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<sst xmlns="http://schemas.openxmlformats.org/spreadsheetml/2006/main" count="103" uniqueCount="84">
  <si>
    <t>ՀԱՇՎԵՏՎՈՒԹՅՈՒՆ*</t>
  </si>
  <si>
    <t>Հայաստանի Հանրապետության 2013 թվականի պետական բյուջեի ծախսերի վերաբերյալ</t>
  </si>
  <si>
    <t>(տնտեսագիտական դասակարգմամբ)</t>
  </si>
  <si>
    <t>(հազար դրամ)</t>
  </si>
  <si>
    <t>Բյուջետային ծախսերի տնտեսագիտական դասակարգման հոդվածների անվանումները</t>
  </si>
  <si>
    <t>Տարեկան պլան¹</t>
  </si>
  <si>
    <t xml:space="preserve">Տարեկան ճշտված պլան³ </t>
  </si>
  <si>
    <t>Առաջին եռամսյակի պլան²</t>
  </si>
  <si>
    <t xml:space="preserve">Առաջին եռամսյակի ճշտված պլան³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</si>
  <si>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</si>
  <si>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</si>
  <si>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</si>
  <si>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</si>
  <si>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</si>
  <si>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ԸՆԹԱՑԻԿ ԾԱԽՍԵՐ</t>
  </si>
  <si>
    <t>ԱՇԽԱՏԱՆՔԻ ՎԱՐՁԱՏՐՈՒԹՅՈՒՆ</t>
  </si>
  <si>
    <t>Դրամով վճարվող աշխատավարձեր և հավելավճարներ</t>
  </si>
  <si>
    <t>ԾԱՌԱՅՈՒԹՅՈՒՆՆԵՐԻ ԵՎ ԱՊՐԱՆՔՆԵՐԻ ՁԵՌՔԲԵՐՈՒՄ</t>
  </si>
  <si>
    <t>Շարունակական ծախսեր</t>
  </si>
  <si>
    <t>Գործուղումների և շրջագայությունների ծախսեր</t>
  </si>
  <si>
    <t>Պայմանագրային այլ ծառայությունների ձեռքբերում</t>
  </si>
  <si>
    <t>Այլ մասնագիտական ծառայությունների ձեռքբերում</t>
  </si>
  <si>
    <t>Ընթացիկ նորոգում և պահպանում (ծառայություններ և նյութեր)</t>
  </si>
  <si>
    <t>Նյութեր</t>
  </si>
  <si>
    <t>ՏՈԿՈՍԱՎՃԱՐՆԵՐ</t>
  </si>
  <si>
    <t xml:space="preserve"> - Ներքին տոկոսավճարներ</t>
  </si>
  <si>
    <t xml:space="preserve"> - Արտաքին տոկոսավճարներ</t>
  </si>
  <si>
    <t>ՍՈՒԲՍԻԴԻԱՆԵՐ</t>
  </si>
  <si>
    <t>Սուբսիդիաներ պետական կազմակերպություններին</t>
  </si>
  <si>
    <t>Սուբսիդիաներ ոչ պետական կազմակերպություններին</t>
  </si>
  <si>
    <t>ԴՐԱՄԱՇՆՈՐՀՆԵՐ</t>
  </si>
  <si>
    <t>Դրամաշնորհներ միջազգային կազմակերպություններին</t>
  </si>
  <si>
    <t xml:space="preserve"> - Ընթացիկ դրամաշնորհներ միջազգային կազմակերպություններին</t>
  </si>
  <si>
    <t>Ընթացիկ դրամաշնորհներ պետական հատվածի այլ մակարդակներին</t>
  </si>
  <si>
    <t>որից`</t>
  </si>
  <si>
    <t xml:space="preserve"> - Ընթացիկ դրամաշնորհներ պետական կառավարման հատվածին</t>
  </si>
  <si>
    <t xml:space="preserve"> - Ընթացիկ սուբվենցիաներ համայնքներին</t>
  </si>
  <si>
    <t xml:space="preserve"> - Պետական բյուջեից համայնքների բյուջեներին համահարթեցման սկզբունքով տրվող դոտացիաներ</t>
  </si>
  <si>
    <t xml:space="preserve"> - Օրենքների կիրարկման արդյունքում համայնքների բյուջեների կորուստների փոխհատուցում</t>
  </si>
  <si>
    <t xml:space="preserve"> - Այլ ընթացիկ դրամաշնորհներ համայնքներին</t>
  </si>
  <si>
    <t xml:space="preserve"> - Ընթացիկ դրամաշնորհներ պետական և համայնքային ոչ առևտրային կազմակերպություններին</t>
  </si>
  <si>
    <t xml:space="preserve"> -  Ընթացիկ դրամաշնորհներ պետական և համայնքային առևտրային կազմակերպություններին</t>
  </si>
  <si>
    <t xml:space="preserve"> - Այլ ընթացիկ դրամաշնորհներ</t>
  </si>
  <si>
    <t>Կապիտալ դրամաշնորհներ պետական հատվածի այլ մակարդակներին</t>
  </si>
  <si>
    <t xml:space="preserve"> - Կապիտալ սուբվենցիաներ համայնքներին</t>
  </si>
  <si>
    <t>ՍՈՑԻԱԼԱԿԱՆ ՆՊԱՍՏՆԵՐ ԵՎ ԿԵՆՍԱԹՈՇԱԿՆԵՐ</t>
  </si>
  <si>
    <t>Սոցիալական ապահովության նպաստներ</t>
  </si>
  <si>
    <t>Սոցիալական օգնության դրամական արտահայտությամբ նպաստներ (բյուջեից)</t>
  </si>
  <si>
    <t xml:space="preserve"> - Հիվանդության և հաշմանդամության նպաստներ բյուջեից</t>
  </si>
  <si>
    <t xml:space="preserve"> - Մայրության նպաստներ բյուջեից</t>
  </si>
  <si>
    <t xml:space="preserve"> - Երեխաների կամ ընտանեկան նպաստներ բյուջեից</t>
  </si>
  <si>
    <t xml:space="preserve"> - Գործազրկության նպաստներ բյուջեից</t>
  </si>
  <si>
    <t xml:space="preserve"> - Կենսաթոշակի անցնելու հետ կապված և տարիքային նպաստներ բյուջեից</t>
  </si>
  <si>
    <t xml:space="preserve"> - Հուղարկավորության նպաստներ բյուջեից</t>
  </si>
  <si>
    <t xml:space="preserve"> - Կրթական, մշակութային և սպորտային նպաստներ բյուջեից</t>
  </si>
  <si>
    <t xml:space="preserve"> - Այլ նպաստներ բյուջեից</t>
  </si>
  <si>
    <t>Կենսաթոշակներ</t>
  </si>
  <si>
    <t>ԱՅԼ ԾԱԽՍԵՐ</t>
  </si>
  <si>
    <t>Նվիրատվություններ ոչ կառավարչական (հասարակական) կազմակերպություններին</t>
  </si>
  <si>
    <t>Հարկեր, պարտադիր վճարներ և տույժեր, որոնք կառավարման տարբեր մակարդակների կողմից կիրառվում են միմյանց նկատմամբ</t>
  </si>
  <si>
    <t>Դատարանների կողմից նշանակված տույժեր և տուգանքներ</t>
  </si>
  <si>
    <t xml:space="preserve">Կառավարման մարմինների գործունեության հետևանքով առաջացած վնասվածքների կամ վնասների վերականգնում
</t>
  </si>
  <si>
    <t>Այլ ծախսեր</t>
  </si>
  <si>
    <t>Պահուստային միջոցներ</t>
  </si>
  <si>
    <t>ՈՉ ՖԻՆԱՆՍԱԿԱՆ ԱԿՏԻՎՆԵՐԻ ՀԵՏ  ԳՈՐԾԱՌՆՈՒԹՅՈՒՆՆԵՐ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</si>
  <si>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</si>
  <si>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</si>
  <si>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</si>
  <si>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շինությունների ձեռքբերում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</si>
  <si>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</si>
  <si>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</si>
  <si>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>ՄԵՔԵՆԱՆԵՐԻ ԵՎ ՍԱՐՔԱՎՈՐՈՒՄՆԵՐԻ ՁԵՌՔԲԵՐՈՒՄ, ՊԱՀՊԱՆՈՒՄ ԵՎ ՀԻՄՆԱՆՈՐՈԳՈՒՄ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</si>
  <si>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</si>
  <si>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</si>
  <si>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</si>
  <si>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>ԱՅԼ ՀԻՄՆԱԿԱՆ ՄԻՋՈՑՆԵՐ</t>
  </si>
  <si>
    <t xml:space="preserve"> - Ոչ նյութական հիմնական միջոցներ</t>
  </si>
  <si>
    <t xml:space="preserve"> - Գեոդեզիական-քարտեզագրական ծախսեր</t>
  </si>
  <si>
    <t xml:space="preserve"> - Նախագծահետազոտական ծախսեր</t>
  </si>
  <si>
    <t>ՈՉ ՖԻՆԱՆՍԱԿԱՆ ԱԿՏԻՎՆԵՐԻ ՕՏԱՐՈՒՄԻՑ ՄՈՒՏՔԵՐ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</si>
  <si>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2013 թվականի պետական բյուջեի մասին» ՀՀ օրենքի 9-րդ հոդվածի 11-րդ կետի:       </t>
  </si>
  <si>
    <t xml:space="preserve">¹ Հաստատված է «Հայաստանի Հանրապետության 2013 թվականի պետական բյուջեի մասին» Հայաստանի Հանրապետության օրենքով:                    </t>
  </si>
  <si>
    <t>²  Հաստատվել է ՀՀ կառավարության  20.12.2012թ. «Հայաստանի Հանրապետության 2013 թվականի պետական բյուջեի կատարումն ապահովող միջոցառումների մասին» N 1616-Ն որոշմամբ:</t>
  </si>
  <si>
    <t>³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</si>
</sst>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%"/>
  </numFmts>
  <fonts count="10">
    <font>
      <sz val="10"/>
      <name val="Arial"/>
      <family val="0"/>
    </font>
    <font>
      <b/>
      <sz val="11"/>
      <name val="GHEA Grapalat"/>
      <family val="3"/>
    </font>
    <font>
      <sz val="10"/>
      <color indexed="8"/>
      <name val="MS Sans Serif"/>
      <family val="0"/>
    </font>
    <font>
      <sz val="12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color indexed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15" applyNumberFormat="1" applyFont="1" applyFill="1" applyAlignment="1">
      <alignment horizontal="center" wrapText="1"/>
    </xf>
    <xf numFmtId="43" fontId="5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165" fontId="6" fillId="0" borderId="1" xfId="0" applyNumberFormat="1" applyFont="1" applyFill="1" applyBorder="1" applyAlignment="1">
      <alignment horizontal="right" wrapText="1"/>
    </xf>
    <xf numFmtId="166" fontId="6" fillId="0" borderId="1" xfId="19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164" fontId="5" fillId="0" borderId="1" xfId="15" applyNumberFormat="1" applyFont="1" applyFill="1" applyBorder="1" applyAlignment="1">
      <alignment horizontal="left" wrapText="1"/>
    </xf>
    <xf numFmtId="164" fontId="5" fillId="0" borderId="1" xfId="15" applyNumberFormat="1" applyFont="1" applyFill="1" applyBorder="1" applyAlignment="1">
      <alignment horizontal="right" wrapText="1"/>
    </xf>
    <xf numFmtId="164" fontId="8" fillId="0" borderId="0" xfId="15" applyNumberFormat="1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6" fontId="5" fillId="0" borderId="1" xfId="19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164" fontId="9" fillId="0" borderId="1" xfId="15" applyNumberFormat="1" applyFont="1" applyFill="1" applyBorder="1" applyAlignment="1">
      <alignment horizontal="right" wrapText="1"/>
    </xf>
    <xf numFmtId="43" fontId="5" fillId="0" borderId="1" xfId="15" applyFont="1" applyFill="1" applyBorder="1" applyAlignment="1">
      <alignment horizontal="right" wrapText="1"/>
    </xf>
    <xf numFmtId="0" fontId="8" fillId="0" borderId="1" xfId="0" applyFont="1" applyFill="1" applyBorder="1" applyAlignment="1">
      <alignment/>
    </xf>
    <xf numFmtId="166" fontId="8" fillId="0" borderId="1" xfId="19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6" fontId="5" fillId="0" borderId="1" xfId="19" applyNumberFormat="1" applyFont="1" applyFill="1" applyBorder="1" applyAlignment="1">
      <alignment/>
    </xf>
    <xf numFmtId="164" fontId="6" fillId="0" borderId="1" xfId="15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64" fontId="5" fillId="0" borderId="0" xfId="15" applyNumberFormat="1" applyFont="1" applyFill="1" applyAlignment="1">
      <alignment/>
    </xf>
    <xf numFmtId="0" fontId="5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02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44.421875" style="32" customWidth="1"/>
    <col min="2" max="2" width="15.28125" style="32" bestFit="1" customWidth="1"/>
    <col min="3" max="3" width="15.140625" style="32" bestFit="1" customWidth="1"/>
    <col min="4" max="4" width="14.28125" style="33" bestFit="1" customWidth="1"/>
    <col min="5" max="5" width="14.8515625" style="33" bestFit="1" customWidth="1"/>
    <col min="6" max="6" width="14.00390625" style="4" bestFit="1" customWidth="1"/>
    <col min="7" max="7" width="9.28125" style="4" customWidth="1"/>
    <col min="8" max="8" width="10.140625" style="4" bestFit="1" customWidth="1"/>
    <col min="9" max="9" width="9.140625" style="4" customWidth="1"/>
  </cols>
  <sheetData>
    <row r="4" spans="1:9" ht="17.25">
      <c r="A4" s="1" t="s">
        <v>0</v>
      </c>
      <c r="B4" s="1"/>
      <c r="C4" s="1"/>
      <c r="D4" s="1"/>
      <c r="E4" s="1"/>
      <c r="F4" s="1"/>
      <c r="G4" s="1"/>
      <c r="H4" s="1"/>
      <c r="I4" s="2"/>
    </row>
    <row r="5" spans="1:9" ht="17.25">
      <c r="A5" s="1" t="s">
        <v>1</v>
      </c>
      <c r="B5" s="1"/>
      <c r="C5" s="1"/>
      <c r="D5" s="1"/>
      <c r="E5" s="1"/>
      <c r="F5" s="1"/>
      <c r="G5" s="1"/>
      <c r="H5" s="1"/>
      <c r="I5" s="2"/>
    </row>
    <row r="6" spans="1:8" ht="13.5">
      <c r="A6" s="3" t="s">
        <v>2</v>
      </c>
      <c r="B6" s="3"/>
      <c r="C6" s="3"/>
      <c r="D6" s="3"/>
      <c r="E6" s="3"/>
      <c r="F6" s="3"/>
      <c r="G6" s="3"/>
      <c r="H6" s="3"/>
    </row>
    <row r="7" spans="1:8" ht="13.5">
      <c r="A7" s="3" t="s">
        <v>3</v>
      </c>
      <c r="B7" s="3"/>
      <c r="C7" s="3"/>
      <c r="D7" s="3"/>
      <c r="E7" s="3"/>
      <c r="F7" s="3"/>
      <c r="G7" s="3"/>
      <c r="H7" s="3"/>
    </row>
    <row r="8" spans="1:7" ht="13.5">
      <c r="A8" s="5"/>
      <c r="B8" s="6"/>
      <c r="C8" s="6"/>
      <c r="D8" s="7"/>
      <c r="E8" s="7"/>
      <c r="F8" s="8"/>
      <c r="G8" s="8"/>
    </row>
    <row r="9" spans="1:9" ht="114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10"/>
    </row>
    <row r="10" spans="1:9" ht="14.25">
      <c r="A10" s="11" t="s">
        <v>12</v>
      </c>
      <c r="B10" s="12">
        <f>B12+B75</f>
        <v>1152619955.6</v>
      </c>
      <c r="C10" s="12">
        <f>C12+C75</f>
        <v>1171490286.73</v>
      </c>
      <c r="D10" s="12">
        <f>D12+D75</f>
        <v>236581609.6</v>
      </c>
      <c r="E10" s="12">
        <f>E12+E75</f>
        <v>251255472.18999997</v>
      </c>
      <c r="F10" s="12">
        <f>F12+F75</f>
        <v>209757281.87</v>
      </c>
      <c r="G10" s="13">
        <f>F10/C10</f>
        <v>0.17905166115845395</v>
      </c>
      <c r="H10" s="13">
        <f>F10/E10</f>
        <v>0.8348366705875407</v>
      </c>
      <c r="I10" s="14"/>
    </row>
    <row r="11" spans="1:9" ht="13.5">
      <c r="A11" s="15" t="s">
        <v>13</v>
      </c>
      <c r="B11" s="16"/>
      <c r="C11" s="16"/>
      <c r="D11" s="16"/>
      <c r="E11" s="16"/>
      <c r="F11" s="16"/>
      <c r="G11" s="16"/>
      <c r="H11" s="16"/>
      <c r="I11" s="17"/>
    </row>
    <row r="12" spans="1:9" ht="14.25">
      <c r="A12" s="11" t="s">
        <v>14</v>
      </c>
      <c r="B12" s="12">
        <f>B14+B17+B25+B29+B33+B51+B67</f>
        <v>955219730.6999999</v>
      </c>
      <c r="C12" s="12">
        <f>C14+C17+C25+C29+C33+C51+C67</f>
        <v>957962011.4</v>
      </c>
      <c r="D12" s="12">
        <f>D14+D17+D25+D29+D33+D51+D67</f>
        <v>213898851.4</v>
      </c>
      <c r="E12" s="12">
        <f>E14+E17+E25+E29+E33+E51+E67</f>
        <v>222891059.14999998</v>
      </c>
      <c r="F12" s="12">
        <f>F14+F17+F25+F29+F33+F51+F67</f>
        <v>200067729.31</v>
      </c>
      <c r="G12" s="13">
        <f>F12/C12</f>
        <v>0.20884724752040412</v>
      </c>
      <c r="H12" s="13">
        <f>F12/E12</f>
        <v>0.8976032061266286</v>
      </c>
      <c r="I12" s="14"/>
    </row>
    <row r="13" spans="1:9" ht="13.5">
      <c r="A13" s="18" t="s">
        <v>13</v>
      </c>
      <c r="B13" s="19"/>
      <c r="C13" s="16"/>
      <c r="D13" s="16"/>
      <c r="E13" s="16"/>
      <c r="F13" s="16"/>
      <c r="G13" s="20"/>
      <c r="H13" s="20"/>
      <c r="I13" s="21"/>
    </row>
    <row r="14" spans="1:9" ht="14.25">
      <c r="A14" s="11" t="s">
        <v>15</v>
      </c>
      <c r="B14" s="12">
        <f>B16</f>
        <v>89176061.5</v>
      </c>
      <c r="C14" s="12">
        <f>C16</f>
        <v>93987658.6</v>
      </c>
      <c r="D14" s="12">
        <f>D16</f>
        <v>19008979.8</v>
      </c>
      <c r="E14" s="12">
        <f>E16</f>
        <v>22092534</v>
      </c>
      <c r="F14" s="12">
        <f>F16</f>
        <v>19107758.63</v>
      </c>
      <c r="G14" s="13">
        <f>F14/C14</f>
        <v>0.20330071963299232</v>
      </c>
      <c r="H14" s="13">
        <f>F14/E14</f>
        <v>0.8648966492481125</v>
      </c>
      <c r="I14" s="14"/>
    </row>
    <row r="15" spans="1:9" ht="13.5">
      <c r="A15" s="18" t="s">
        <v>13</v>
      </c>
      <c r="B15" s="19"/>
      <c r="C15" s="16"/>
      <c r="D15" s="16"/>
      <c r="E15" s="16"/>
      <c r="F15" s="16"/>
      <c r="G15" s="20"/>
      <c r="H15" s="20"/>
      <c r="I15" s="21"/>
    </row>
    <row r="16" spans="1:9" ht="27">
      <c r="A16" s="18" t="s">
        <v>16</v>
      </c>
      <c r="B16" s="16">
        <v>89176061.5</v>
      </c>
      <c r="C16" s="19">
        <v>93987658.6</v>
      </c>
      <c r="D16" s="19">
        <v>19008979.8</v>
      </c>
      <c r="E16" s="19">
        <v>22092534</v>
      </c>
      <c r="F16" s="19">
        <v>19107758.63</v>
      </c>
      <c r="G16" s="20">
        <f>F16/C16</f>
        <v>0.20330071963299232</v>
      </c>
      <c r="H16" s="20">
        <f>F16/E16</f>
        <v>0.8648966492481125</v>
      </c>
      <c r="I16" s="21"/>
    </row>
    <row r="17" spans="1:9" ht="28.5">
      <c r="A17" s="11" t="s">
        <v>17</v>
      </c>
      <c r="B17" s="12">
        <f>B19+B20+B21+B22+B23+B24</f>
        <v>173275098.39999998</v>
      </c>
      <c r="C17" s="12">
        <f>C19+C20+C21+C22+C23+C24</f>
        <v>214709406.61999997</v>
      </c>
      <c r="D17" s="12">
        <f>D19+D20+D21+D22+D23+D24</f>
        <v>43532547.1</v>
      </c>
      <c r="E17" s="12">
        <f>E19+E20+E21+E22+E23+E24</f>
        <v>45030427.52</v>
      </c>
      <c r="F17" s="12">
        <f>F19+F20+F21+F22+F23+F24</f>
        <v>39544443.86</v>
      </c>
      <c r="G17" s="13">
        <f>F17/C17</f>
        <v>0.18417657839270687</v>
      </c>
      <c r="H17" s="13">
        <f>F17/E17</f>
        <v>0.8781716283381179</v>
      </c>
      <c r="I17" s="21"/>
    </row>
    <row r="18" spans="1:9" ht="14.25">
      <c r="A18" s="18" t="s">
        <v>13</v>
      </c>
      <c r="B18" s="19"/>
      <c r="C18" s="16"/>
      <c r="D18" s="16"/>
      <c r="E18" s="16"/>
      <c r="F18" s="16"/>
      <c r="G18" s="20"/>
      <c r="H18" s="20"/>
      <c r="I18" s="14"/>
    </row>
    <row r="19" spans="1:9" ht="13.5">
      <c r="A19" s="18" t="s">
        <v>18</v>
      </c>
      <c r="B19" s="19">
        <v>10186736.5</v>
      </c>
      <c r="C19" s="19">
        <v>14452082.52</v>
      </c>
      <c r="D19" s="19">
        <v>4052255.9</v>
      </c>
      <c r="E19" s="19">
        <v>5456000.12</v>
      </c>
      <c r="F19" s="19">
        <v>4260260.92</v>
      </c>
      <c r="G19" s="20">
        <f aca="true" t="shared" si="0" ref="G19:G25">F19/C19</f>
        <v>0.2947852611624861</v>
      </c>
      <c r="H19" s="20">
        <f aca="true" t="shared" si="1" ref="H19:H25">F19/E19</f>
        <v>0.7808395942630587</v>
      </c>
      <c r="I19" s="21"/>
    </row>
    <row r="20" spans="1:9" ht="13.5">
      <c r="A20" s="18" t="s">
        <v>19</v>
      </c>
      <c r="B20" s="16">
        <v>3867305.2</v>
      </c>
      <c r="C20" s="19">
        <v>4298807.71</v>
      </c>
      <c r="D20" s="19">
        <v>803138</v>
      </c>
      <c r="E20" s="19">
        <v>866623.31</v>
      </c>
      <c r="F20" s="19">
        <v>364807.04</v>
      </c>
      <c r="G20" s="20">
        <f t="shared" si="0"/>
        <v>0.08486237687519174</v>
      </c>
      <c r="H20" s="20">
        <f t="shared" si="1"/>
        <v>0.4209522589462773</v>
      </c>
      <c r="I20" s="21"/>
    </row>
    <row r="21" spans="1:9" ht="27">
      <c r="A21" s="18" t="s">
        <v>20</v>
      </c>
      <c r="B21" s="16">
        <v>137549570.2</v>
      </c>
      <c r="C21" s="19">
        <v>137391596</v>
      </c>
      <c r="D21" s="19">
        <v>27190978.1</v>
      </c>
      <c r="E21" s="19">
        <v>27304934.5</v>
      </c>
      <c r="F21" s="19">
        <v>26299652.64</v>
      </c>
      <c r="G21" s="20">
        <f t="shared" si="0"/>
        <v>0.19142111603390938</v>
      </c>
      <c r="H21" s="20">
        <f t="shared" si="1"/>
        <v>0.9631831433252477</v>
      </c>
      <c r="I21" s="21"/>
    </row>
    <row r="22" spans="1:9" ht="27">
      <c r="A22" s="18" t="s">
        <v>21</v>
      </c>
      <c r="B22" s="16">
        <v>1380375</v>
      </c>
      <c r="C22" s="19">
        <v>1412539</v>
      </c>
      <c r="D22" s="19">
        <v>295266.4</v>
      </c>
      <c r="E22" s="19">
        <v>291193.9</v>
      </c>
      <c r="F22" s="19">
        <v>58915.45</v>
      </c>
      <c r="G22" s="20">
        <f t="shared" si="0"/>
        <v>0.041708901488737654</v>
      </c>
      <c r="H22" s="20">
        <f t="shared" si="1"/>
        <v>0.20232377807364782</v>
      </c>
      <c r="I22" s="21"/>
    </row>
    <row r="23" spans="1:9" ht="27">
      <c r="A23" s="18" t="s">
        <v>22</v>
      </c>
      <c r="B23" s="16">
        <v>7543968.3</v>
      </c>
      <c r="C23" s="19">
        <v>10906352.57</v>
      </c>
      <c r="D23" s="19">
        <v>1943948.2</v>
      </c>
      <c r="E23" s="19">
        <v>1686098.77</v>
      </c>
      <c r="F23" s="19">
        <v>1207257.42</v>
      </c>
      <c r="G23" s="20">
        <f t="shared" si="0"/>
        <v>0.11069304905113661</v>
      </c>
      <c r="H23" s="20">
        <f t="shared" si="1"/>
        <v>0.7160063464135021</v>
      </c>
      <c r="I23" s="21"/>
    </row>
    <row r="24" spans="1:9" ht="13.5">
      <c r="A24" s="18" t="s">
        <v>23</v>
      </c>
      <c r="B24" s="16">
        <v>12747143.2</v>
      </c>
      <c r="C24" s="19">
        <v>46248028.82</v>
      </c>
      <c r="D24" s="19">
        <v>9246960.5</v>
      </c>
      <c r="E24" s="19">
        <v>9425576.92</v>
      </c>
      <c r="F24" s="19">
        <v>7353550.39</v>
      </c>
      <c r="G24" s="20">
        <f t="shared" si="0"/>
        <v>0.1590024608101773</v>
      </c>
      <c r="H24" s="20">
        <f t="shared" si="1"/>
        <v>0.7801697925138783</v>
      </c>
      <c r="I24" s="21"/>
    </row>
    <row r="25" spans="1:9" ht="14.25">
      <c r="A25" s="11" t="s">
        <v>24</v>
      </c>
      <c r="B25" s="12">
        <f>B27+B28</f>
        <v>52552606.5</v>
      </c>
      <c r="C25" s="12">
        <f>C27+C28</f>
        <v>52552606.5</v>
      </c>
      <c r="D25" s="12">
        <f>D27+D28</f>
        <v>10313991.6</v>
      </c>
      <c r="E25" s="12">
        <f>E27+E28</f>
        <v>10313991.6</v>
      </c>
      <c r="F25" s="12">
        <f>F27+F28</f>
        <v>9857856.9</v>
      </c>
      <c r="G25" s="13">
        <f t="shared" si="0"/>
        <v>0.1875807415946153</v>
      </c>
      <c r="H25" s="13">
        <f t="shared" si="1"/>
        <v>0.9557751530455</v>
      </c>
      <c r="I25" s="21"/>
    </row>
    <row r="26" spans="1:9" ht="14.25">
      <c r="A26" s="18" t="s">
        <v>13</v>
      </c>
      <c r="B26" s="19"/>
      <c r="C26" s="16"/>
      <c r="D26" s="16"/>
      <c r="E26" s="16"/>
      <c r="F26" s="16"/>
      <c r="G26" s="20"/>
      <c r="H26" s="20"/>
      <c r="I26" s="14"/>
    </row>
    <row r="27" spans="1:9" ht="13.5">
      <c r="A27" s="18" t="s">
        <v>25</v>
      </c>
      <c r="B27" s="19">
        <v>29904209.1</v>
      </c>
      <c r="C27" s="19">
        <v>29904209.1</v>
      </c>
      <c r="D27" s="19">
        <v>7821260.2</v>
      </c>
      <c r="E27" s="19">
        <v>7821260.2</v>
      </c>
      <c r="F27" s="19">
        <v>7366746.49</v>
      </c>
      <c r="G27" s="20">
        <f>F27/C27</f>
        <v>0.24634480267863026</v>
      </c>
      <c r="H27" s="20">
        <f>F27/E27</f>
        <v>0.941887407095854</v>
      </c>
      <c r="I27" s="21"/>
    </row>
    <row r="28" spans="1:9" ht="13.5">
      <c r="A28" s="18" t="s">
        <v>26</v>
      </c>
      <c r="B28" s="19">
        <v>22648397.4</v>
      </c>
      <c r="C28" s="19">
        <v>22648397.4</v>
      </c>
      <c r="D28" s="19">
        <v>2492731.4</v>
      </c>
      <c r="E28" s="19">
        <v>2492731.4</v>
      </c>
      <c r="F28" s="19">
        <v>2491110.41</v>
      </c>
      <c r="G28" s="20">
        <f>F28/C28</f>
        <v>0.1099905819384819</v>
      </c>
      <c r="H28" s="20">
        <f>F28/E28</f>
        <v>0.9993497133305258</v>
      </c>
      <c r="I28" s="21"/>
    </row>
    <row r="29" spans="1:9" ht="14.25">
      <c r="A29" s="11" t="s">
        <v>27</v>
      </c>
      <c r="B29" s="12">
        <f>B31+B32</f>
        <v>20062267.099999998</v>
      </c>
      <c r="C29" s="12">
        <f>C31+C32</f>
        <v>23288631.3</v>
      </c>
      <c r="D29" s="12">
        <f>D31+D32</f>
        <v>4315523.2</v>
      </c>
      <c r="E29" s="12">
        <f>E31+E32</f>
        <v>7917060.2</v>
      </c>
      <c r="F29" s="12">
        <f>F31+F32</f>
        <v>7428076.37</v>
      </c>
      <c r="G29" s="13">
        <f>F29/C29</f>
        <v>0.3189571887807765</v>
      </c>
      <c r="H29" s="13">
        <f>F29/E29</f>
        <v>0.938236691695233</v>
      </c>
      <c r="I29" s="21"/>
    </row>
    <row r="30" spans="1:9" ht="14.25">
      <c r="A30" s="18" t="s">
        <v>13</v>
      </c>
      <c r="B30" s="19"/>
      <c r="C30" s="16"/>
      <c r="D30" s="16"/>
      <c r="E30" s="16"/>
      <c r="F30" s="16"/>
      <c r="G30" s="20"/>
      <c r="H30" s="20"/>
      <c r="I30" s="14"/>
    </row>
    <row r="31" spans="1:9" ht="27">
      <c r="A31" s="18" t="s">
        <v>28</v>
      </c>
      <c r="B31" s="16">
        <v>18790851.7</v>
      </c>
      <c r="C31" s="19">
        <v>18979435.5</v>
      </c>
      <c r="D31" s="19">
        <v>4061967.8</v>
      </c>
      <c r="E31" s="19">
        <v>4625724.4</v>
      </c>
      <c r="F31" s="19">
        <v>4358500.79</v>
      </c>
      <c r="G31" s="20">
        <f>F31/C31</f>
        <v>0.22964333106745982</v>
      </c>
      <c r="H31" s="20">
        <f>F31/E31</f>
        <v>0.9422309703535299</v>
      </c>
      <c r="I31" s="21"/>
    </row>
    <row r="32" spans="1:9" ht="27">
      <c r="A32" s="18" t="s">
        <v>29</v>
      </c>
      <c r="B32" s="16">
        <v>1271415.4</v>
      </c>
      <c r="C32" s="19">
        <v>4309195.8</v>
      </c>
      <c r="D32" s="19">
        <v>253555.4</v>
      </c>
      <c r="E32" s="19">
        <v>3291335.8</v>
      </c>
      <c r="F32" s="19">
        <v>3069575.58</v>
      </c>
      <c r="G32" s="20">
        <f>F32/C32</f>
        <v>0.7123314238819225</v>
      </c>
      <c r="H32" s="20">
        <f>F32/E32</f>
        <v>0.9326230340884696</v>
      </c>
      <c r="I32" s="21"/>
    </row>
    <row r="33" spans="1:9" ht="14.25">
      <c r="A33" s="11" t="s">
        <v>30</v>
      </c>
      <c r="B33" s="12">
        <f>B35+B38+B48</f>
        <v>102881310.9</v>
      </c>
      <c r="C33" s="12">
        <f>C35+C38+C48</f>
        <v>106560544.69999999</v>
      </c>
      <c r="D33" s="12">
        <f>D35+D38+D48</f>
        <v>23020365.1</v>
      </c>
      <c r="E33" s="12">
        <f>E35+E38+E48</f>
        <v>26256783.4</v>
      </c>
      <c r="F33" s="12">
        <f>F35+F38+F48</f>
        <v>23906160.8</v>
      </c>
      <c r="G33" s="13">
        <f>F33/C33</f>
        <v>0.22434345533145536</v>
      </c>
      <c r="H33" s="13">
        <f>F33/E33</f>
        <v>0.9104756068483241</v>
      </c>
      <c r="I33" s="21"/>
    </row>
    <row r="34" spans="1:9" ht="14.25">
      <c r="A34" s="18" t="s">
        <v>13</v>
      </c>
      <c r="B34" s="19"/>
      <c r="C34" s="16"/>
      <c r="D34" s="16"/>
      <c r="E34" s="16"/>
      <c r="F34" s="16"/>
      <c r="G34" s="20"/>
      <c r="H34" s="20"/>
      <c r="I34" s="14"/>
    </row>
    <row r="35" spans="1:9" ht="27">
      <c r="A35" s="18" t="s">
        <v>31</v>
      </c>
      <c r="B35" s="19">
        <f>B37</f>
        <v>1631827.2</v>
      </c>
      <c r="C35" s="19">
        <f>C37</f>
        <v>1654214</v>
      </c>
      <c r="D35" s="19">
        <f>D37</f>
        <v>331513.6</v>
      </c>
      <c r="E35" s="19">
        <f>E37</f>
        <v>336719.7</v>
      </c>
      <c r="F35" s="19">
        <f>F37</f>
        <v>329201.44</v>
      </c>
      <c r="G35" s="20">
        <f>F35/C35</f>
        <v>0.19900777045775214</v>
      </c>
      <c r="H35" s="20">
        <f>F35/E35</f>
        <v>0.9776720518579697</v>
      </c>
      <c r="I35" s="21"/>
    </row>
    <row r="36" spans="1:9" ht="13.5">
      <c r="A36" s="18" t="s">
        <v>13</v>
      </c>
      <c r="B36" s="19"/>
      <c r="C36" s="19"/>
      <c r="D36" s="19"/>
      <c r="E36" s="19"/>
      <c r="F36" s="19"/>
      <c r="G36" s="20"/>
      <c r="H36" s="20"/>
      <c r="I36" s="21"/>
    </row>
    <row r="37" spans="1:9" ht="27">
      <c r="A37" s="18" t="s">
        <v>32</v>
      </c>
      <c r="B37" s="19">
        <v>1631827.2</v>
      </c>
      <c r="C37" s="19">
        <v>1654214</v>
      </c>
      <c r="D37" s="19">
        <v>331513.6</v>
      </c>
      <c r="E37" s="19">
        <v>336719.7</v>
      </c>
      <c r="F37" s="19">
        <v>329201.44</v>
      </c>
      <c r="G37" s="20">
        <f>F37/C37</f>
        <v>0.19900777045775214</v>
      </c>
      <c r="H37" s="20">
        <f>F37/E37</f>
        <v>0.9776720518579697</v>
      </c>
      <c r="I37" s="21"/>
    </row>
    <row r="38" spans="1:9" ht="27">
      <c r="A38" s="18" t="s">
        <v>33</v>
      </c>
      <c r="B38" s="19">
        <f>B40+B41+B42+B43+B44+B45+B46+B47</f>
        <v>98813540.9</v>
      </c>
      <c r="C38" s="19">
        <f>C40+C41+C42+C43+C44+C45+C46+C47</f>
        <v>101812373.89999999</v>
      </c>
      <c r="D38" s="19">
        <f>D40+D41+D42+D43+D44+D45+D46+D47</f>
        <v>22188375.5</v>
      </c>
      <c r="E38" s="19">
        <f>E40+E41+E42+E43+E44+E45+E46+E47</f>
        <v>25072381.4</v>
      </c>
      <c r="F38" s="19">
        <f>F40+F41+F42+F43+F44+F45+F46+F47</f>
        <v>22985340.29</v>
      </c>
      <c r="G38" s="20">
        <f>F38/C38</f>
        <v>0.22576175576238086</v>
      </c>
      <c r="H38" s="20">
        <f>F38/E38</f>
        <v>0.9167593585665541</v>
      </c>
      <c r="I38" s="21"/>
    </row>
    <row r="39" spans="1:9" ht="13.5">
      <c r="A39" s="18" t="s">
        <v>34</v>
      </c>
      <c r="B39" s="19"/>
      <c r="C39" s="19"/>
      <c r="D39" s="19"/>
      <c r="E39" s="19"/>
      <c r="F39" s="19"/>
      <c r="G39" s="20"/>
      <c r="H39" s="20"/>
      <c r="I39" s="21"/>
    </row>
    <row r="40" spans="1:9" ht="27">
      <c r="A40" s="18" t="s">
        <v>35</v>
      </c>
      <c r="B40" s="19">
        <v>329495</v>
      </c>
      <c r="C40" s="19">
        <v>338297.7</v>
      </c>
      <c r="D40" s="19">
        <v>72182.7</v>
      </c>
      <c r="E40" s="19">
        <v>72182.7</v>
      </c>
      <c r="F40" s="19">
        <v>53298.87</v>
      </c>
      <c r="G40" s="20">
        <f aca="true" t="shared" si="2" ref="G40:G48">F40/C40</f>
        <v>0.15755019912934673</v>
      </c>
      <c r="H40" s="20">
        <f aca="true" t="shared" si="3" ref="H40:H50">F40/E40</f>
        <v>0.738388422710705</v>
      </c>
      <c r="I40" s="21"/>
    </row>
    <row r="41" spans="1:9" ht="13.5">
      <c r="A41" s="18" t="s">
        <v>36</v>
      </c>
      <c r="B41" s="19">
        <v>6989420.6</v>
      </c>
      <c r="C41" s="19">
        <v>7025281.2</v>
      </c>
      <c r="D41" s="19">
        <v>1592795.8</v>
      </c>
      <c r="E41" s="19">
        <v>1626349.8</v>
      </c>
      <c r="F41" s="19">
        <v>1372258.41</v>
      </c>
      <c r="G41" s="20">
        <f t="shared" si="2"/>
        <v>0.19533145662553691</v>
      </c>
      <c r="H41" s="20">
        <f t="shared" si="3"/>
        <v>0.8437658429939241</v>
      </c>
      <c r="I41" s="21"/>
    </row>
    <row r="42" spans="1:9" ht="40.5">
      <c r="A42" s="18" t="s">
        <v>37</v>
      </c>
      <c r="B42" s="19">
        <v>36190958.8</v>
      </c>
      <c r="C42" s="19">
        <v>36190958.8</v>
      </c>
      <c r="D42" s="19">
        <v>9047739.7</v>
      </c>
      <c r="E42" s="19">
        <v>9047739.7</v>
      </c>
      <c r="F42" s="19">
        <v>9047739.7</v>
      </c>
      <c r="G42" s="20">
        <f t="shared" si="2"/>
        <v>0.25</v>
      </c>
      <c r="H42" s="20">
        <f t="shared" si="3"/>
        <v>1</v>
      </c>
      <c r="I42" s="21"/>
    </row>
    <row r="43" spans="1:9" ht="40.5">
      <c r="A43" s="18" t="s">
        <v>38</v>
      </c>
      <c r="B43" s="22">
        <v>53041.2</v>
      </c>
      <c r="C43" s="19">
        <v>130162.2</v>
      </c>
      <c r="D43" s="19">
        <v>13260.3</v>
      </c>
      <c r="E43" s="19">
        <v>90381.3</v>
      </c>
      <c r="F43" s="19">
        <v>13260.3</v>
      </c>
      <c r="G43" s="20">
        <f t="shared" si="2"/>
        <v>0.10187519879043225</v>
      </c>
      <c r="H43" s="20">
        <f t="shared" si="3"/>
        <v>0.14671508376179584</v>
      </c>
      <c r="I43" s="21"/>
    </row>
    <row r="44" spans="1:9" ht="13.5">
      <c r="A44" s="18" t="s">
        <v>39</v>
      </c>
      <c r="B44" s="22">
        <v>0</v>
      </c>
      <c r="C44" s="19">
        <v>200000</v>
      </c>
      <c r="D44" s="23">
        <v>0</v>
      </c>
      <c r="E44" s="19">
        <v>200000</v>
      </c>
      <c r="F44" s="19">
        <v>200000</v>
      </c>
      <c r="G44" s="20">
        <f t="shared" si="2"/>
        <v>1</v>
      </c>
      <c r="H44" s="20">
        <f t="shared" si="3"/>
        <v>1</v>
      </c>
      <c r="I44" s="21"/>
    </row>
    <row r="45" spans="1:9" ht="40.5">
      <c r="A45" s="18" t="s">
        <v>40</v>
      </c>
      <c r="B45" s="16">
        <v>20362753.4</v>
      </c>
      <c r="C45" s="19">
        <v>21922730.5</v>
      </c>
      <c r="D45" s="19">
        <v>4345365.3</v>
      </c>
      <c r="E45" s="19">
        <v>6182435.5</v>
      </c>
      <c r="F45" s="19">
        <v>5313952.44</v>
      </c>
      <c r="G45" s="20">
        <f t="shared" si="2"/>
        <v>0.2423946433132497</v>
      </c>
      <c r="H45" s="20">
        <f t="shared" si="3"/>
        <v>0.8595241211978678</v>
      </c>
      <c r="I45" s="21"/>
    </row>
    <row r="46" spans="1:9" ht="40.5">
      <c r="A46" s="18" t="s">
        <v>41</v>
      </c>
      <c r="B46" s="16">
        <v>4787889</v>
      </c>
      <c r="C46" s="19">
        <v>5182483.2</v>
      </c>
      <c r="D46" s="19">
        <v>1201800.5</v>
      </c>
      <c r="E46" s="19">
        <v>1525295.8</v>
      </c>
      <c r="F46" s="19">
        <v>1370719.45</v>
      </c>
      <c r="G46" s="20">
        <f t="shared" si="2"/>
        <v>0.26449086221832807</v>
      </c>
      <c r="H46" s="20">
        <f t="shared" si="3"/>
        <v>0.898658116019201</v>
      </c>
      <c r="I46" s="21"/>
    </row>
    <row r="47" spans="1:9" ht="13.5">
      <c r="A47" s="18" t="s">
        <v>42</v>
      </c>
      <c r="B47" s="16">
        <v>30099982.9</v>
      </c>
      <c r="C47" s="19">
        <v>30822460.3</v>
      </c>
      <c r="D47" s="19">
        <v>5915231.2</v>
      </c>
      <c r="E47" s="19">
        <v>6327996.6</v>
      </c>
      <c r="F47" s="19">
        <v>5614111.12</v>
      </c>
      <c r="G47" s="20">
        <f t="shared" si="2"/>
        <v>0.18214351045818364</v>
      </c>
      <c r="H47" s="20">
        <f t="shared" si="3"/>
        <v>0.8871861783238001</v>
      </c>
      <c r="I47" s="21"/>
    </row>
    <row r="48" spans="1:9" ht="27">
      <c r="A48" s="18" t="s">
        <v>43</v>
      </c>
      <c r="B48" s="16">
        <v>2435942.8</v>
      </c>
      <c r="C48" s="16">
        <v>3093956.8</v>
      </c>
      <c r="D48" s="19">
        <v>500476</v>
      </c>
      <c r="E48" s="19">
        <v>847682.3</v>
      </c>
      <c r="F48" s="19">
        <v>591619.07</v>
      </c>
      <c r="G48" s="20">
        <f t="shared" si="2"/>
        <v>0.19121762462876016</v>
      </c>
      <c r="H48" s="20">
        <f t="shared" si="3"/>
        <v>0.6979254727862076</v>
      </c>
      <c r="I48" s="21"/>
    </row>
    <row r="49" spans="1:9" ht="13.5">
      <c r="A49" s="18" t="s">
        <v>34</v>
      </c>
      <c r="B49" s="19"/>
      <c r="C49" s="19"/>
      <c r="D49" s="24"/>
      <c r="E49" s="24"/>
      <c r="F49" s="24"/>
      <c r="G49" s="25"/>
      <c r="H49" s="25"/>
      <c r="I49" s="21"/>
    </row>
    <row r="50" spans="1:9" ht="13.5">
      <c r="A50" s="18" t="s">
        <v>44</v>
      </c>
      <c r="B50" s="16">
        <v>258933.8</v>
      </c>
      <c r="C50" s="16">
        <v>397133.8</v>
      </c>
      <c r="D50" s="23">
        <v>0</v>
      </c>
      <c r="E50" s="19">
        <v>138200</v>
      </c>
      <c r="F50" s="19">
        <v>96200</v>
      </c>
      <c r="G50" s="20">
        <f>F50/C50</f>
        <v>0.24223574019637714</v>
      </c>
      <c r="H50" s="20">
        <f t="shared" si="3"/>
        <v>0.6960926193921853</v>
      </c>
      <c r="I50" s="21"/>
    </row>
    <row r="51" spans="1:8" ht="28.5">
      <c r="A51" s="11" t="s">
        <v>45</v>
      </c>
      <c r="B51" s="12">
        <f>B53+B54+B64</f>
        <v>302345248.4</v>
      </c>
      <c r="C51" s="12">
        <f>C53+C54+C64</f>
        <v>303216118.5</v>
      </c>
      <c r="D51" s="12">
        <f>D53+D54+D64</f>
        <v>74082430.1</v>
      </c>
      <c r="E51" s="12">
        <f>E53+E54+E64</f>
        <v>74305447.19999999</v>
      </c>
      <c r="F51" s="12">
        <f>F53+F54+F64</f>
        <v>69143578.59</v>
      </c>
      <c r="G51" s="13">
        <f>F51/C51</f>
        <v>0.22803398095078511</v>
      </c>
      <c r="H51" s="13">
        <f>F51/E51</f>
        <v>0.930531760395623</v>
      </c>
    </row>
    <row r="52" spans="1:9" ht="14.25">
      <c r="A52" s="18" t="s">
        <v>13</v>
      </c>
      <c r="B52" s="19"/>
      <c r="C52" s="16"/>
      <c r="D52" s="16"/>
      <c r="E52" s="16"/>
      <c r="F52" s="16"/>
      <c r="G52" s="20"/>
      <c r="H52" s="20"/>
      <c r="I52" s="14"/>
    </row>
    <row r="53" spans="1:9" ht="13.5">
      <c r="A53" s="18" t="s">
        <v>46</v>
      </c>
      <c r="B53" s="16">
        <v>270600</v>
      </c>
      <c r="C53" s="16">
        <v>270600</v>
      </c>
      <c r="D53" s="19">
        <v>27647.4</v>
      </c>
      <c r="E53" s="19">
        <v>28387.4</v>
      </c>
      <c r="F53" s="19">
        <v>3240</v>
      </c>
      <c r="G53" s="20">
        <f>F53/C53</f>
        <v>0.01197339246119734</v>
      </c>
      <c r="H53" s="20">
        <f>F53/E53</f>
        <v>0.1141351444655023</v>
      </c>
      <c r="I53" s="21"/>
    </row>
    <row r="54" spans="1:9" ht="27">
      <c r="A54" s="18" t="s">
        <v>47</v>
      </c>
      <c r="B54" s="16">
        <f>B56+B57+B58+B59+B60+B61+B62+B63</f>
        <v>104296461.4</v>
      </c>
      <c r="C54" s="19">
        <f>C56+C57+C58+C59+C60+C61+C62+C63</f>
        <v>105167331.5</v>
      </c>
      <c r="D54" s="19">
        <f>D56+D57+D58+D59+D60+D61+D62+D63</f>
        <v>24610236</v>
      </c>
      <c r="E54" s="19">
        <f>E56+E57+E58+E59+E60+E61+E62+E63</f>
        <v>24879454.5</v>
      </c>
      <c r="F54" s="19">
        <f>F56+F57+F58+F59+F60+F61+F62+F63</f>
        <v>20188250.819999997</v>
      </c>
      <c r="G54" s="20">
        <f>F54/C54</f>
        <v>0.1919631365753537</v>
      </c>
      <c r="H54" s="20">
        <f>F54/E54</f>
        <v>0.8114426632625726</v>
      </c>
      <c r="I54" s="21"/>
    </row>
    <row r="55" spans="1:9" ht="13.5">
      <c r="A55" s="18" t="s">
        <v>13</v>
      </c>
      <c r="B55" s="16"/>
      <c r="C55" s="19"/>
      <c r="D55" s="19"/>
      <c r="E55" s="19"/>
      <c r="F55" s="19"/>
      <c r="G55" s="20"/>
      <c r="H55" s="20"/>
      <c r="I55" s="21"/>
    </row>
    <row r="56" spans="1:9" ht="27">
      <c r="A56" s="18" t="s">
        <v>48</v>
      </c>
      <c r="B56" s="16">
        <v>2803644</v>
      </c>
      <c r="C56" s="16">
        <v>2803644</v>
      </c>
      <c r="D56" s="19">
        <v>841093.2</v>
      </c>
      <c r="E56" s="19">
        <v>841093.2</v>
      </c>
      <c r="F56" s="19">
        <v>840135.52</v>
      </c>
      <c r="G56" s="20">
        <f aca="true" t="shared" si="4" ref="G56:G64">F56/C56</f>
        <v>0.2996584159757801</v>
      </c>
      <c r="H56" s="20">
        <f aca="true" t="shared" si="5" ref="H56:H64">F56/E56</f>
        <v>0.9988613865859337</v>
      </c>
      <c r="I56" s="21"/>
    </row>
    <row r="57" spans="1:9" ht="13.5">
      <c r="A57" s="18" t="s">
        <v>49</v>
      </c>
      <c r="B57" s="16">
        <v>5530395.1</v>
      </c>
      <c r="C57" s="19">
        <v>5530395.1</v>
      </c>
      <c r="D57" s="19">
        <v>1538158.5</v>
      </c>
      <c r="E57" s="19">
        <v>1538158.5</v>
      </c>
      <c r="F57" s="19">
        <v>1498710.56</v>
      </c>
      <c r="G57" s="20">
        <f t="shared" si="4"/>
        <v>0.2709952061110426</v>
      </c>
      <c r="H57" s="20">
        <f t="shared" si="5"/>
        <v>0.9743537873372607</v>
      </c>
      <c r="I57" s="21"/>
    </row>
    <row r="58" spans="1:9" ht="27">
      <c r="A58" s="18" t="s">
        <v>50</v>
      </c>
      <c r="B58" s="16">
        <v>41894619.2</v>
      </c>
      <c r="C58" s="19">
        <v>41894619.2</v>
      </c>
      <c r="D58" s="19">
        <v>10473654.8</v>
      </c>
      <c r="E58" s="19">
        <v>10473654.8</v>
      </c>
      <c r="F58" s="19">
        <v>9588989.37</v>
      </c>
      <c r="G58" s="20">
        <f t="shared" si="4"/>
        <v>0.22888355481221317</v>
      </c>
      <c r="H58" s="20">
        <f t="shared" si="5"/>
        <v>0.9155342192488527</v>
      </c>
      <c r="I58" s="21"/>
    </row>
    <row r="59" spans="1:9" ht="13.5">
      <c r="A59" s="18" t="s">
        <v>51</v>
      </c>
      <c r="B59" s="16">
        <v>3589272</v>
      </c>
      <c r="C59" s="19">
        <v>3569111.9</v>
      </c>
      <c r="D59" s="19">
        <v>897318</v>
      </c>
      <c r="E59" s="19">
        <v>877157.9</v>
      </c>
      <c r="F59" s="19">
        <v>363921.87</v>
      </c>
      <c r="G59" s="20">
        <f t="shared" si="4"/>
        <v>0.10196426455556072</v>
      </c>
      <c r="H59" s="20">
        <f t="shared" si="5"/>
        <v>0.4148875248116673</v>
      </c>
      <c r="I59" s="21"/>
    </row>
    <row r="60" spans="1:9" ht="27">
      <c r="A60" s="18" t="s">
        <v>52</v>
      </c>
      <c r="B60" s="16">
        <v>167424</v>
      </c>
      <c r="C60" s="19">
        <v>167424</v>
      </c>
      <c r="D60" s="19">
        <v>25000</v>
      </c>
      <c r="E60" s="19">
        <v>25000</v>
      </c>
      <c r="F60" s="19">
        <v>24735.49</v>
      </c>
      <c r="G60" s="20">
        <f t="shared" si="4"/>
        <v>0.14774160215978593</v>
      </c>
      <c r="H60" s="20">
        <f t="shared" si="5"/>
        <v>0.9894196000000001</v>
      </c>
      <c r="I60" s="21"/>
    </row>
    <row r="61" spans="1:9" ht="13.5">
      <c r="A61" s="18" t="s">
        <v>53</v>
      </c>
      <c r="B61" s="16">
        <v>5257204</v>
      </c>
      <c r="C61" s="19">
        <v>5263874.6</v>
      </c>
      <c r="D61" s="19">
        <v>1314301</v>
      </c>
      <c r="E61" s="19">
        <v>1365182.3</v>
      </c>
      <c r="F61" s="19">
        <v>1340260.6</v>
      </c>
      <c r="G61" s="20">
        <f t="shared" si="4"/>
        <v>0.25461484207849483</v>
      </c>
      <c r="H61" s="20">
        <f t="shared" si="5"/>
        <v>0.9817447823634983</v>
      </c>
      <c r="I61" s="21"/>
    </row>
    <row r="62" spans="1:9" ht="27">
      <c r="A62" s="18" t="s">
        <v>54</v>
      </c>
      <c r="B62" s="16">
        <v>2339648.3</v>
      </c>
      <c r="C62" s="19">
        <v>2363648.3</v>
      </c>
      <c r="D62" s="19">
        <v>388831.4</v>
      </c>
      <c r="E62" s="19">
        <v>388831.4</v>
      </c>
      <c r="F62" s="19">
        <v>369724.2</v>
      </c>
      <c r="G62" s="20">
        <f t="shared" si="4"/>
        <v>0.15642098699709261</v>
      </c>
      <c r="H62" s="20">
        <f t="shared" si="5"/>
        <v>0.9508599356944938</v>
      </c>
      <c r="I62" s="21"/>
    </row>
    <row r="63" spans="1:9" ht="13.5">
      <c r="A63" s="18" t="s">
        <v>55</v>
      </c>
      <c r="B63" s="16">
        <v>42714254.8</v>
      </c>
      <c r="C63" s="19">
        <v>43574614.4</v>
      </c>
      <c r="D63" s="19">
        <v>9131879.1</v>
      </c>
      <c r="E63" s="19">
        <v>9370376.4</v>
      </c>
      <c r="F63" s="19">
        <v>6161773.21</v>
      </c>
      <c r="G63" s="20">
        <f t="shared" si="4"/>
        <v>0.14140740646462266</v>
      </c>
      <c r="H63" s="20">
        <f t="shared" si="5"/>
        <v>0.6575801170591183</v>
      </c>
      <c r="I63" s="21"/>
    </row>
    <row r="64" spans="1:9" ht="13.5">
      <c r="A64" s="18" t="s">
        <v>56</v>
      </c>
      <c r="B64" s="16">
        <f>B66</f>
        <v>197778187</v>
      </c>
      <c r="C64" s="19">
        <f>C66</f>
        <v>197778187</v>
      </c>
      <c r="D64" s="19">
        <f>D66</f>
        <v>49444546.7</v>
      </c>
      <c r="E64" s="19">
        <f>E66</f>
        <v>49397605.3</v>
      </c>
      <c r="F64" s="19">
        <f>F66</f>
        <v>48952087.77</v>
      </c>
      <c r="G64" s="20">
        <f t="shared" si="4"/>
        <v>0.24751004401713927</v>
      </c>
      <c r="H64" s="20">
        <f t="shared" si="5"/>
        <v>0.9909809893152858</v>
      </c>
      <c r="I64" s="21"/>
    </row>
    <row r="65" spans="1:9" ht="13.5">
      <c r="A65" s="18" t="s">
        <v>13</v>
      </c>
      <c r="B65" s="24"/>
      <c r="C65" s="19"/>
      <c r="D65" s="19"/>
      <c r="E65" s="19"/>
      <c r="F65" s="19"/>
      <c r="G65" s="20"/>
      <c r="H65" s="20"/>
      <c r="I65" s="21"/>
    </row>
    <row r="66" spans="1:9" ht="13.5">
      <c r="A66" s="18" t="s">
        <v>56</v>
      </c>
      <c r="B66" s="16">
        <v>197778187</v>
      </c>
      <c r="C66" s="19">
        <v>197778187</v>
      </c>
      <c r="D66" s="19">
        <v>49444546.7</v>
      </c>
      <c r="E66" s="19">
        <v>49397605.3</v>
      </c>
      <c r="F66" s="19">
        <v>48952087.77</v>
      </c>
      <c r="G66" s="20">
        <f>F66/C66</f>
        <v>0.24751004401713927</v>
      </c>
      <c r="H66" s="20">
        <f>F66/E66</f>
        <v>0.9909809893152858</v>
      </c>
      <c r="I66" s="21"/>
    </row>
    <row r="67" spans="1:9" ht="14.25">
      <c r="A67" s="11" t="s">
        <v>57</v>
      </c>
      <c r="B67" s="12">
        <f>B69+B70+B71+B72+B73+B74</f>
        <v>214927137.9</v>
      </c>
      <c r="C67" s="12">
        <f>C69+C70+C71+C72+C73+C74</f>
        <v>163647045.17999998</v>
      </c>
      <c r="D67" s="12">
        <f>D69+D70+D71+D72+D73+D74</f>
        <v>39625014.5</v>
      </c>
      <c r="E67" s="12">
        <f>E69+E70+E71+E72+E73+E74</f>
        <v>36974815.230000004</v>
      </c>
      <c r="F67" s="12">
        <f>F69+F70+F71+F72+F73+F74</f>
        <v>31079854.16</v>
      </c>
      <c r="G67" s="13">
        <f>F67/C67</f>
        <v>0.18992004484904934</v>
      </c>
      <c r="H67" s="13">
        <f>F67/E67</f>
        <v>0.8405682074858064</v>
      </c>
      <c r="I67" s="21"/>
    </row>
    <row r="68" spans="1:9" ht="14.25">
      <c r="A68" s="18" t="s">
        <v>13</v>
      </c>
      <c r="B68" s="19"/>
      <c r="C68" s="19"/>
      <c r="D68" s="19"/>
      <c r="E68" s="19"/>
      <c r="F68" s="19"/>
      <c r="G68" s="20"/>
      <c r="H68" s="20"/>
      <c r="I68" s="14"/>
    </row>
    <row r="69" spans="1:9" ht="27">
      <c r="A69" s="18" t="s">
        <v>58</v>
      </c>
      <c r="B69" s="16">
        <v>2222187</v>
      </c>
      <c r="C69" s="19">
        <v>2305435.1</v>
      </c>
      <c r="D69" s="19">
        <v>549124.7</v>
      </c>
      <c r="E69" s="19">
        <v>568557.7</v>
      </c>
      <c r="F69" s="19">
        <v>492015.99</v>
      </c>
      <c r="G69" s="20">
        <f aca="true" t="shared" si="6" ref="G69:G75">F69/C69</f>
        <v>0.2134156758522502</v>
      </c>
      <c r="H69" s="20">
        <f aca="true" t="shared" si="7" ref="H69:H75">F69/E69</f>
        <v>0.8653756514070604</v>
      </c>
      <c r="I69" s="21"/>
    </row>
    <row r="70" spans="1:9" ht="40.5">
      <c r="A70" s="18" t="s">
        <v>59</v>
      </c>
      <c r="B70" s="16">
        <v>152099.4</v>
      </c>
      <c r="C70" s="19">
        <v>1529545.42</v>
      </c>
      <c r="D70" s="19">
        <v>54403.1</v>
      </c>
      <c r="E70" s="19">
        <v>1413905.92</v>
      </c>
      <c r="F70" s="26">
        <v>1369087.46</v>
      </c>
      <c r="G70" s="27">
        <f t="shared" si="6"/>
        <v>0.8950943477049541</v>
      </c>
      <c r="H70" s="27">
        <f t="shared" si="7"/>
        <v>0.9683016674829398</v>
      </c>
      <c r="I70" s="21"/>
    </row>
    <row r="71" spans="1:9" ht="27">
      <c r="A71" s="18" t="s">
        <v>60</v>
      </c>
      <c r="B71" s="16">
        <v>7843.9</v>
      </c>
      <c r="C71" s="16">
        <v>7843.9</v>
      </c>
      <c r="D71" s="19">
        <v>1961.1</v>
      </c>
      <c r="E71" s="19">
        <v>1961.1</v>
      </c>
      <c r="F71" s="19">
        <v>1961.1</v>
      </c>
      <c r="G71" s="20">
        <f t="shared" si="6"/>
        <v>0.25001593595022886</v>
      </c>
      <c r="H71" s="20">
        <f t="shared" si="7"/>
        <v>1</v>
      </c>
      <c r="I71" s="21"/>
    </row>
    <row r="72" spans="1:9" ht="40.5">
      <c r="A72" s="18" t="s">
        <v>61</v>
      </c>
      <c r="B72" s="16">
        <v>0</v>
      </c>
      <c r="C72" s="16">
        <v>25871.96</v>
      </c>
      <c r="D72" s="23">
        <v>0</v>
      </c>
      <c r="E72" s="19">
        <v>25871.96</v>
      </c>
      <c r="F72" s="19">
        <v>25871.76</v>
      </c>
      <c r="G72" s="20">
        <f t="shared" si="6"/>
        <v>0.999992269623175</v>
      </c>
      <c r="H72" s="20">
        <f t="shared" si="7"/>
        <v>0.999992269623175</v>
      </c>
      <c r="I72" s="21"/>
    </row>
    <row r="73" spans="1:9" ht="13.5">
      <c r="A73" s="18" t="s">
        <v>62</v>
      </c>
      <c r="B73" s="19">
        <v>189850745.4</v>
      </c>
      <c r="C73" s="19">
        <v>151139598.1</v>
      </c>
      <c r="D73" s="19">
        <v>33976774.4</v>
      </c>
      <c r="E73" s="19">
        <v>34749943.46</v>
      </c>
      <c r="F73" s="19">
        <v>29190917.85</v>
      </c>
      <c r="G73" s="20">
        <f t="shared" si="6"/>
        <v>0.1931387817419372</v>
      </c>
      <c r="H73" s="20">
        <f t="shared" si="7"/>
        <v>0.8400277797171415</v>
      </c>
      <c r="I73" s="21"/>
    </row>
    <row r="74" spans="1:9" ht="13.5">
      <c r="A74" s="18" t="s">
        <v>63</v>
      </c>
      <c r="B74" s="19">
        <v>22694262.2</v>
      </c>
      <c r="C74" s="19">
        <v>8638750.7</v>
      </c>
      <c r="D74" s="19">
        <v>5042751.2</v>
      </c>
      <c r="E74" s="19">
        <v>214575.09</v>
      </c>
      <c r="F74" s="23">
        <v>0</v>
      </c>
      <c r="G74" s="20">
        <f t="shared" si="6"/>
        <v>0</v>
      </c>
      <c r="H74" s="20">
        <f t="shared" si="7"/>
        <v>0</v>
      </c>
      <c r="I74" s="21"/>
    </row>
    <row r="75" spans="1:9" ht="28.5">
      <c r="A75" s="11" t="s">
        <v>64</v>
      </c>
      <c r="B75" s="12">
        <f>B77+B96</f>
        <v>197400224.89999998</v>
      </c>
      <c r="C75" s="12">
        <f>C77+C96</f>
        <v>213528275.32999998</v>
      </c>
      <c r="D75" s="12">
        <f>D77+D96</f>
        <v>22682758.2</v>
      </c>
      <c r="E75" s="12">
        <f>E77+E96</f>
        <v>28364413.04</v>
      </c>
      <c r="F75" s="12">
        <f>F77+F96</f>
        <v>9689552.56</v>
      </c>
      <c r="G75" s="13">
        <f t="shared" si="6"/>
        <v>0.04537831135021888</v>
      </c>
      <c r="H75" s="13">
        <f t="shared" si="7"/>
        <v>0.341609486025169</v>
      </c>
      <c r="I75" s="14"/>
    </row>
    <row r="76" spans="1:9" ht="13.5">
      <c r="A76" s="18" t="s">
        <v>13</v>
      </c>
      <c r="B76" s="19"/>
      <c r="C76" s="16"/>
      <c r="D76" s="16"/>
      <c r="E76" s="16"/>
      <c r="F76" s="16"/>
      <c r="G76" s="20"/>
      <c r="H76" s="20"/>
      <c r="I76" s="21"/>
    </row>
    <row r="77" spans="1:9" ht="28.5">
      <c r="A77" s="11" t="s">
        <v>65</v>
      </c>
      <c r="B77" s="12">
        <f>B79</f>
        <v>197401500.89999998</v>
      </c>
      <c r="C77" s="12">
        <f>C79</f>
        <v>213922401.32999998</v>
      </c>
      <c r="D77" s="12">
        <f>D79</f>
        <v>22682758.2</v>
      </c>
      <c r="E77" s="12">
        <f>E79</f>
        <v>28757263.04</v>
      </c>
      <c r="F77" s="12">
        <f>F79</f>
        <v>10351894.18</v>
      </c>
      <c r="G77" s="13">
        <f>F77/C77</f>
        <v>0.048390884337685645</v>
      </c>
      <c r="H77" s="13">
        <f>F77/E77</f>
        <v>0.359974944959157</v>
      </c>
      <c r="I77" s="14"/>
    </row>
    <row r="78" spans="1:9" ht="13.5">
      <c r="A78" s="18" t="s">
        <v>13</v>
      </c>
      <c r="B78" s="19"/>
      <c r="C78" s="16"/>
      <c r="D78" s="16"/>
      <c r="E78" s="16"/>
      <c r="F78" s="16"/>
      <c r="G78" s="20"/>
      <c r="H78" s="20"/>
      <c r="I78" s="21"/>
    </row>
    <row r="79" spans="1:9" ht="14.25">
      <c r="A79" s="11" t="s">
        <v>66</v>
      </c>
      <c r="B79" s="12">
        <f>B81+B86+B91</f>
        <v>197401500.89999998</v>
      </c>
      <c r="C79" s="12">
        <f>C81+C86+C91</f>
        <v>213922401.32999998</v>
      </c>
      <c r="D79" s="12">
        <f>D81+D86+D91</f>
        <v>22682758.2</v>
      </c>
      <c r="E79" s="12">
        <f>E81+E86+E91</f>
        <v>28757263.04</v>
      </c>
      <c r="F79" s="12">
        <f>F81+F86+F91</f>
        <v>10351894.18</v>
      </c>
      <c r="G79" s="13">
        <f>F79/C79</f>
        <v>0.048390884337685645</v>
      </c>
      <c r="H79" s="13">
        <f>F79/E79</f>
        <v>0.359974944959157</v>
      </c>
      <c r="I79" s="14"/>
    </row>
    <row r="80" spans="1:9" ht="13.5">
      <c r="A80" s="18" t="s">
        <v>13</v>
      </c>
      <c r="B80" s="19"/>
      <c r="C80" s="16"/>
      <c r="D80" s="16"/>
      <c r="E80" s="16"/>
      <c r="F80" s="16"/>
      <c r="G80" s="20"/>
      <c r="H80" s="20"/>
      <c r="I80" s="21"/>
    </row>
    <row r="81" spans="1:9" ht="14.25">
      <c r="A81" s="11" t="s">
        <v>67</v>
      </c>
      <c r="B81" s="12">
        <f>B83+B84+B85</f>
        <v>165638475.79999998</v>
      </c>
      <c r="C81" s="12">
        <f>C83+C84+C85</f>
        <v>177279174.85</v>
      </c>
      <c r="D81" s="12">
        <f>D83+D84+D85</f>
        <v>17333384</v>
      </c>
      <c r="E81" s="12">
        <f>E83+E84+E85</f>
        <v>22840036.66</v>
      </c>
      <c r="F81" s="12">
        <f>F83+F84+F85</f>
        <v>8786913.53</v>
      </c>
      <c r="G81" s="13">
        <f>F81/C81</f>
        <v>0.049565401787518525</v>
      </c>
      <c r="H81" s="13">
        <f>F81/E81</f>
        <v>0.384715386441941</v>
      </c>
      <c r="I81" s="14"/>
    </row>
    <row r="82" spans="1:9" ht="13.5">
      <c r="A82" s="18" t="s">
        <v>13</v>
      </c>
      <c r="B82" s="19"/>
      <c r="C82" s="16"/>
      <c r="D82" s="16"/>
      <c r="E82" s="16"/>
      <c r="F82" s="16"/>
      <c r="G82" s="20"/>
      <c r="H82" s="20"/>
      <c r="I82" s="21"/>
    </row>
    <row r="83" spans="1:9" ht="13.5">
      <c r="A83" s="18" t="s">
        <v>68</v>
      </c>
      <c r="B83" s="19">
        <v>308534.2</v>
      </c>
      <c r="C83" s="19">
        <v>842034.2</v>
      </c>
      <c r="D83" s="19">
        <v>19507.6</v>
      </c>
      <c r="E83" s="19">
        <v>528007.6</v>
      </c>
      <c r="F83" s="19">
        <v>393531.59</v>
      </c>
      <c r="G83" s="20">
        <f>F83/C83</f>
        <v>0.46735820231529795</v>
      </c>
      <c r="H83" s="20">
        <f>F83/E83</f>
        <v>0.7453142530524183</v>
      </c>
      <c r="I83" s="21"/>
    </row>
    <row r="84" spans="1:9" ht="13.5">
      <c r="A84" s="18" t="s">
        <v>69</v>
      </c>
      <c r="B84" s="19">
        <v>148690976.1</v>
      </c>
      <c r="C84" s="19">
        <v>152099328.9</v>
      </c>
      <c r="D84" s="19">
        <v>14883227.9</v>
      </c>
      <c r="E84" s="19">
        <v>17722970.2</v>
      </c>
      <c r="F84" s="19">
        <v>5948842.96</v>
      </c>
      <c r="G84" s="20">
        <f>F84/C84</f>
        <v>0.03911156612604883</v>
      </c>
      <c r="H84" s="20">
        <f>F84/E84</f>
        <v>0.33565722296367684</v>
      </c>
      <c r="I84" s="21"/>
    </row>
    <row r="85" spans="1:9" ht="27">
      <c r="A85" s="18" t="s">
        <v>70</v>
      </c>
      <c r="B85" s="19">
        <v>16638965.5</v>
      </c>
      <c r="C85" s="19">
        <v>24337811.75</v>
      </c>
      <c r="D85" s="19">
        <v>2430648.5</v>
      </c>
      <c r="E85" s="19">
        <v>4589058.86</v>
      </c>
      <c r="F85" s="19">
        <v>2444538.98</v>
      </c>
      <c r="G85" s="20">
        <f>F85/C85</f>
        <v>0.10044202022394227</v>
      </c>
      <c r="H85" s="20">
        <f>F85/E85</f>
        <v>0.5326885216721757</v>
      </c>
      <c r="I85" s="21"/>
    </row>
    <row r="86" spans="1:9" ht="42.75">
      <c r="A86" s="11" t="s">
        <v>71</v>
      </c>
      <c r="B86" s="12">
        <f>B88+B89+B90</f>
        <v>29795707.599999998</v>
      </c>
      <c r="C86" s="12">
        <f>C88+C89+C90</f>
        <v>34110944.38</v>
      </c>
      <c r="D86" s="12">
        <f>D88+D89+D90</f>
        <v>4962138.3</v>
      </c>
      <c r="E86" s="12">
        <f>E88+E89+E90</f>
        <v>5380953.98</v>
      </c>
      <c r="F86" s="12">
        <f>F88+F89+F90</f>
        <v>1389586.67</v>
      </c>
      <c r="G86" s="13">
        <f>F86/C86</f>
        <v>0.04073726762061578</v>
      </c>
      <c r="H86" s="13">
        <f>F86/E86</f>
        <v>0.2582416937897692</v>
      </c>
      <c r="I86" s="14"/>
    </row>
    <row r="87" spans="1:9" ht="13.5">
      <c r="A87" s="18" t="s">
        <v>13</v>
      </c>
      <c r="B87" s="19"/>
      <c r="C87" s="16"/>
      <c r="D87" s="16"/>
      <c r="E87" s="16"/>
      <c r="F87" s="16"/>
      <c r="G87" s="20"/>
      <c r="H87" s="20"/>
      <c r="I87" s="21"/>
    </row>
    <row r="88" spans="1:9" ht="13.5">
      <c r="A88" s="18" t="s">
        <v>72</v>
      </c>
      <c r="B88" s="16">
        <v>165000</v>
      </c>
      <c r="C88" s="19">
        <v>1283337.1</v>
      </c>
      <c r="D88" s="19">
        <v>42006</v>
      </c>
      <c r="E88" s="19">
        <v>345647.1</v>
      </c>
      <c r="F88" s="23">
        <v>0</v>
      </c>
      <c r="G88" s="20">
        <f>F88/C88</f>
        <v>0</v>
      </c>
      <c r="H88" s="20">
        <f>F88/E88</f>
        <v>0</v>
      </c>
      <c r="I88" s="21"/>
    </row>
    <row r="89" spans="1:9" ht="13.5">
      <c r="A89" s="18" t="s">
        <v>73</v>
      </c>
      <c r="B89" s="16">
        <v>1804690.7</v>
      </c>
      <c r="C89" s="19">
        <v>2799863.58</v>
      </c>
      <c r="D89" s="19">
        <v>289259.6</v>
      </c>
      <c r="E89" s="19">
        <v>432172.38</v>
      </c>
      <c r="F89" s="19">
        <v>76209.23</v>
      </c>
      <c r="G89" s="20">
        <f>F89/C89</f>
        <v>0.027218908286953034</v>
      </c>
      <c r="H89" s="20">
        <f>F89/E89</f>
        <v>0.1763398901151434</v>
      </c>
      <c r="I89" s="21"/>
    </row>
    <row r="90" spans="1:9" ht="13.5">
      <c r="A90" s="18" t="s">
        <v>74</v>
      </c>
      <c r="B90" s="16">
        <v>27826016.9</v>
      </c>
      <c r="C90" s="19">
        <v>30027743.7</v>
      </c>
      <c r="D90" s="19">
        <v>4630872.7</v>
      </c>
      <c r="E90" s="19">
        <v>4603134.5</v>
      </c>
      <c r="F90" s="19">
        <v>1313377.44</v>
      </c>
      <c r="G90" s="20">
        <f>F90/C90</f>
        <v>0.043738798796261205</v>
      </c>
      <c r="H90" s="20">
        <f>F90/E90</f>
        <v>0.2853224123692236</v>
      </c>
      <c r="I90" s="21"/>
    </row>
    <row r="91" spans="1:9" ht="14.25">
      <c r="A91" s="11" t="s">
        <v>75</v>
      </c>
      <c r="B91" s="12">
        <f>B93+B94+B95</f>
        <v>1967317.5</v>
      </c>
      <c r="C91" s="12">
        <f>C93+C94+C95</f>
        <v>2532282.1</v>
      </c>
      <c r="D91" s="12">
        <f>D93+D94+D95</f>
        <v>387235.89999999997</v>
      </c>
      <c r="E91" s="12">
        <f>E93+E94+E95</f>
        <v>536272.4</v>
      </c>
      <c r="F91" s="12">
        <f>F93+F94+F95</f>
        <v>175393.98</v>
      </c>
      <c r="G91" s="13">
        <f>F91/C91</f>
        <v>0.06926320728642359</v>
      </c>
      <c r="H91" s="13">
        <f>F91/E91</f>
        <v>0.32706135911525563</v>
      </c>
      <c r="I91" s="14"/>
    </row>
    <row r="92" spans="1:9" ht="13.5">
      <c r="A92" s="18" t="s">
        <v>13</v>
      </c>
      <c r="B92" s="19"/>
      <c r="C92" s="16"/>
      <c r="D92" s="16"/>
      <c r="E92" s="16"/>
      <c r="F92" s="16"/>
      <c r="G92" s="20"/>
      <c r="H92" s="20"/>
      <c r="I92" s="21"/>
    </row>
    <row r="93" spans="1:9" ht="13.5">
      <c r="A93" s="18" t="s">
        <v>76</v>
      </c>
      <c r="B93" s="16">
        <v>258893.6</v>
      </c>
      <c r="C93" s="19">
        <v>442928.6</v>
      </c>
      <c r="D93" s="19">
        <v>39275</v>
      </c>
      <c r="E93" s="19">
        <v>500</v>
      </c>
      <c r="F93" s="23">
        <v>0</v>
      </c>
      <c r="G93" s="20">
        <f>F93/C93</f>
        <v>0</v>
      </c>
      <c r="H93" s="20">
        <f>F93/E93</f>
        <v>0</v>
      </c>
      <c r="I93" s="21"/>
    </row>
    <row r="94" spans="1:9" ht="13.5">
      <c r="A94" s="18" t="s">
        <v>77</v>
      </c>
      <c r="B94" s="16">
        <v>427624.2</v>
      </c>
      <c r="C94" s="19">
        <v>427624.2</v>
      </c>
      <c r="D94" s="19">
        <v>23033.8</v>
      </c>
      <c r="E94" s="19">
        <v>23033.8</v>
      </c>
      <c r="F94" s="19">
        <v>22996.25</v>
      </c>
      <c r="G94" s="20">
        <f>F94/C94</f>
        <v>0.053776774092766495</v>
      </c>
      <c r="H94" s="20">
        <f>F94/E94</f>
        <v>0.9983697870086569</v>
      </c>
      <c r="I94" s="21"/>
    </row>
    <row r="95" spans="1:9" ht="13.5">
      <c r="A95" s="18" t="s">
        <v>78</v>
      </c>
      <c r="B95" s="16">
        <v>1280799.7</v>
      </c>
      <c r="C95" s="19">
        <v>1661729.3</v>
      </c>
      <c r="D95" s="19">
        <v>324927.1</v>
      </c>
      <c r="E95" s="19">
        <v>512738.6</v>
      </c>
      <c r="F95" s="19">
        <v>152397.73</v>
      </c>
      <c r="G95" s="20">
        <f>F95/C95</f>
        <v>0.09171032249356138</v>
      </c>
      <c r="H95" s="20">
        <f>F95/E95</f>
        <v>0.2972230489376068</v>
      </c>
      <c r="I95" s="21"/>
    </row>
    <row r="96" spans="1:9" ht="28.5">
      <c r="A96" s="11" t="s">
        <v>79</v>
      </c>
      <c r="B96" s="28">
        <v>-1276</v>
      </c>
      <c r="C96" s="28">
        <v>-394126</v>
      </c>
      <c r="D96" s="28">
        <v>0</v>
      </c>
      <c r="E96" s="28">
        <v>-392850</v>
      </c>
      <c r="F96" s="28">
        <v>-662341.62</v>
      </c>
      <c r="G96" s="13">
        <f>F96/C96</f>
        <v>1.680532672292617</v>
      </c>
      <c r="H96" s="13">
        <f>F96/E96</f>
        <v>1.685991141657121</v>
      </c>
      <c r="I96" s="14"/>
    </row>
    <row r="97" spans="1:9" ht="13.5">
      <c r="A97" s="29"/>
      <c r="B97" s="29"/>
      <c r="C97" s="29"/>
      <c r="D97" s="30"/>
      <c r="E97" s="30"/>
      <c r="F97" s="31"/>
      <c r="G97" s="31"/>
      <c r="H97" s="31"/>
      <c r="I97" s="31"/>
    </row>
    <row r="99" spans="1:8" ht="13.5">
      <c r="A99" s="34" t="s">
        <v>80</v>
      </c>
      <c r="B99" s="34"/>
      <c r="C99" s="34"/>
      <c r="D99" s="34"/>
      <c r="E99" s="34"/>
      <c r="F99" s="34"/>
      <c r="G99" s="34"/>
      <c r="H99" s="34"/>
    </row>
    <row r="100" spans="1:8" ht="13.5">
      <c r="A100" s="34" t="s">
        <v>81</v>
      </c>
      <c r="B100" s="34"/>
      <c r="C100" s="34"/>
      <c r="D100" s="34"/>
      <c r="E100" s="34"/>
      <c r="F100" s="34"/>
      <c r="G100" s="34"/>
      <c r="H100" s="34"/>
    </row>
    <row r="101" spans="1:8" ht="13.5">
      <c r="A101" s="34" t="s">
        <v>82</v>
      </c>
      <c r="B101" s="34"/>
      <c r="C101" s="34"/>
      <c r="D101" s="34"/>
      <c r="E101" s="34"/>
      <c r="F101" s="34"/>
      <c r="G101" s="34"/>
      <c r="H101" s="34"/>
    </row>
    <row r="102" spans="1:8" ht="13.5">
      <c r="A102" s="34" t="s">
        <v>83</v>
      </c>
      <c r="B102" s="34"/>
      <c r="C102" s="34"/>
      <c r="D102" s="34"/>
      <c r="E102" s="34"/>
      <c r="F102" s="34"/>
      <c r="G102" s="34"/>
      <c r="H102" s="34"/>
    </row>
  </sheetData>
  <mergeCells count="8">
    <mergeCell ref="A99:H99"/>
    <mergeCell ref="A100:H100"/>
    <mergeCell ref="A101:H101"/>
    <mergeCell ref="A102:H102"/>
    <mergeCell ref="A4:H4"/>
    <mergeCell ref="A5:H5"/>
    <mergeCell ref="A6:H6"/>
    <mergeCell ref="A7:H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2013-05-13T10:35:35Z</dcterms:modified>
  <cp:category/>
  <cp:version/>
  <cp:contentType/>
  <cp:contentStatus/>
</cp:coreProperties>
</file>