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610" windowHeight="8115" activeTab="0"/>
  </bookViews>
  <sheets>
    <sheet name="Ekamutner" sheetId="1" r:id="rId1"/>
  </sheets>
  <definedNames>
    <definedName name="_xlnm.Print_Titles" localSheetId="0">'Ekamutner'!$8:$11</definedName>
  </definedNames>
  <calcPr fullCalcOnLoad="1"/>
</workbook>
</file>

<file path=xl/sharedStrings.xml><?xml version="1.0" encoding="utf-8"?>
<sst xmlns="http://schemas.openxmlformats.org/spreadsheetml/2006/main" count="511" uniqueCount="203">
  <si>
    <t>1343</t>
  </si>
  <si>
    <t>1372</t>
  </si>
  <si>
    <t>1110</t>
  </si>
  <si>
    <t>1130</t>
  </si>
  <si>
    <t>1310</t>
  </si>
  <si>
    <t>1342</t>
  </si>
  <si>
    <t>1390</t>
  </si>
  <si>
    <t>1391</t>
  </si>
  <si>
    <t>1392</t>
  </si>
  <si>
    <t>1393</t>
  </si>
  <si>
    <t>1000</t>
  </si>
  <si>
    <t>1100</t>
  </si>
  <si>
    <t>1300</t>
  </si>
  <si>
    <t>X</t>
  </si>
  <si>
    <t>1334</t>
  </si>
  <si>
    <t>1340</t>
  </si>
  <si>
    <t>1341</t>
  </si>
  <si>
    <t>1111</t>
  </si>
  <si>
    <t>1121</t>
  </si>
  <si>
    <t>1140</t>
  </si>
  <si>
    <t>1141</t>
  </si>
  <si>
    <t>1142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</si>
  <si>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</si>
  <si>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</si>
  <si>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</si>
  <si>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</si>
  <si>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</si>
  <si>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</si>
  <si>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</si>
  <si>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</si>
  <si>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</si>
  <si>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</si>
  <si>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</si>
  <si>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1362</t>
  </si>
  <si>
    <t>1370</t>
  </si>
  <si>
    <t>1371</t>
  </si>
  <si>
    <t>1380</t>
  </si>
  <si>
    <t>1381</t>
  </si>
  <si>
    <t>1382</t>
  </si>
  <si>
    <t>11301</t>
  </si>
  <si>
    <t>11302</t>
  </si>
  <si>
    <t>11303</t>
  </si>
  <si>
    <t>11304</t>
  </si>
  <si>
    <t>11305</t>
  </si>
  <si>
    <t>11306</t>
  </si>
  <si>
    <t>11307</t>
  </si>
  <si>
    <t>11308</t>
  </si>
  <si>
    <t>11309</t>
  </si>
  <si>
    <t>11310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</si>
  <si>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</si>
  <si>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</si>
  <si>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</si>
  <si>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</si>
  <si>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</si>
  <si>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</si>
  <si>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</si>
  <si>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</si>
  <si>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</si>
  <si>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13501</t>
  </si>
  <si>
    <t>13502</t>
  </si>
  <si>
    <t>13503</t>
  </si>
  <si>
    <t>13504</t>
  </si>
  <si>
    <t>13505</t>
  </si>
  <si>
    <t>13506</t>
  </si>
  <si>
    <t>13507</t>
  </si>
  <si>
    <t>13508</t>
  </si>
  <si>
    <t>13509</t>
  </si>
  <si>
    <t>13510</t>
  </si>
  <si>
    <t>13511</t>
  </si>
  <si>
    <t>13512</t>
  </si>
  <si>
    <t>13513</t>
  </si>
  <si>
    <t>13514</t>
  </si>
  <si>
    <t>13515</t>
  </si>
  <si>
    <t>13516</t>
  </si>
  <si>
    <t>13517</t>
  </si>
  <si>
    <t>13518</t>
  </si>
  <si>
    <t>13519</t>
  </si>
  <si>
    <t>13520</t>
  </si>
  <si>
    <t>1353</t>
  </si>
  <si>
    <t>Տողի
 NN</t>
  </si>
  <si>
    <t>Եկամտատեսակները</t>
  </si>
  <si>
    <t>Հոդվածի NN</t>
  </si>
  <si>
    <t>Տարեկան հաստատված պլան</t>
  </si>
  <si>
    <t>Ընդամենը (ս.5+ս.6)</t>
  </si>
  <si>
    <t>այդ թվում`</t>
  </si>
  <si>
    <t>վարչական մաս</t>
  </si>
  <si>
    <t>ֆոնդային մաս</t>
  </si>
  <si>
    <t>Ընդամենը (ս.8+ս.9)</t>
  </si>
  <si>
    <t>Ընդամենը (ս.11+ս.12)</t>
  </si>
  <si>
    <t>Տարեկան ճշտված պլան</t>
  </si>
  <si>
    <t>Փաստացի</t>
  </si>
  <si>
    <t>ՀԱՄԱՅՆՔԻ ԲՅՈՒՋԵԻ ԵԿԱՄՈՒՏՆԵՐԻ ԿԱՏԱՐՄԱՆ ՎԵՐԱԲԵՐՅԱԼ</t>
  </si>
  <si>
    <t>ՀԱՏՎԱԾ  1</t>
  </si>
  <si>
    <t xml:space="preserve"> ՀԱՇՎԵՏՎՈՒԹՅՈՒՆ
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</si>
  <si>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</si>
  <si>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</si>
  <si>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Գույքահարկ փոխադրամիջոցների համար</t>
  </si>
  <si>
    <t xml:space="preserve">Համայնքի վարչական տարածքում շենքերի, շինությունների և քաղաքաշինական այլ օբյեկտների  քանդման թույլտվության համար 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</si>
  <si>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  թույլտվության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</si>
  <si>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</si>
  <si>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իրերի՝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</si>
  <si>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</si>
  <si>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«Առևտրի և ծառայությունների մասին» Հայաստանի Հանրապետության օրենքով սահմանված՝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</si>
  <si>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</si>
  <si>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</si>
  <si>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</si>
  <si>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</si>
  <si>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 </t>
  </si>
  <si>
    <t xml:space="preserve">Համայնքի վարչական տարածքում մարդատար տաքսու (բացառությամբ երթուղային տաքսիների՝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</si>
  <si>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</si>
  <si>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</si>
  <si>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</si>
  <si>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</si>
  <si>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</si>
  <si>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</si>
  <si>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</si>
  <si>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Եկամտային հարկ</t>
  </si>
  <si>
    <t>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</si>
  <si>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</si>
  <si>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</si>
  <si>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</si>
  <si>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 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
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</si>
  <si>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</si>
  <si>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Օրենքով և իրավական այլ ակտերով սահմանված` համայնքի բյուջեի մուտքագրման ենթակա այլ եկամուտներ</t>
  </si>
  <si>
    <t>Վարչական բյուջեի պահուստային ֆոնդից ֆոնդային բյուջե կատարվող հատկացումներից մուտքեր</t>
  </si>
  <si>
    <t xml:space="preserve">Համայնքի գույքին պատճառած վնասների փոխհատուցումից մուտքեր 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</si>
  <si>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</si>
  <si>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 xml:space="preserve"> 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</si>
  <si>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</si>
  <si>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</si>
  <si>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</si>
  <si>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 մուտքագրվող այլ վարչական գանձումներ</t>
  </si>
  <si>
    <t>Համայնքի վարչական տարածքում ինքնակամ կառուցված շենքերի, շինությունների օրինականացման համար վճարներ</t>
  </si>
  <si>
    <t>Այլ տեղական վճարներ</t>
  </si>
  <si>
    <t>Համայնքն սպասարկող անասնաբույժի ծառայությունների դիմաց</t>
  </si>
  <si>
    <t>Համայնքի արխիվից փաստաթղթերի պատճեններ տրամադրելու համար</t>
  </si>
  <si>
    <t xml:space="preserve"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 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</si>
  <si>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</si>
  <si>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</si>
  <si>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ենթակայության մանկապարտեզի ծառայությունից օգտվողների համար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</si>
  <si>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</si>
  <si>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Ոռոգման ջրի մատակարարման համար այն համայնքներում, որոնք ներառված չեն «Ջրօգտագործողների ընկերությունների և  ջրօգտագործողների ընկերությունների միությունների մասին» Հայաստանի Հանրապետության օրենքի համաձայն ստեղծված ջրօգտագործողների ընկերությունների սպասարկման տարածքներում</t>
  </si>
  <si>
    <t>Ջրմուղ-կոյուղու համար այն համայնքներում, որոնք ներառված չեն ջրմուղ-կոյուղու ծառայություններ մառուցող կազմակերպությունների սպասարկման տարածքներում</t>
  </si>
  <si>
    <t>Կենտրոնացված ջեռուցման համար</t>
  </si>
  <si>
    <t>Համայնքի կողմից աղբահանության վճար վճարողների համար աղբահանության աշխատանքները կազմակերպելու համար</t>
  </si>
  <si>
    <t>Համայնքի վարչական տարածքում տոնավաճառներին (վերնիսաժներին) մասնակցելու համար</t>
  </si>
  <si>
    <t>Համայնքի կողմից կազմակերպվող մրցույթների և աճուրդների մասնակցության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</si>
  <si>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</si>
  <si>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</si>
  <si>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Ճարտարապետաշինարարական նախագծային փաստաթղթերով նախատեսված՝ շինարարության թույլտվություն պահանջող, բոլոր շինարարական աշխատանքներն իրականացնելուց հետո շենքերի և շինությունների (այդ թվում՝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</si>
  <si>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</si>
  <si>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Տեղական վճարներ 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 + տող 13520),  այդ թվում`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</si>
  <si>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</si>
  <si>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Պետական բյուջեից ֆինանսական համահարթեցման սկզբունքով տրամադրվող դոտացիաներ</t>
  </si>
  <si>
    <t>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</si>
  <si>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</si>
  <si>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</si>
  <si>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>ՀՀ այլ համայնքների բյուջեներից ընթացիկ ծախսերի ֆինանսավորման նպատակով ստացվող պաշտոնական դրամաշնորհներ</t>
  </si>
  <si>
    <t>Պետական բյուջեից կապիտալ ծախսերի ֆինանսավորման նպատակային հատկացումներ (սուբվենցիաներ)</t>
  </si>
  <si>
    <t>ՀՀ այլ համայնքներից կապիտալ ծախսերի ֆինանսավորման նպատակով ստացվող պաշտոնական դրամաշնորհներ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</si>
  <si>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</si>
  <si>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կատարվող մասհանումներ (շահաբաժիններ)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</si>
  <si>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</si>
  <si>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</si>
  <si>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</si>
  <si>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</si>
  <si>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</si>
  <si>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</si>
  <si>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</si>
  <si>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</si>
  <si>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Պետական բյուջեից տրամադրվող այլ դոտացիաներ (տող 1253 + տող 1254),  այդ թվում`</t>
  </si>
  <si>
    <t>3.2 Շահաբաժիններ
 այդ թվում`</t>
  </si>
  <si>
    <t xml:space="preserve"> (հազար դրամ)</t>
  </si>
  <si>
    <r>
      <t>ԸՆԴԱՄԵՆԸ ԵԿԱՄՈՒՏՆԵՐ
(տող 1100 + տող 1200+տող 1300)</t>
    </r>
    <r>
      <rPr>
        <sz val="12"/>
        <rFont val="GHEA Grapalat"/>
        <family val="3"/>
      </rPr>
      <t xml:space="preserve">
</t>
    </r>
    <r>
      <rPr>
        <b/>
        <sz val="12"/>
        <rFont val="GHEA Grapalat"/>
        <family val="3"/>
      </rPr>
      <t>այդ թվում՝</t>
    </r>
  </si>
  <si>
    <r>
      <t xml:space="preserve">1. ՀԱՐԿԵՐ ԵՎ ՏՈՒՐՔԵՐ
</t>
    </r>
    <r>
      <rPr>
        <sz val="10"/>
        <rFont val="GHEA Grapalat"/>
        <family val="3"/>
      </rPr>
      <t>(տող 1110 + տող 1120 + տող 1130 + տող 1140 + տող 1150),</t>
    </r>
    <r>
      <rPr>
        <b/>
        <sz val="10"/>
        <rFont val="GHEA Grapalat"/>
        <family val="3"/>
      </rPr>
      <t xml:space="preserve">
</t>
    </r>
    <r>
      <rPr>
        <sz val="10"/>
        <rFont val="GHEA Grapalat"/>
        <family val="3"/>
      </rPr>
      <t>այդ թվում</t>
    </r>
    <r>
      <rPr>
        <b/>
        <sz val="10"/>
        <rFont val="GHEA Grapalat"/>
        <family val="3"/>
      </rPr>
      <t>`</t>
    </r>
  </si>
  <si>
    <r>
      <t xml:space="preserve">1.1 Գույքային հարկեր անշարժ գույքից
</t>
    </r>
    <r>
      <rPr>
        <sz val="10"/>
        <rFont val="GHEA Grapalat"/>
        <family val="3"/>
      </rPr>
      <t>(տող 1111 + տող 1112),
այդ թվում`</t>
    </r>
  </si>
  <si>
    <r>
      <t xml:space="preserve"> 1.2 Գույքային հարկեր այլ գույքից
</t>
    </r>
    <r>
      <rPr>
        <sz val="10"/>
        <rFont val="GHEA Grapalat"/>
        <family val="3"/>
      </rPr>
      <t>այդ թվում`</t>
    </r>
  </si>
  <si>
    <r>
      <t xml:space="preserve">1.3 Տեղական տուրքեր
</t>
    </r>
    <r>
      <rPr>
        <sz val="10"/>
        <rFont val="GHEA Grapalat"/>
        <family val="3"/>
      </rPr>
      <t>(տող 11301 + տող 11302 + տող 11303 + տող 11304 + տող 11305 + տող 11306 + տող 11307 + տող 11308 + տող 11309 + տող 11310 + տող 11311+տող 11312+ տող 11313 + տող 11314+տող 11315+ տող 11316 + տող 11317+ տող 11318 + տող 11319)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</si>
  <si>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r>
      <t xml:space="preserve">1.4 Համայնքի բյուջե վճարվող պետական տուրքեր
</t>
    </r>
    <r>
      <rPr>
        <sz val="10"/>
        <rFont val="GHEA Grapalat"/>
        <family val="3"/>
      </rPr>
      <t>(տող 1141 + տող 1142)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</si>
  <si>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r>
      <t xml:space="preserve">2. ՊԱՇՏՈՆԱԿԱՆ ԴՐԱՄԱՇՆՈՐՀՆԵՐ
</t>
    </r>
    <r>
      <rPr>
        <sz val="10"/>
        <rFont val="GHEA Grapalat"/>
        <family val="3"/>
      </rPr>
      <t>(տող 1210 + տող 1220 + տող 1230 + տող 1240 + տող 1250 + տող 1260)</t>
    </r>
    <r>
      <rPr>
        <b/>
        <sz val="10"/>
        <rFont val="GHEA Grapalat"/>
        <family val="3"/>
      </rPr>
      <t>,</t>
    </r>
    <r>
      <rPr>
        <sz val="10"/>
        <rFont val="GHEA Grapalat"/>
        <family val="3"/>
      </rPr>
      <t xml:space="preserve"> այդ թվում`</t>
    </r>
  </si>
  <si>
    <r>
      <t xml:space="preserve"> 1.5 Այլ հարկային եկամուտներ
</t>
    </r>
    <r>
      <rPr>
        <sz val="10"/>
        <rFont val="GHEA Grapalat"/>
        <family val="3"/>
      </rPr>
      <t>(տող 1151 + տող 1155)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</si>
  <si>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t>Օրենքով պետական բյուջե ամրագրվող հարկերից և այլ պարտադիր վճարներից մասհանումներ համայնքների բյուջեներ
(տող 1152 + տող 1153 + տող 1154),
որից`</t>
  </si>
  <si>
    <r>
      <t xml:space="preserve"> 2.1  Ընթացիկ արտաքին պաշտոնական դրամաշնորհներ` ստացված այլ պետություններից, </t>
    </r>
    <r>
      <rPr>
        <sz val="10"/>
        <rFont val="GHEA Grapalat"/>
        <family val="3"/>
      </rPr>
      <t>այդ թվում`</t>
    </r>
  </si>
  <si>
    <r>
      <t xml:space="preserve">2.2 Կապիտալ արտաքին պաշտոնական դրամաշնորհներ` ստացված այլ պետություններից, </t>
    </r>
    <r>
      <rPr>
        <sz val="10"/>
        <rFont val="GHEA Grapalat"/>
        <family val="3"/>
      </rPr>
      <t>այդ թվում`</t>
    </r>
  </si>
  <si>
    <r>
      <t xml:space="preserve">2.4 Կապիտալ արտաքին պաշտոնական դրամաշնորհներ` ստացված միջազգային կազմակերպություններից,
</t>
    </r>
    <r>
      <rPr>
        <sz val="10"/>
        <rFont val="GHEA Grapalat"/>
        <family val="3"/>
      </rPr>
      <t>այդ թվում`</t>
    </r>
  </si>
  <si>
    <r>
      <t xml:space="preserve">2.3 Ընթացիկ արտաքին պաշտոնական դրամաշնորհներ` ստացված միջազգային կազմակերպություններից,
</t>
    </r>
    <r>
      <rPr>
        <sz val="10"/>
        <rFont val="GHEA Grapalat"/>
        <family val="3"/>
      </rPr>
      <t>այդ թվում`</t>
    </r>
  </si>
  <si>
    <r>
      <t xml:space="preserve">2.5 Ընթացիկ ներքին պաշտոնական դրամաշնորհներ` ստացված կառավարման այլ մակարդակներից
</t>
    </r>
    <r>
      <rPr>
        <sz val="10"/>
        <rFont val="GHEA Grapalat"/>
        <family val="3"/>
      </rPr>
      <t>(տող 1251 + տող 1252 + տող 1255 + տող 1256)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որից`</t>
    </r>
  </si>
  <si>
    <r>
      <t xml:space="preserve"> 2.6 Կապիտալ ներքին պաշտոնական դրամաշնորհներ` ստացված կառավարման այլ մակարդակներից</t>
    </r>
    <r>
      <rPr>
        <sz val="10"/>
        <rFont val="GHEA Grapalat"/>
        <family val="3"/>
      </rPr>
      <t xml:space="preserve"> (տող 1261 + տող 1262)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</si>
  <si>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r>
      <t xml:space="preserve">3. ԱՅԼ ԵԿԱՄՈՒՏՆԵՐ </t>
    </r>
    <r>
      <rPr>
        <sz val="10"/>
        <rFont val="GHEA Grapalat"/>
        <family val="3"/>
      </rPr>
      <t>(տող 1310 + տող 1320 + տող 1330 + տող 1340 + տող 1350 + տող 1360 + տող 1370 + տող 1380 + տող 1390)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 xml:space="preserve"> այդ թվում`</t>
    </r>
  </si>
  <si>
    <r>
      <t xml:space="preserve">3.1 Տոկոսներ
</t>
    </r>
    <r>
      <rPr>
        <sz val="10"/>
        <rFont val="GHEA Grapalat"/>
        <family val="3"/>
      </rPr>
      <t>այդ թվում`</t>
    </r>
  </si>
  <si>
    <r>
      <t xml:space="preserve">3.3 Գույքի վարձակալությունից եկամուտներ
</t>
    </r>
    <r>
      <rPr>
        <sz val="10"/>
        <rFont val="GHEA Grapalat"/>
        <family val="3"/>
      </rPr>
      <t>(տող 1331 + տող 1332 + տող 1333 +  տող 1334)
այդ թվում`</t>
    </r>
  </si>
  <si>
    <r>
      <t xml:space="preserve">3.4 Համայնքի բյուջեի եկամուտներ ապրանքների մատակարարումից և ծառայությունների մատուցումից
</t>
    </r>
    <r>
      <rPr>
        <sz val="10"/>
        <rFont val="GHEA Grapalat"/>
        <family val="3"/>
      </rPr>
      <t>(տող 1341 + տող 1342 + տող 1343)
այդ թվում`</t>
    </r>
  </si>
  <si>
    <r>
      <t xml:space="preserve">3.5 Վարչական գանձումներ
</t>
    </r>
    <r>
      <rPr>
        <sz val="10"/>
        <rFont val="GHEA Grapalat"/>
        <family val="3"/>
      </rPr>
      <t>(տող 1351 + տող 1352 + տող 1353)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</si>
  <si>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r>
      <t xml:space="preserve">3.7 Ընթացիկ ոչ պաշտոնական դրամաշնորհներ
 </t>
    </r>
    <r>
      <rPr>
        <sz val="10"/>
        <rFont val="GHEA Grapalat"/>
        <family val="3"/>
      </rPr>
      <t>(տող 1371 + տող 1372)</t>
    </r>
    <r>
      <rPr>
        <b/>
        <sz val="10"/>
        <rFont val="GHEA Grapalat"/>
        <family val="3"/>
      </rPr>
      <t xml:space="preserve">   </t>
    </r>
    <r>
      <rPr>
        <sz val="10"/>
        <rFont val="GHEA Grapalat"/>
        <family val="3"/>
      </rPr>
      <t>այդ թվում`</t>
    </r>
  </si>
  <si>
    <r>
      <t xml:space="preserve">3.8 Կապիտալ ոչ պաշտոնական դրամաշնորհներ
</t>
    </r>
    <r>
      <rPr>
        <sz val="10"/>
        <rFont val="GHEA Grapalat"/>
        <family val="3"/>
      </rPr>
      <t>(տող 1381 + տող 1382)
այդ թվում`</t>
    </r>
  </si>
  <si>
    <r>
      <t xml:space="preserve">3.9 Այլ եկամուտներ
</t>
    </r>
    <r>
      <rPr>
        <sz val="10"/>
        <rFont val="GHEA Grapalat"/>
        <family val="3"/>
      </rPr>
      <t>(տող 1391 + տող 1392 + տող 1393)</t>
    </r>
    <r>
      <rPr>
        <b/>
        <sz val="10"/>
        <rFont val="GHEA Grapalat"/>
        <family val="3"/>
      </rPr>
      <t xml:space="preserve">  </t>
    </r>
    <r>
      <rPr>
        <sz val="10"/>
        <rFont val="GHEA Grapalat"/>
        <family val="3"/>
      </rPr>
      <t>այդ թվում`</t>
    </r>
  </si>
  <si>
    <r>
      <t xml:space="preserve">3.6 Մուտքեր տույժերից, տուգանքներից
</t>
    </r>
    <r>
      <rPr>
        <sz val="10"/>
        <rFont val="GHEA Grapalat"/>
        <family val="3"/>
      </rPr>
      <t>(տող 1361 + տող 1362)</t>
    </r>
    <r>
      <rPr>
        <b/>
        <sz val="10"/>
        <rFont val="GHEA Grapalat"/>
        <family val="3"/>
      </rPr>
      <t xml:space="preserve">
</t>
    </r>
    <r>
      <rPr>
        <sz val="10"/>
        <rFont val="GHEA Grapalat"/>
        <family val="3"/>
      </rPr>
      <t>այդ թվում`</t>
    </r>
  </si>
  <si>
    <t>(01/01/2020-01/01/2021 թ. ժամանակահատվածի համար)</t>
  </si>
  <si>
    <t xml:space="preserve">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</si>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</sst>
</file>

<file path=xl/styles.xml><?xml version="1.0" encoding="utf-8"?>
<styleSheet xmlns="http://schemas.openxmlformats.org/spreadsheetml/2006/main">
  <numFmts count="59">
    <numFmt numFmtId="5" formatCode="#,##0\ &quot; &quot;;\-#,##0\ &quot; &quot;"/>
    <numFmt numFmtId="6" formatCode="#,##0\ &quot; &quot;;[Red]\-#,##0\ &quot; &quot;"/>
    <numFmt numFmtId="7" formatCode="#,##0.00\ &quot; &quot;;\-#,##0.00\ &quot; &quot;"/>
    <numFmt numFmtId="8" formatCode="#,##0.00\ &quot; &quot;;[Red]\-#,##0.00\ &quot; &quot;"/>
    <numFmt numFmtId="42" formatCode="_-* #,##0\ &quot; &quot;_-;\-* #,##0\ &quot; &quot;_-;_-* &quot;-&quot;\ &quot; &quot;_-;_-@_-"/>
    <numFmt numFmtId="41" formatCode="_-* #,##0_-;\-* #,##0_-;_-* &quot;-&quot;_-;_-@_-"/>
    <numFmt numFmtId="44" formatCode="_-* #,##0.00\ &quot; &quot;_-;\-* #,##0.00\ &quot; &quot;_-;_-* &quot;-&quot;??\ &quot; 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_-* #,##0\ _ _-;\-* #,##0\ _ _-;_-* &quot;-&quot;\ _ _-;_-@_-"/>
    <numFmt numFmtId="179" formatCode="_-* #,##0.00\ _ _-;\-* #,##0.00\ _ _-;_-* &quot;-&quot;??\ _ _-;_-@_-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#,##0&quot; &quot;;\-#,##0&quot; &quot;"/>
    <numFmt numFmtId="189" formatCode="#,##0&quot; &quot;;[Red]\-#,##0&quot; &quot;"/>
    <numFmt numFmtId="190" formatCode="#,##0.00&quot; &quot;;\-#,##0.00&quot; &quot;"/>
    <numFmt numFmtId="191" formatCode="#,##0.00&quot; &quot;;[Red]\-#,##0.00&quot; &quot;"/>
    <numFmt numFmtId="192" formatCode="_-* #,##0&quot; &quot;_-;\-* #,##0&quot; &quot;_-;_-* &quot;-&quot;&quot; &quot;_-;_-@_-"/>
    <numFmt numFmtId="193" formatCode="_-* #,##0_ _-;\-* #,##0_ _-;_-* &quot;-&quot;_ _-;_-@_-"/>
    <numFmt numFmtId="194" formatCode="_-* #,##0.00&quot; &quot;_-;\-* #,##0.00&quot; &quot;_-;_-* &quot;-&quot;??&quot; &quot;_-;_-@_-"/>
    <numFmt numFmtId="195" formatCode="_-* #,##0.00_ _-;\-* #,##0.00_ _-;_-* &quot;-&quot;??_ 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000"/>
    <numFmt numFmtId="205" formatCode="000"/>
    <numFmt numFmtId="206" formatCode="000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.0"/>
    <numFmt numFmtId="212" formatCode="[$-FC19]d\ mmmm\ yyyy\ &quot;г.&quot;"/>
    <numFmt numFmtId="213" formatCode="0.0"/>
    <numFmt numFmtId="214" formatCode="dd/mm/yyyy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b/>
      <sz val="10.5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33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Continuous" vertical="center" wrapText="1"/>
    </xf>
    <xf numFmtId="0" fontId="4" fillId="0" borderId="12" xfId="0" applyFont="1" applyFill="1" applyBorder="1" applyAlignment="1">
      <alignment horizontal="centerContinuous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211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211" fontId="5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211" fontId="5" fillId="0" borderId="19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211" fontId="4" fillId="0" borderId="1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211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211" fontId="5" fillId="0" borderId="17" xfId="0" applyNumberFormat="1" applyFont="1" applyFill="1" applyBorder="1" applyAlignment="1">
      <alignment horizontal="center" vertical="center"/>
    </xf>
    <xf numFmtId="211" fontId="4" fillId="0" borderId="19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4" fillId="34" borderId="15" xfId="0" applyNumberFormat="1" applyFont="1" applyFill="1" applyBorder="1" applyAlignment="1">
      <alignment vertical="center" wrapText="1"/>
    </xf>
    <xf numFmtId="211" fontId="4" fillId="34" borderId="17" xfId="0" applyNumberFormat="1" applyFont="1" applyFill="1" applyBorder="1" applyAlignment="1">
      <alignment horizontal="center" vertical="center"/>
    </xf>
    <xf numFmtId="211" fontId="5" fillId="34" borderId="17" xfId="0" applyNumberFormat="1" applyFont="1" applyFill="1" applyBorder="1" applyAlignment="1">
      <alignment horizontal="center" vertical="center" wrapText="1"/>
    </xf>
    <xf numFmtId="211" fontId="5" fillId="34" borderId="17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/>
    </xf>
    <xf numFmtId="211" fontId="4" fillId="0" borderId="21" xfId="0" applyNumberFormat="1" applyFont="1" applyFill="1" applyBorder="1" applyAlignment="1">
      <alignment horizontal="center" vertical="center"/>
    </xf>
    <xf numFmtId="211" fontId="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211" fontId="5" fillId="0" borderId="21" xfId="0" applyNumberFormat="1" applyFont="1" applyFill="1" applyBorder="1" applyAlignment="1">
      <alignment horizontal="center" vertical="center"/>
    </xf>
    <xf numFmtId="211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/>
    </xf>
    <xf numFmtId="211" fontId="5" fillId="0" borderId="21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 quotePrefix="1">
      <alignment horizontal="center" vertical="center"/>
    </xf>
    <xf numFmtId="211" fontId="5" fillId="0" borderId="28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 quotePrefix="1">
      <alignment horizontal="center" vertical="center"/>
    </xf>
    <xf numFmtId="0" fontId="4" fillId="0" borderId="24" xfId="0" applyNumberFormat="1" applyFont="1" applyFill="1" applyBorder="1" applyAlignment="1" quotePrefix="1">
      <alignment horizontal="center" vertical="center"/>
    </xf>
    <xf numFmtId="0" fontId="5" fillId="0" borderId="27" xfId="0" applyNumberFormat="1" applyFont="1" applyFill="1" applyBorder="1" applyAlignment="1" quotePrefix="1">
      <alignment horizontal="center" vertical="center"/>
    </xf>
    <xf numFmtId="49" fontId="4" fillId="0" borderId="27" xfId="0" applyNumberFormat="1" applyFont="1" applyFill="1" applyBorder="1" applyAlignment="1" quotePrefix="1">
      <alignment horizontal="center" vertical="center"/>
    </xf>
    <xf numFmtId="211" fontId="4" fillId="0" borderId="28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 quotePrefix="1">
      <alignment horizontal="center" vertical="center"/>
    </xf>
    <xf numFmtId="0" fontId="4" fillId="0" borderId="27" xfId="0" applyNumberFormat="1" applyFont="1" applyFill="1" applyBorder="1" applyAlignment="1" quotePrefix="1">
      <alignment horizontal="center" vertical="center"/>
    </xf>
    <xf numFmtId="211" fontId="5" fillId="0" borderId="28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 quotePrefix="1">
      <alignment horizontal="center" vertical="center"/>
    </xf>
    <xf numFmtId="0" fontId="5" fillId="0" borderId="24" xfId="0" applyFont="1" applyFill="1" applyBorder="1" applyAlignment="1" quotePrefix="1">
      <alignment horizontal="center" vertical="center"/>
    </xf>
    <xf numFmtId="49" fontId="4" fillId="0" borderId="25" xfId="0" applyNumberFormat="1" applyFont="1" applyFill="1" applyBorder="1" applyAlignment="1" quotePrefix="1">
      <alignment horizontal="center" vertical="center"/>
    </xf>
    <xf numFmtId="211" fontId="5" fillId="34" borderId="21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 quotePrefix="1">
      <alignment vertical="center"/>
    </xf>
    <xf numFmtId="49" fontId="4" fillId="0" borderId="30" xfId="0" applyNumberFormat="1" applyFont="1" applyFill="1" applyBorder="1" applyAlignment="1" quotePrefix="1">
      <alignment horizontal="center" vertical="center"/>
    </xf>
    <xf numFmtId="0" fontId="4" fillId="0" borderId="23" xfId="0" applyNumberFormat="1" applyFont="1" applyFill="1" applyBorder="1" applyAlignment="1">
      <alignment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211" fontId="4" fillId="0" borderId="23" xfId="48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[0] 2" xfId="49"/>
    <cellStyle name="Currency [0] 3" xfId="50"/>
    <cellStyle name="Currency [0]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zoomScalePageLayoutView="0" workbookViewId="0" topLeftCell="A1">
      <selection activeCell="A4" sqref="A4:L4"/>
    </sheetView>
  </sheetViews>
  <sheetFormatPr defaultColWidth="9.140625" defaultRowHeight="12.75"/>
  <cols>
    <col min="1" max="1" width="7.7109375" style="7" bestFit="1" customWidth="1"/>
    <col min="2" max="2" width="48.140625" style="2" customWidth="1"/>
    <col min="3" max="3" width="8.7109375" style="7" customWidth="1"/>
    <col min="4" max="4" width="14.140625" style="3" customWidth="1"/>
    <col min="5" max="5" width="14.140625" style="50" customWidth="1"/>
    <col min="6" max="6" width="15.00390625" style="50" customWidth="1"/>
    <col min="7" max="7" width="14.140625" style="3" customWidth="1"/>
    <col min="8" max="9" width="14.140625" style="50" customWidth="1"/>
    <col min="10" max="10" width="14.140625" style="3" customWidth="1"/>
    <col min="11" max="12" width="14.140625" style="50" customWidth="1"/>
    <col min="13" max="16384" width="9.140625" style="5" customWidth="1"/>
  </cols>
  <sheetData>
    <row r="1" spans="1:12" ht="14.25">
      <c r="A1" s="1"/>
      <c r="C1" s="1"/>
      <c r="E1" s="4"/>
      <c r="F1" s="3"/>
      <c r="H1" s="3"/>
      <c r="I1" s="3"/>
      <c r="K1" s="3"/>
      <c r="L1" s="54" t="s">
        <v>92</v>
      </c>
    </row>
    <row r="2" spans="1:12" ht="24.75" customHeight="1">
      <c r="A2" s="88" t="s">
        <v>93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s="3" customFormat="1" ht="21" customHeight="1">
      <c r="A3" s="89" t="s">
        <v>91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s="4" customFormat="1" ht="18" customHeight="1">
      <c r="A4" s="90" t="s">
        <v>197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s="4" customFormat="1" ht="18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3.5">
      <c r="A6" s="52"/>
      <c r="B6" s="5"/>
      <c r="C6" s="52"/>
      <c r="D6" s="5"/>
      <c r="E6" s="5"/>
      <c r="F6" s="5"/>
      <c r="G6" s="5"/>
      <c r="H6" s="5"/>
      <c r="I6" s="5"/>
      <c r="J6" s="5"/>
      <c r="K6" s="5"/>
      <c r="L6" s="5"/>
    </row>
    <row r="7" spans="2:12" ht="14.25" thickBot="1">
      <c r="B7" s="7"/>
      <c r="D7" s="1"/>
      <c r="E7" s="1"/>
      <c r="F7" s="8"/>
      <c r="G7" s="1"/>
      <c r="H7" s="1"/>
      <c r="I7" s="8"/>
      <c r="J7" s="1"/>
      <c r="K7" s="49" t="s">
        <v>172</v>
      </c>
      <c r="L7" s="8"/>
    </row>
    <row r="8" spans="1:12" ht="21" customHeight="1" thickBot="1">
      <c r="A8" s="9"/>
      <c r="B8" s="9"/>
      <c r="C8" s="9"/>
      <c r="D8" s="93" t="s">
        <v>82</v>
      </c>
      <c r="E8" s="93"/>
      <c r="F8" s="94"/>
      <c r="G8" s="95" t="s">
        <v>89</v>
      </c>
      <c r="H8" s="93"/>
      <c r="I8" s="94"/>
      <c r="J8" s="93" t="s">
        <v>90</v>
      </c>
      <c r="K8" s="93"/>
      <c r="L8" s="94"/>
    </row>
    <row r="9" spans="1:12" ht="19.5" customHeight="1">
      <c r="A9" s="98" t="s">
        <v>79</v>
      </c>
      <c r="B9" s="98" t="s">
        <v>80</v>
      </c>
      <c r="C9" s="98" t="s">
        <v>81</v>
      </c>
      <c r="D9" s="91" t="s">
        <v>83</v>
      </c>
      <c r="E9" s="10" t="s">
        <v>84</v>
      </c>
      <c r="F9" s="10"/>
      <c r="G9" s="96" t="s">
        <v>87</v>
      </c>
      <c r="H9" s="10" t="s">
        <v>84</v>
      </c>
      <c r="I9" s="11"/>
      <c r="J9" s="91" t="s">
        <v>88</v>
      </c>
      <c r="K9" s="10" t="s">
        <v>84</v>
      </c>
      <c r="L9" s="12"/>
    </row>
    <row r="10" spans="1:13" ht="32.25" customHeight="1" thickBot="1">
      <c r="A10" s="99"/>
      <c r="B10" s="99"/>
      <c r="C10" s="99"/>
      <c r="D10" s="92"/>
      <c r="E10" s="13" t="s">
        <v>85</v>
      </c>
      <c r="F10" s="14" t="s">
        <v>86</v>
      </c>
      <c r="G10" s="97"/>
      <c r="H10" s="13" t="s">
        <v>85</v>
      </c>
      <c r="I10" s="57" t="s">
        <v>86</v>
      </c>
      <c r="J10" s="92"/>
      <c r="K10" s="13" t="s">
        <v>85</v>
      </c>
      <c r="L10" s="57" t="s">
        <v>86</v>
      </c>
      <c r="M10" s="61"/>
    </row>
    <row r="11" spans="1:12" s="7" customFormat="1" ht="22.5" customHeight="1">
      <c r="A11" s="62">
        <v>1</v>
      </c>
      <c r="B11" s="15">
        <v>2</v>
      </c>
      <c r="C11" s="16">
        <v>3</v>
      </c>
      <c r="D11" s="16">
        <v>4</v>
      </c>
      <c r="E11" s="16">
        <v>5</v>
      </c>
      <c r="F11" s="15">
        <v>6</v>
      </c>
      <c r="G11" s="16">
        <v>7</v>
      </c>
      <c r="H11" s="16">
        <v>8</v>
      </c>
      <c r="I11" s="15">
        <v>9</v>
      </c>
      <c r="J11" s="16">
        <v>10</v>
      </c>
      <c r="K11" s="16">
        <v>11</v>
      </c>
      <c r="L11" s="63">
        <v>12</v>
      </c>
    </row>
    <row r="12" spans="1:12" s="1" customFormat="1" ht="56.25" customHeight="1">
      <c r="A12" s="64" t="s">
        <v>10</v>
      </c>
      <c r="B12" s="51" t="s">
        <v>173</v>
      </c>
      <c r="C12" s="17"/>
      <c r="D12" s="18">
        <f aca="true" t="shared" si="0" ref="D12:L12">SUM(D13,D48,D67)</f>
        <v>174003922.2055</v>
      </c>
      <c r="E12" s="18">
        <f t="shared" si="0"/>
        <v>171227336.63750002</v>
      </c>
      <c r="F12" s="18">
        <f t="shared" si="0"/>
        <v>4737036.1852</v>
      </c>
      <c r="G12" s="18">
        <f t="shared" si="0"/>
        <v>171112651.13660002</v>
      </c>
      <c r="H12" s="18">
        <f t="shared" si="0"/>
        <v>151211282.50190002</v>
      </c>
      <c r="I12" s="18">
        <f t="shared" si="0"/>
        <v>25106330.0262</v>
      </c>
      <c r="J12" s="18">
        <f t="shared" si="0"/>
        <v>156136645.9365</v>
      </c>
      <c r="K12" s="18">
        <f t="shared" si="0"/>
        <v>140395944.3567</v>
      </c>
      <c r="L12" s="65">
        <f t="shared" si="0"/>
        <v>19552745.4897</v>
      </c>
    </row>
    <row r="13" spans="1:12" s="21" customFormat="1" ht="61.5" customHeight="1">
      <c r="A13" s="66" t="s">
        <v>11</v>
      </c>
      <c r="B13" s="19" t="s">
        <v>174</v>
      </c>
      <c r="C13" s="41">
        <v>7100</v>
      </c>
      <c r="D13" s="18">
        <f>SUM(D14,D17,D19,D39,D42)</f>
        <v>32642876.357</v>
      </c>
      <c r="E13" s="18">
        <f>SUM(E14,E17,E19,E39,E42)</f>
        <v>32642876.357</v>
      </c>
      <c r="F13" s="20" t="s">
        <v>13</v>
      </c>
      <c r="G13" s="18">
        <f>SUM(G14,G17,G19,G39,G42)</f>
        <v>32979016.805999998</v>
      </c>
      <c r="H13" s="18">
        <f>SUM(H14,H17,H19,H39,H42)</f>
        <v>32979016.805999998</v>
      </c>
      <c r="I13" s="20" t="s">
        <v>13</v>
      </c>
      <c r="J13" s="18">
        <f>SUM(J14,J17,J19,J39,J42)</f>
        <v>30799961.8611</v>
      </c>
      <c r="K13" s="18">
        <f>SUM(K14,K17,K19,K39,K42)</f>
        <v>30799961.8611</v>
      </c>
      <c r="L13" s="67" t="s">
        <v>13</v>
      </c>
    </row>
    <row r="14" spans="1:12" s="21" customFormat="1" ht="42" customHeight="1">
      <c r="A14" s="66" t="s">
        <v>2</v>
      </c>
      <c r="B14" s="22" t="s">
        <v>175</v>
      </c>
      <c r="C14" s="23">
        <v>7131</v>
      </c>
      <c r="D14" s="24">
        <f>SUM(D15:D16)</f>
        <v>11404498.6603</v>
      </c>
      <c r="E14" s="24">
        <f>SUM(E15:E16)</f>
        <v>11404498.6603</v>
      </c>
      <c r="F14" s="20" t="s">
        <v>13</v>
      </c>
      <c r="G14" s="24">
        <f>SUM(G15:G16)</f>
        <v>11436920.432</v>
      </c>
      <c r="H14" s="24">
        <f>SUM(H15:H16)</f>
        <v>11436920.432</v>
      </c>
      <c r="I14" s="20" t="s">
        <v>13</v>
      </c>
      <c r="J14" s="24">
        <f>SUM(J15:J16)</f>
        <v>9509673.163800001</v>
      </c>
      <c r="K14" s="24">
        <f>SUM(K15:K16)</f>
        <v>9509673.163800001</v>
      </c>
      <c r="L14" s="67" t="s">
        <v>13</v>
      </c>
    </row>
    <row r="15" spans="1:12" ht="40.5" customHeight="1">
      <c r="A15" s="68" t="s">
        <v>17</v>
      </c>
      <c r="B15" s="25" t="s">
        <v>94</v>
      </c>
      <c r="C15" s="26"/>
      <c r="D15" s="27">
        <f>SUM(E15:F15)</f>
        <v>6839492.053499999</v>
      </c>
      <c r="E15" s="27">
        <v>6839492.053499999</v>
      </c>
      <c r="F15" s="27" t="s">
        <v>13</v>
      </c>
      <c r="G15" s="27">
        <f>SUM(H15:I15)</f>
        <v>6862595.869</v>
      </c>
      <c r="H15" s="27">
        <v>6862595.869</v>
      </c>
      <c r="I15" s="27" t="s">
        <v>13</v>
      </c>
      <c r="J15" s="27">
        <f>SUM(K15:L15)</f>
        <v>5892922.8715</v>
      </c>
      <c r="K15" s="27">
        <v>5892922.8715</v>
      </c>
      <c r="L15" s="55" t="s">
        <v>13</v>
      </c>
    </row>
    <row r="16" spans="1:12" ht="35.25" customHeight="1">
      <c r="A16" s="69">
        <v>1112</v>
      </c>
      <c r="B16" s="25" t="s">
        <v>95</v>
      </c>
      <c r="C16" s="26"/>
      <c r="D16" s="27">
        <f>SUM(E16:F16)</f>
        <v>4565006.6068</v>
      </c>
      <c r="E16" s="27">
        <v>4565006.6068</v>
      </c>
      <c r="F16" s="27" t="s">
        <v>13</v>
      </c>
      <c r="G16" s="27">
        <f>SUM(H16:I16)</f>
        <v>4574324.563</v>
      </c>
      <c r="H16" s="27">
        <v>4574324.563</v>
      </c>
      <c r="I16" s="27" t="s">
        <v>13</v>
      </c>
      <c r="J16" s="27">
        <f>SUM(K16:L16)</f>
        <v>3616750.2923</v>
      </c>
      <c r="K16" s="27">
        <v>3616750.2923</v>
      </c>
      <c r="L16" s="55" t="s">
        <v>13</v>
      </c>
    </row>
    <row r="17" spans="1:12" s="21" customFormat="1" ht="34.5" customHeight="1">
      <c r="A17" s="70">
        <v>1120</v>
      </c>
      <c r="B17" s="22" t="s">
        <v>176</v>
      </c>
      <c r="C17" s="23">
        <v>7136</v>
      </c>
      <c r="D17" s="24">
        <f>SUM(D18)</f>
        <v>16326420.6087</v>
      </c>
      <c r="E17" s="24">
        <f>SUM(E18)</f>
        <v>16326420.6087</v>
      </c>
      <c r="F17" s="20" t="s">
        <v>13</v>
      </c>
      <c r="G17" s="24">
        <f>SUM(G18)</f>
        <v>16648350.691</v>
      </c>
      <c r="H17" s="24">
        <f>SUM(H18)</f>
        <v>16648350.691</v>
      </c>
      <c r="I17" s="20" t="s">
        <v>13</v>
      </c>
      <c r="J17" s="24">
        <f>SUM(J18)</f>
        <v>16639716.4427</v>
      </c>
      <c r="K17" s="24">
        <f>SUM(K18)</f>
        <v>16639716.4427</v>
      </c>
      <c r="L17" s="67" t="s">
        <v>13</v>
      </c>
    </row>
    <row r="18" spans="1:12" ht="32.25" customHeight="1">
      <c r="A18" s="68" t="s">
        <v>18</v>
      </c>
      <c r="B18" s="25" t="s">
        <v>96</v>
      </c>
      <c r="C18" s="26"/>
      <c r="D18" s="27">
        <f>SUM(E18:F18)</f>
        <v>16326420.6087</v>
      </c>
      <c r="E18" s="27">
        <v>16326420.6087</v>
      </c>
      <c r="F18" s="27" t="s">
        <v>13</v>
      </c>
      <c r="G18" s="27">
        <f>SUM(H18:I18)</f>
        <v>16648350.691</v>
      </c>
      <c r="H18" s="27">
        <v>16648350.691</v>
      </c>
      <c r="I18" s="27" t="s">
        <v>13</v>
      </c>
      <c r="J18" s="27">
        <f>SUM(K18:L18)</f>
        <v>16639716.4427</v>
      </c>
      <c r="K18" s="27">
        <v>16639716.4427</v>
      </c>
      <c r="L18" s="55" t="s">
        <v>13</v>
      </c>
    </row>
    <row r="19" spans="1:12" s="21" customFormat="1" ht="100.5" customHeight="1">
      <c r="A19" s="66" t="s">
        <v>3</v>
      </c>
      <c r="B19" s="22" t="s">
        <v>177</v>
      </c>
      <c r="C19" s="41">
        <v>7145</v>
      </c>
      <c r="D19" s="24">
        <f>SUM(D20:D38)</f>
        <v>4046207.0879999995</v>
      </c>
      <c r="E19" s="24">
        <f>SUM(E20:E38)</f>
        <v>4046207.0879999995</v>
      </c>
      <c r="F19" s="20" t="s">
        <v>13</v>
      </c>
      <c r="G19" s="24">
        <f>SUM(G20:G38)</f>
        <v>4047424.1829999997</v>
      </c>
      <c r="H19" s="24">
        <f>SUM(H20:H38)</f>
        <v>4047424.1829999997</v>
      </c>
      <c r="I19" s="20" t="s">
        <v>13</v>
      </c>
      <c r="J19" s="24">
        <f>SUM(J20:J38)</f>
        <v>3942381.251600001</v>
      </c>
      <c r="K19" s="24">
        <f>SUM(K20:K38)</f>
        <v>3942381.251600001</v>
      </c>
      <c r="L19" s="67" t="s">
        <v>13</v>
      </c>
    </row>
    <row r="20" spans="1:12" ht="61.5" customHeight="1">
      <c r="A20" s="71" t="s">
        <v>39</v>
      </c>
      <c r="B20" s="28" t="s">
        <v>198</v>
      </c>
      <c r="C20" s="29"/>
      <c r="D20" s="27">
        <f aca="true" t="shared" si="1" ref="D20:D30">SUM(E20:F20)</f>
        <v>69299.32</v>
      </c>
      <c r="E20" s="27">
        <v>69299.32</v>
      </c>
      <c r="F20" s="30" t="s">
        <v>13</v>
      </c>
      <c r="G20" s="27">
        <f>SUM(H20:I20)</f>
        <v>80087.3</v>
      </c>
      <c r="H20" s="30">
        <v>80087.3</v>
      </c>
      <c r="I20" s="30" t="s">
        <v>13</v>
      </c>
      <c r="J20" s="27">
        <f>SUM(K20:L20)</f>
        <v>352775.387</v>
      </c>
      <c r="K20" s="30">
        <v>352775.387</v>
      </c>
      <c r="L20" s="72" t="s">
        <v>13</v>
      </c>
    </row>
    <row r="21" spans="1:12" s="1" customFormat="1" ht="73.5" customHeight="1">
      <c r="A21" s="71" t="s">
        <v>40</v>
      </c>
      <c r="B21" s="53" t="s">
        <v>199</v>
      </c>
      <c r="C21" s="31"/>
      <c r="D21" s="27">
        <f t="shared" si="1"/>
        <v>181322</v>
      </c>
      <c r="E21" s="30">
        <v>181322</v>
      </c>
      <c r="F21" s="30" t="s">
        <v>13</v>
      </c>
      <c r="G21" s="27">
        <f>SUM(H21:I21)</f>
        <v>181412</v>
      </c>
      <c r="H21" s="30">
        <v>181412</v>
      </c>
      <c r="I21" s="30" t="s">
        <v>13</v>
      </c>
      <c r="J21" s="27">
        <f>SUM(K21:L21)</f>
        <v>57979.6823</v>
      </c>
      <c r="K21" s="30">
        <v>57979.6823</v>
      </c>
      <c r="L21" s="72" t="s">
        <v>13</v>
      </c>
    </row>
    <row r="22" spans="1:12" s="1" customFormat="1" ht="57.75" customHeight="1">
      <c r="A22" s="68" t="s">
        <v>41</v>
      </c>
      <c r="B22" s="32" t="s">
        <v>97</v>
      </c>
      <c r="C22" s="26"/>
      <c r="D22" s="27">
        <f t="shared" si="1"/>
        <v>23150.02</v>
      </c>
      <c r="E22" s="27">
        <v>23150.02</v>
      </c>
      <c r="F22" s="27" t="s">
        <v>13</v>
      </c>
      <c r="G22" s="27">
        <f aca="true" t="shared" si="2" ref="G22:G41">SUM(H22:I22)</f>
        <v>20400</v>
      </c>
      <c r="H22" s="27">
        <v>20400</v>
      </c>
      <c r="I22" s="27" t="s">
        <v>13</v>
      </c>
      <c r="J22" s="27">
        <f aca="true" t="shared" si="3" ref="J22:J41">SUM(K22:L22)</f>
        <v>24663.347</v>
      </c>
      <c r="K22" s="27">
        <v>24663.347</v>
      </c>
      <c r="L22" s="55" t="s">
        <v>13</v>
      </c>
    </row>
    <row r="23" spans="1:12" s="1" customFormat="1" ht="112.5" customHeight="1">
      <c r="A23" s="68" t="s">
        <v>42</v>
      </c>
      <c r="B23" s="32" t="s">
        <v>98</v>
      </c>
      <c r="C23" s="26"/>
      <c r="D23" s="27">
        <f t="shared" si="1"/>
        <v>253366.35</v>
      </c>
      <c r="E23" s="27">
        <v>253366.35</v>
      </c>
      <c r="F23" s="27" t="s">
        <v>13</v>
      </c>
      <c r="G23" s="27">
        <f t="shared" si="2"/>
        <v>254542.95</v>
      </c>
      <c r="H23" s="27">
        <v>254542.95</v>
      </c>
      <c r="I23" s="27" t="s">
        <v>13</v>
      </c>
      <c r="J23" s="27">
        <f t="shared" si="3"/>
        <v>220627.9743</v>
      </c>
      <c r="K23" s="27">
        <v>220627.9743</v>
      </c>
      <c r="L23" s="55" t="s">
        <v>13</v>
      </c>
    </row>
    <row r="24" spans="1:12" s="1" customFormat="1" ht="90.75" customHeight="1">
      <c r="A24" s="68" t="s">
        <v>43</v>
      </c>
      <c r="B24" s="32" t="s">
        <v>99</v>
      </c>
      <c r="C24" s="26"/>
      <c r="D24" s="27">
        <f t="shared" si="1"/>
        <v>53289</v>
      </c>
      <c r="E24" s="27">
        <v>53289</v>
      </c>
      <c r="F24" s="27" t="s">
        <v>13</v>
      </c>
      <c r="G24" s="27">
        <f t="shared" si="2"/>
        <v>53289</v>
      </c>
      <c r="H24" s="27">
        <v>53289</v>
      </c>
      <c r="I24" s="27" t="s">
        <v>13</v>
      </c>
      <c r="J24" s="27">
        <f t="shared" si="3"/>
        <v>56698.279</v>
      </c>
      <c r="K24" s="27">
        <v>56698.279</v>
      </c>
      <c r="L24" s="55" t="s">
        <v>13</v>
      </c>
    </row>
    <row r="25" spans="1:12" s="1" customFormat="1" ht="67.5" customHeight="1">
      <c r="A25" s="60" t="s">
        <v>44</v>
      </c>
      <c r="B25" s="32" t="s">
        <v>100</v>
      </c>
      <c r="C25" s="26"/>
      <c r="D25" s="27">
        <f t="shared" si="1"/>
        <v>66960</v>
      </c>
      <c r="E25" s="27">
        <v>66960</v>
      </c>
      <c r="F25" s="27" t="s">
        <v>13</v>
      </c>
      <c r="G25" s="27">
        <f t="shared" si="2"/>
        <v>67997.5</v>
      </c>
      <c r="H25" s="27">
        <v>67997.5</v>
      </c>
      <c r="I25" s="27" t="s">
        <v>13</v>
      </c>
      <c r="J25" s="27">
        <f t="shared" si="3"/>
        <v>48715.522</v>
      </c>
      <c r="K25" s="27">
        <v>48715.522</v>
      </c>
      <c r="L25" s="55" t="s">
        <v>13</v>
      </c>
    </row>
    <row r="26" spans="1:12" s="1" customFormat="1" ht="51.75" customHeight="1">
      <c r="A26" s="68" t="s">
        <v>45</v>
      </c>
      <c r="B26" s="32" t="s">
        <v>101</v>
      </c>
      <c r="C26" s="26"/>
      <c r="D26" s="27">
        <f t="shared" si="1"/>
        <v>935971.693</v>
      </c>
      <c r="E26" s="27">
        <v>935971.693</v>
      </c>
      <c r="F26" s="27" t="s">
        <v>13</v>
      </c>
      <c r="G26" s="27">
        <f t="shared" si="2"/>
        <v>933360.5279999999</v>
      </c>
      <c r="H26" s="27">
        <v>933360.5279999999</v>
      </c>
      <c r="I26" s="27" t="s">
        <v>13</v>
      </c>
      <c r="J26" s="27">
        <f t="shared" si="3"/>
        <v>856479.5675</v>
      </c>
      <c r="K26" s="27">
        <v>856479.5675</v>
      </c>
      <c r="L26" s="55" t="s">
        <v>13</v>
      </c>
    </row>
    <row r="27" spans="1:12" s="1" customFormat="1" ht="81">
      <c r="A27" s="68" t="s">
        <v>46</v>
      </c>
      <c r="B27" s="33" t="s">
        <v>102</v>
      </c>
      <c r="C27" s="26"/>
      <c r="D27" s="27">
        <f t="shared" si="1"/>
        <v>197056.25</v>
      </c>
      <c r="E27" s="27">
        <v>197056.25</v>
      </c>
      <c r="F27" s="27" t="s">
        <v>13</v>
      </c>
      <c r="G27" s="27">
        <f t="shared" si="2"/>
        <v>196936</v>
      </c>
      <c r="H27" s="27">
        <v>196936</v>
      </c>
      <c r="I27" s="27" t="s">
        <v>13</v>
      </c>
      <c r="J27" s="27">
        <f t="shared" si="3"/>
        <v>191714.58000000002</v>
      </c>
      <c r="K27" s="27">
        <v>191714.58000000002</v>
      </c>
      <c r="L27" s="55" t="s">
        <v>13</v>
      </c>
    </row>
    <row r="28" spans="1:12" s="1" customFormat="1" ht="85.5" customHeight="1">
      <c r="A28" s="68" t="s">
        <v>47</v>
      </c>
      <c r="B28" s="32" t="s">
        <v>103</v>
      </c>
      <c r="C28" s="26"/>
      <c r="D28" s="27">
        <f t="shared" si="1"/>
        <v>272835.85</v>
      </c>
      <c r="E28" s="27">
        <v>272835.85</v>
      </c>
      <c r="F28" s="27" t="s">
        <v>13</v>
      </c>
      <c r="G28" s="27">
        <f t="shared" si="2"/>
        <v>268442.85</v>
      </c>
      <c r="H28" s="27">
        <v>268442.85</v>
      </c>
      <c r="I28" s="27" t="s">
        <v>13</v>
      </c>
      <c r="J28" s="27">
        <f t="shared" si="3"/>
        <v>257949.17070000002</v>
      </c>
      <c r="K28" s="27">
        <v>257949.17070000002</v>
      </c>
      <c r="L28" s="55" t="s">
        <v>13</v>
      </c>
    </row>
    <row r="29" spans="1:12" s="1" customFormat="1" ht="51" customHeight="1">
      <c r="A29" s="68" t="s">
        <v>48</v>
      </c>
      <c r="B29" s="32" t="s">
        <v>104</v>
      </c>
      <c r="C29" s="26"/>
      <c r="D29" s="27">
        <f t="shared" si="1"/>
        <v>237514.9</v>
      </c>
      <c r="E29" s="27">
        <v>237514.9</v>
      </c>
      <c r="F29" s="27" t="s">
        <v>13</v>
      </c>
      <c r="G29" s="27">
        <f t="shared" si="2"/>
        <v>236080.9</v>
      </c>
      <c r="H29" s="27">
        <v>236080.9</v>
      </c>
      <c r="I29" s="27" t="s">
        <v>13</v>
      </c>
      <c r="J29" s="27">
        <f t="shared" si="3"/>
        <v>210071.125</v>
      </c>
      <c r="K29" s="27">
        <v>210071.125</v>
      </c>
      <c r="L29" s="55" t="s">
        <v>13</v>
      </c>
    </row>
    <row r="30" spans="1:12" s="1" customFormat="1" ht="54" customHeight="1">
      <c r="A30" s="68" t="s">
        <v>49</v>
      </c>
      <c r="B30" s="32" t="s">
        <v>105</v>
      </c>
      <c r="C30" s="26"/>
      <c r="D30" s="27">
        <f t="shared" si="1"/>
        <v>2020</v>
      </c>
      <c r="E30" s="27">
        <v>2020</v>
      </c>
      <c r="F30" s="27" t="s">
        <v>13</v>
      </c>
      <c r="G30" s="27">
        <f>SUM(H30:I30)</f>
        <v>2020</v>
      </c>
      <c r="H30" s="27">
        <v>2020</v>
      </c>
      <c r="I30" s="27" t="s">
        <v>13</v>
      </c>
      <c r="J30" s="27">
        <f>SUM(K30:L30)</f>
        <v>121.22</v>
      </c>
      <c r="K30" s="27">
        <v>121.22</v>
      </c>
      <c r="L30" s="55" t="s">
        <v>13</v>
      </c>
    </row>
    <row r="31" spans="1:12" s="1" customFormat="1" ht="129.75" customHeight="1">
      <c r="A31" s="68" t="s">
        <v>50</v>
      </c>
      <c r="B31" s="32" t="s">
        <v>106</v>
      </c>
      <c r="C31" s="26"/>
      <c r="D31" s="27">
        <f aca="true" t="shared" si="4" ref="D31:D38">SUM(E31:F31)</f>
        <v>1569601.405</v>
      </c>
      <c r="E31" s="27">
        <v>1569601.405</v>
      </c>
      <c r="F31" s="27" t="s">
        <v>13</v>
      </c>
      <c r="G31" s="27">
        <f aca="true" t="shared" si="5" ref="G31:G38">SUM(H31:I31)</f>
        <v>1566779.855</v>
      </c>
      <c r="H31" s="27">
        <v>1566779.855</v>
      </c>
      <c r="I31" s="27" t="s">
        <v>13</v>
      </c>
      <c r="J31" s="27">
        <f aca="true" t="shared" si="6" ref="J31:J38">SUM(K31:L31)</f>
        <v>1614680.5028000001</v>
      </c>
      <c r="K31" s="27">
        <v>1614680.5028000001</v>
      </c>
      <c r="L31" s="55" t="s">
        <v>13</v>
      </c>
    </row>
    <row r="32" spans="1:12" s="1" customFormat="1" ht="110.25" customHeight="1">
      <c r="A32" s="68" t="s">
        <v>51</v>
      </c>
      <c r="B32" s="32" t="s">
        <v>107</v>
      </c>
      <c r="C32" s="26"/>
      <c r="D32" s="27">
        <f t="shared" si="4"/>
        <v>86700</v>
      </c>
      <c r="E32" s="27">
        <v>86700</v>
      </c>
      <c r="F32" s="27" t="s">
        <v>13</v>
      </c>
      <c r="G32" s="27">
        <f t="shared" si="5"/>
        <v>87350</v>
      </c>
      <c r="H32" s="27">
        <v>87350</v>
      </c>
      <c r="I32" s="27" t="s">
        <v>13</v>
      </c>
      <c r="J32" s="27">
        <f t="shared" si="6"/>
        <v>20435</v>
      </c>
      <c r="K32" s="27">
        <v>20435</v>
      </c>
      <c r="L32" s="55" t="s">
        <v>13</v>
      </c>
    </row>
    <row r="33" spans="1:12" s="1" customFormat="1" ht="63" customHeight="1">
      <c r="A33" s="68" t="s">
        <v>52</v>
      </c>
      <c r="B33" s="32" t="s">
        <v>108</v>
      </c>
      <c r="C33" s="26"/>
      <c r="D33" s="27">
        <f t="shared" si="4"/>
        <v>8540.3</v>
      </c>
      <c r="E33" s="27">
        <v>8540.3</v>
      </c>
      <c r="F33" s="27" t="s">
        <v>13</v>
      </c>
      <c r="G33" s="27">
        <f t="shared" si="5"/>
        <v>8440.3</v>
      </c>
      <c r="H33" s="27">
        <v>8440.3</v>
      </c>
      <c r="I33" s="27" t="s">
        <v>13</v>
      </c>
      <c r="J33" s="27">
        <f t="shared" si="6"/>
        <v>2073.24</v>
      </c>
      <c r="K33" s="27">
        <v>2073.24</v>
      </c>
      <c r="L33" s="55" t="s">
        <v>13</v>
      </c>
    </row>
    <row r="34" spans="1:12" s="1" customFormat="1" ht="63" customHeight="1">
      <c r="A34" s="68" t="s">
        <v>53</v>
      </c>
      <c r="B34" s="32" t="s">
        <v>109</v>
      </c>
      <c r="C34" s="26"/>
      <c r="D34" s="27">
        <f t="shared" si="4"/>
        <v>32000</v>
      </c>
      <c r="E34" s="27">
        <v>32000</v>
      </c>
      <c r="F34" s="27" t="s">
        <v>13</v>
      </c>
      <c r="G34" s="27">
        <f t="shared" si="5"/>
        <v>32250</v>
      </c>
      <c r="H34" s="27">
        <v>32250</v>
      </c>
      <c r="I34" s="27" t="s">
        <v>13</v>
      </c>
      <c r="J34" s="27">
        <f t="shared" si="6"/>
        <v>16772.004</v>
      </c>
      <c r="K34" s="27">
        <v>16772.004</v>
      </c>
      <c r="L34" s="55" t="s">
        <v>13</v>
      </c>
    </row>
    <row r="35" spans="1:12" s="1" customFormat="1" ht="49.5" customHeight="1">
      <c r="A35" s="68" t="s">
        <v>54</v>
      </c>
      <c r="B35" s="32" t="s">
        <v>110</v>
      </c>
      <c r="C35" s="26"/>
      <c r="D35" s="27">
        <f t="shared" si="4"/>
        <v>20000</v>
      </c>
      <c r="E35" s="27">
        <v>20000</v>
      </c>
      <c r="F35" s="27" t="s">
        <v>13</v>
      </c>
      <c r="G35" s="27">
        <f t="shared" si="5"/>
        <v>20000</v>
      </c>
      <c r="H35" s="27">
        <v>20000</v>
      </c>
      <c r="I35" s="27" t="s">
        <v>13</v>
      </c>
      <c r="J35" s="27">
        <f t="shared" si="6"/>
        <v>0</v>
      </c>
      <c r="K35" s="27">
        <v>0</v>
      </c>
      <c r="L35" s="55" t="s">
        <v>13</v>
      </c>
    </row>
    <row r="36" spans="1:12" s="1" customFormat="1" ht="55.5" customHeight="1">
      <c r="A36" s="68" t="s">
        <v>55</v>
      </c>
      <c r="B36" s="32" t="s">
        <v>111</v>
      </c>
      <c r="C36" s="26"/>
      <c r="D36" s="27">
        <f t="shared" si="4"/>
        <v>15500</v>
      </c>
      <c r="E36" s="27">
        <v>15500</v>
      </c>
      <c r="F36" s="27" t="s">
        <v>13</v>
      </c>
      <c r="G36" s="27">
        <f t="shared" si="5"/>
        <v>15940</v>
      </c>
      <c r="H36" s="27">
        <v>15940</v>
      </c>
      <c r="I36" s="27" t="s">
        <v>13</v>
      </c>
      <c r="J36" s="27">
        <f t="shared" si="6"/>
        <v>490</v>
      </c>
      <c r="K36" s="27">
        <v>490</v>
      </c>
      <c r="L36" s="55" t="s">
        <v>13</v>
      </c>
    </row>
    <row r="37" spans="1:12" s="1" customFormat="1" ht="49.5" customHeight="1">
      <c r="A37" s="68" t="s">
        <v>56</v>
      </c>
      <c r="B37" s="32" t="s">
        <v>112</v>
      </c>
      <c r="C37" s="26"/>
      <c r="D37" s="27">
        <f t="shared" si="4"/>
        <v>13200</v>
      </c>
      <c r="E37" s="27">
        <v>13200</v>
      </c>
      <c r="F37" s="27" t="s">
        <v>13</v>
      </c>
      <c r="G37" s="27">
        <f t="shared" si="5"/>
        <v>14210</v>
      </c>
      <c r="H37" s="27">
        <v>14210</v>
      </c>
      <c r="I37" s="27" t="s">
        <v>13</v>
      </c>
      <c r="J37" s="27">
        <f t="shared" si="6"/>
        <v>1210</v>
      </c>
      <c r="K37" s="27">
        <v>1210</v>
      </c>
      <c r="L37" s="55" t="s">
        <v>13</v>
      </c>
    </row>
    <row r="38" spans="1:12" s="1" customFormat="1" ht="28.5" customHeight="1">
      <c r="A38" s="68" t="s">
        <v>57</v>
      </c>
      <c r="B38" s="32" t="s">
        <v>113</v>
      </c>
      <c r="C38" s="26"/>
      <c r="D38" s="27">
        <f t="shared" si="4"/>
        <v>7880</v>
      </c>
      <c r="E38" s="27">
        <v>7880</v>
      </c>
      <c r="F38" s="27" t="s">
        <v>13</v>
      </c>
      <c r="G38" s="27">
        <f t="shared" si="5"/>
        <v>7885</v>
      </c>
      <c r="H38" s="27">
        <v>7885</v>
      </c>
      <c r="I38" s="27" t="s">
        <v>13</v>
      </c>
      <c r="J38" s="27">
        <f t="shared" si="6"/>
        <v>8924.65</v>
      </c>
      <c r="K38" s="27">
        <v>8924.65</v>
      </c>
      <c r="L38" s="55" t="s">
        <v>13</v>
      </c>
    </row>
    <row r="39" spans="1:12" s="1" customFormat="1" ht="51.75" customHeight="1">
      <c r="A39" s="73" t="s">
        <v>19</v>
      </c>
      <c r="B39" s="34" t="s">
        <v>178</v>
      </c>
      <c r="C39" s="41">
        <v>7146</v>
      </c>
      <c r="D39" s="35">
        <f>SUM(D40:D41)</f>
        <v>865650</v>
      </c>
      <c r="E39" s="35">
        <f>SUM(E40:E41)</f>
        <v>865650</v>
      </c>
      <c r="F39" s="35" t="s">
        <v>13</v>
      </c>
      <c r="G39" s="35">
        <f>SUM(G40:G41)</f>
        <v>846221.5</v>
      </c>
      <c r="H39" s="35">
        <f>SUM(H40:H41)</f>
        <v>846221.5</v>
      </c>
      <c r="I39" s="35" t="s">
        <v>13</v>
      </c>
      <c r="J39" s="35">
        <f>SUM(J40:J41)</f>
        <v>708191.0029999999</v>
      </c>
      <c r="K39" s="35">
        <f>SUM(K40:K41)</f>
        <v>708191.0029999999</v>
      </c>
      <c r="L39" s="58" t="s">
        <v>13</v>
      </c>
    </row>
    <row r="40" spans="1:12" s="1" customFormat="1" ht="102.75" customHeight="1">
      <c r="A40" s="68" t="s">
        <v>20</v>
      </c>
      <c r="B40" s="32" t="s">
        <v>114</v>
      </c>
      <c r="C40" s="26"/>
      <c r="D40" s="27">
        <f>SUM(E40:F40)</f>
        <v>205920</v>
      </c>
      <c r="E40" s="27">
        <v>205920</v>
      </c>
      <c r="F40" s="27" t="s">
        <v>13</v>
      </c>
      <c r="G40" s="27">
        <f t="shared" si="2"/>
        <v>204162</v>
      </c>
      <c r="H40" s="27">
        <v>204162</v>
      </c>
      <c r="I40" s="27" t="s">
        <v>13</v>
      </c>
      <c r="J40" s="27">
        <f t="shared" si="3"/>
        <v>167059.786</v>
      </c>
      <c r="K40" s="27">
        <v>167059.786</v>
      </c>
      <c r="L40" s="55" t="s">
        <v>13</v>
      </c>
    </row>
    <row r="41" spans="1:12" s="1" customFormat="1" ht="94.5">
      <c r="A41" s="68" t="s">
        <v>21</v>
      </c>
      <c r="B41" s="32" t="s">
        <v>115</v>
      </c>
      <c r="C41" s="31"/>
      <c r="D41" s="27">
        <f>SUM(E41:F41)</f>
        <v>659730</v>
      </c>
      <c r="E41" s="27">
        <v>659730</v>
      </c>
      <c r="F41" s="27" t="s">
        <v>13</v>
      </c>
      <c r="G41" s="27">
        <f t="shared" si="2"/>
        <v>642059.5</v>
      </c>
      <c r="H41" s="27">
        <v>642059.5</v>
      </c>
      <c r="I41" s="27" t="s">
        <v>13</v>
      </c>
      <c r="J41" s="27">
        <f t="shared" si="3"/>
        <v>541131.217</v>
      </c>
      <c r="K41" s="27">
        <v>541131.217</v>
      </c>
      <c r="L41" s="55" t="s">
        <v>13</v>
      </c>
    </row>
    <row r="42" spans="1:12" s="1" customFormat="1" ht="51.75" customHeight="1">
      <c r="A42" s="70">
        <v>1150</v>
      </c>
      <c r="B42" s="34" t="s">
        <v>180</v>
      </c>
      <c r="C42" s="41">
        <v>7161</v>
      </c>
      <c r="D42" s="18">
        <f>SUM(D43,D47)</f>
        <v>100</v>
      </c>
      <c r="E42" s="18">
        <f>SUM(E43,E47)</f>
        <v>100</v>
      </c>
      <c r="F42" s="27" t="s">
        <v>13</v>
      </c>
      <c r="G42" s="18">
        <f>SUM(G43,G47)</f>
        <v>100</v>
      </c>
      <c r="H42" s="18">
        <f>SUM(H43,H47)</f>
        <v>100</v>
      </c>
      <c r="I42" s="27" t="s">
        <v>13</v>
      </c>
      <c r="J42" s="18">
        <f>SUM(J43,J47)</f>
        <v>0</v>
      </c>
      <c r="K42" s="18">
        <f>SUM(K43,K47)</f>
        <v>0</v>
      </c>
      <c r="L42" s="55" t="s">
        <v>13</v>
      </c>
    </row>
    <row r="43" spans="1:12" s="1" customFormat="1" ht="88.5" customHeight="1">
      <c r="A43" s="74">
        <v>1151</v>
      </c>
      <c r="B43" s="25" t="s">
        <v>181</v>
      </c>
      <c r="C43" s="26"/>
      <c r="D43" s="27">
        <f>SUM(D44:D46)</f>
        <v>0</v>
      </c>
      <c r="E43" s="27">
        <f>SUM(E44:E46)</f>
        <v>0</v>
      </c>
      <c r="F43" s="27" t="s">
        <v>13</v>
      </c>
      <c r="G43" s="27">
        <f>SUM(G44:G46)</f>
        <v>0</v>
      </c>
      <c r="H43" s="27">
        <f>SUM(H44:H46)</f>
        <v>0</v>
      </c>
      <c r="I43" s="27" t="s">
        <v>13</v>
      </c>
      <c r="J43" s="27">
        <f>SUM(J44:J46)</f>
        <v>0</v>
      </c>
      <c r="K43" s="27">
        <f>SUM(K44:K46)</f>
        <v>0</v>
      </c>
      <c r="L43" s="55" t="s">
        <v>13</v>
      </c>
    </row>
    <row r="44" spans="1:12" s="1" customFormat="1" ht="30.75" customHeight="1">
      <c r="A44" s="74">
        <v>1152</v>
      </c>
      <c r="B44" s="32" t="s">
        <v>116</v>
      </c>
      <c r="C44" s="26"/>
      <c r="D44" s="27">
        <f>SUM(E44:F44)</f>
        <v>0</v>
      </c>
      <c r="E44" s="36">
        <v>0</v>
      </c>
      <c r="F44" s="27" t="s">
        <v>13</v>
      </c>
      <c r="G44" s="27">
        <f>SUM(H44:I44)</f>
        <v>0</v>
      </c>
      <c r="H44" s="36">
        <v>0</v>
      </c>
      <c r="I44" s="27" t="s">
        <v>13</v>
      </c>
      <c r="J44" s="27">
        <f>SUM(K44:L44)</f>
        <v>0</v>
      </c>
      <c r="K44" s="36">
        <v>0</v>
      </c>
      <c r="L44" s="55" t="s">
        <v>13</v>
      </c>
    </row>
    <row r="45" spans="1:12" s="1" customFormat="1" ht="30.75" customHeight="1">
      <c r="A45" s="74">
        <v>1153</v>
      </c>
      <c r="B45" s="33" t="s">
        <v>117</v>
      </c>
      <c r="C45" s="26"/>
      <c r="D45" s="27">
        <f>SUM(E45:F45)</f>
        <v>0</v>
      </c>
      <c r="E45" s="36">
        <v>0</v>
      </c>
      <c r="F45" s="27" t="s">
        <v>13</v>
      </c>
      <c r="G45" s="27">
        <f>SUM(H45:I45)</f>
        <v>0</v>
      </c>
      <c r="H45" s="36">
        <v>0</v>
      </c>
      <c r="I45" s="27" t="s">
        <v>13</v>
      </c>
      <c r="J45" s="27">
        <f>SUM(K45:L45)</f>
        <v>0</v>
      </c>
      <c r="K45" s="36">
        <v>0</v>
      </c>
      <c r="L45" s="55" t="s">
        <v>13</v>
      </c>
    </row>
    <row r="46" spans="1:12" s="1" customFormat="1" ht="36" customHeight="1">
      <c r="A46" s="74">
        <v>1154</v>
      </c>
      <c r="B46" s="32" t="s">
        <v>118</v>
      </c>
      <c r="C46" s="26"/>
      <c r="D46" s="27">
        <f>SUM(E46:F46)</f>
        <v>0</v>
      </c>
      <c r="E46" s="36">
        <v>0</v>
      </c>
      <c r="F46" s="27" t="s">
        <v>13</v>
      </c>
      <c r="G46" s="27">
        <f>SUM(H46:I46)</f>
        <v>0</v>
      </c>
      <c r="H46" s="36">
        <v>0</v>
      </c>
      <c r="I46" s="27" t="s">
        <v>13</v>
      </c>
      <c r="J46" s="27">
        <f>SUM(K46:L46)</f>
        <v>0</v>
      </c>
      <c r="K46" s="36">
        <v>0</v>
      </c>
      <c r="L46" s="55" t="s">
        <v>13</v>
      </c>
    </row>
    <row r="47" spans="1:12" s="1" customFormat="1" ht="99" customHeight="1">
      <c r="A47" s="74">
        <v>1155</v>
      </c>
      <c r="B47" s="25" t="s">
        <v>119</v>
      </c>
      <c r="C47" s="26"/>
      <c r="D47" s="27">
        <f>SUM(E47:F47)</f>
        <v>100</v>
      </c>
      <c r="E47" s="36">
        <v>100</v>
      </c>
      <c r="F47" s="27" t="s">
        <v>13</v>
      </c>
      <c r="G47" s="27">
        <f>SUM(H47:I47)</f>
        <v>100</v>
      </c>
      <c r="H47" s="36">
        <v>100</v>
      </c>
      <c r="I47" s="27" t="s">
        <v>13</v>
      </c>
      <c r="J47" s="27">
        <f>SUM(K47:L47)</f>
        <v>0</v>
      </c>
      <c r="K47" s="36">
        <v>0</v>
      </c>
      <c r="L47" s="55" t="s">
        <v>13</v>
      </c>
    </row>
    <row r="48" spans="1:12" s="21" customFormat="1" ht="54" customHeight="1">
      <c r="A48" s="70">
        <v>1200</v>
      </c>
      <c r="B48" s="34" t="s">
        <v>179</v>
      </c>
      <c r="C48" s="41">
        <v>7300</v>
      </c>
      <c r="D48" s="18">
        <f aca="true" t="shared" si="7" ref="D48:L48">SUM(D49,D51,D53,D55,D57,D64)</f>
        <v>66184013.89480001</v>
      </c>
      <c r="E48" s="24">
        <f t="shared" si="7"/>
        <v>63552128.036800005</v>
      </c>
      <c r="F48" s="24">
        <f t="shared" si="7"/>
        <v>2631885.858</v>
      </c>
      <c r="G48" s="24">
        <f t="shared" si="7"/>
        <v>85235447.9094</v>
      </c>
      <c r="H48" s="24">
        <f t="shared" si="7"/>
        <v>67291367.46000001</v>
      </c>
      <c r="I48" s="24">
        <f t="shared" si="7"/>
        <v>17944080.4494</v>
      </c>
      <c r="J48" s="24">
        <f t="shared" si="7"/>
        <v>81572255.70040001</v>
      </c>
      <c r="K48" s="24">
        <f t="shared" si="7"/>
        <v>67403042.501</v>
      </c>
      <c r="L48" s="75">
        <f t="shared" si="7"/>
        <v>14169213.1994</v>
      </c>
    </row>
    <row r="49" spans="1:12" s="21" customFormat="1" ht="45.75" customHeight="1">
      <c r="A49" s="70">
        <v>1210</v>
      </c>
      <c r="B49" s="34" t="s">
        <v>182</v>
      </c>
      <c r="C49" s="23">
        <v>7311</v>
      </c>
      <c r="D49" s="35">
        <f>SUM(D50)</f>
        <v>0</v>
      </c>
      <c r="E49" s="35">
        <f>SUM(E50)</f>
        <v>0</v>
      </c>
      <c r="F49" s="20" t="s">
        <v>13</v>
      </c>
      <c r="G49" s="35">
        <f>SUM(G50)</f>
        <v>779.1</v>
      </c>
      <c r="H49" s="35">
        <f>SUM(H50)</f>
        <v>779.1</v>
      </c>
      <c r="I49" s="20" t="s">
        <v>13</v>
      </c>
      <c r="J49" s="35">
        <f>SUM(J50)</f>
        <v>769.183</v>
      </c>
      <c r="K49" s="35">
        <f>SUM(K50)</f>
        <v>769.183</v>
      </c>
      <c r="L49" s="67" t="s">
        <v>13</v>
      </c>
    </row>
    <row r="50" spans="1:12" ht="74.25" customHeight="1">
      <c r="A50" s="69">
        <v>1211</v>
      </c>
      <c r="B50" s="28" t="s">
        <v>120</v>
      </c>
      <c r="C50" s="37"/>
      <c r="D50" s="27">
        <f>SUM(E50:F50)</f>
        <v>0</v>
      </c>
      <c r="E50" s="27">
        <v>0</v>
      </c>
      <c r="F50" s="27" t="s">
        <v>13</v>
      </c>
      <c r="G50" s="27">
        <f>SUM(H50:I50)</f>
        <v>779.1</v>
      </c>
      <c r="H50" s="27">
        <v>779.1</v>
      </c>
      <c r="I50" s="27" t="s">
        <v>13</v>
      </c>
      <c r="J50" s="27">
        <f>SUM(K50:L50)</f>
        <v>769.183</v>
      </c>
      <c r="K50" s="27">
        <v>769.183</v>
      </c>
      <c r="L50" s="55" t="s">
        <v>13</v>
      </c>
    </row>
    <row r="51" spans="1:12" s="21" customFormat="1" ht="47.25" customHeight="1">
      <c r="A51" s="70">
        <v>1220</v>
      </c>
      <c r="B51" s="34" t="s">
        <v>183</v>
      </c>
      <c r="C51" s="38">
        <v>7312</v>
      </c>
      <c r="D51" s="35">
        <f>SUM(D52)</f>
        <v>0</v>
      </c>
      <c r="E51" s="20" t="s">
        <v>13</v>
      </c>
      <c r="F51" s="35">
        <f>SUM(F52)</f>
        <v>0</v>
      </c>
      <c r="G51" s="35">
        <f>SUM(G52)</f>
        <v>0</v>
      </c>
      <c r="H51" s="20" t="s">
        <v>13</v>
      </c>
      <c r="I51" s="35">
        <f>SUM(I52)</f>
        <v>0</v>
      </c>
      <c r="J51" s="35">
        <f>SUM(J52)</f>
        <v>0</v>
      </c>
      <c r="K51" s="20" t="s">
        <v>13</v>
      </c>
      <c r="L51" s="58">
        <f>SUM(L52)</f>
        <v>0</v>
      </c>
    </row>
    <row r="52" spans="1:12" ht="74.25" customHeight="1">
      <c r="A52" s="76">
        <v>1221</v>
      </c>
      <c r="B52" s="28" t="s">
        <v>121</v>
      </c>
      <c r="C52" s="37"/>
      <c r="D52" s="27">
        <f>SUM(E52:F52)</f>
        <v>0</v>
      </c>
      <c r="E52" s="27" t="s">
        <v>13</v>
      </c>
      <c r="F52" s="27">
        <v>0</v>
      </c>
      <c r="G52" s="27">
        <f>SUM(H52:I52)</f>
        <v>0</v>
      </c>
      <c r="H52" s="27" t="s">
        <v>13</v>
      </c>
      <c r="I52" s="27">
        <v>0</v>
      </c>
      <c r="J52" s="27">
        <f>SUM(K52:L52)</f>
        <v>0</v>
      </c>
      <c r="K52" s="27" t="s">
        <v>13</v>
      </c>
      <c r="L52" s="55">
        <v>0</v>
      </c>
    </row>
    <row r="53" spans="1:12" s="21" customFormat="1" ht="70.5" customHeight="1">
      <c r="A53" s="70">
        <v>1230</v>
      </c>
      <c r="B53" s="34" t="s">
        <v>185</v>
      </c>
      <c r="C53" s="38">
        <v>7321</v>
      </c>
      <c r="D53" s="35">
        <f>SUM(D54)</f>
        <v>0</v>
      </c>
      <c r="E53" s="35">
        <f>SUM(E54)</f>
        <v>0</v>
      </c>
      <c r="F53" s="20" t="s">
        <v>13</v>
      </c>
      <c r="G53" s="35">
        <f>SUM(G54)</f>
        <v>406928.6</v>
      </c>
      <c r="H53" s="35">
        <f>SUM(H54)</f>
        <v>406928.6</v>
      </c>
      <c r="I53" s="20" t="s">
        <v>13</v>
      </c>
      <c r="J53" s="35">
        <f>SUM(J54)</f>
        <v>1297.5</v>
      </c>
      <c r="K53" s="35">
        <f>SUM(K54)</f>
        <v>1297.5</v>
      </c>
      <c r="L53" s="67" t="s">
        <v>13</v>
      </c>
    </row>
    <row r="54" spans="1:12" ht="66.75" customHeight="1">
      <c r="A54" s="69">
        <v>1231</v>
      </c>
      <c r="B54" s="25" t="s">
        <v>122</v>
      </c>
      <c r="C54" s="37"/>
      <c r="D54" s="27">
        <f>SUM(E54:F54)</f>
        <v>0</v>
      </c>
      <c r="E54" s="27">
        <v>0</v>
      </c>
      <c r="F54" s="27" t="s">
        <v>13</v>
      </c>
      <c r="G54" s="27">
        <f>SUM(H54:I54)</f>
        <v>406928.6</v>
      </c>
      <c r="H54" s="27">
        <v>406928.6</v>
      </c>
      <c r="I54" s="27" t="s">
        <v>13</v>
      </c>
      <c r="J54" s="27">
        <f>SUM(K54:L54)</f>
        <v>1297.5</v>
      </c>
      <c r="K54" s="27">
        <v>1297.5</v>
      </c>
      <c r="L54" s="55" t="s">
        <v>13</v>
      </c>
    </row>
    <row r="55" spans="1:12" s="21" customFormat="1" ht="59.25" customHeight="1">
      <c r="A55" s="77">
        <v>1240</v>
      </c>
      <c r="B55" s="39" t="s">
        <v>184</v>
      </c>
      <c r="C55" s="40">
        <v>7322</v>
      </c>
      <c r="D55" s="35">
        <f>SUM(D56)</f>
        <v>1550690.7</v>
      </c>
      <c r="E55" s="35" t="s">
        <v>13</v>
      </c>
      <c r="F55" s="35">
        <f>SUM(F56)</f>
        <v>1550690.7</v>
      </c>
      <c r="G55" s="35">
        <f>SUM(G56)</f>
        <v>1713065.247</v>
      </c>
      <c r="H55" s="35" t="s">
        <v>13</v>
      </c>
      <c r="I55" s="35">
        <f>SUM(I56)</f>
        <v>1713065.247</v>
      </c>
      <c r="J55" s="35">
        <f>SUM(J56)</f>
        <v>80099.547</v>
      </c>
      <c r="K55" s="35" t="s">
        <v>13</v>
      </c>
      <c r="L55" s="58">
        <f>SUM(L56)</f>
        <v>80099.547</v>
      </c>
    </row>
    <row r="56" spans="1:12" ht="63" customHeight="1">
      <c r="A56" s="69">
        <v>1241</v>
      </c>
      <c r="B56" s="25" t="s">
        <v>152</v>
      </c>
      <c r="C56" s="37"/>
      <c r="D56" s="27">
        <f>SUM(E56:F56)</f>
        <v>1550690.7</v>
      </c>
      <c r="E56" s="27" t="s">
        <v>13</v>
      </c>
      <c r="F56" s="27">
        <v>1550690.7</v>
      </c>
      <c r="G56" s="27">
        <f>SUM(H56:I56)</f>
        <v>1713065.247</v>
      </c>
      <c r="H56" s="27" t="s">
        <v>13</v>
      </c>
      <c r="I56" s="27">
        <v>1713065.247</v>
      </c>
      <c r="J56" s="27">
        <f>SUM(K56:L56)</f>
        <v>80099.547</v>
      </c>
      <c r="K56" s="27" t="s">
        <v>13</v>
      </c>
      <c r="L56" s="55">
        <v>80099.547</v>
      </c>
    </row>
    <row r="57" spans="1:12" s="21" customFormat="1" ht="74.25" customHeight="1">
      <c r="A57" s="77">
        <v>1250</v>
      </c>
      <c r="B57" s="34" t="s">
        <v>186</v>
      </c>
      <c r="C57" s="41">
        <v>7331</v>
      </c>
      <c r="D57" s="18">
        <f>SUM(D58,D59,D62,D63)</f>
        <v>63552128.036800005</v>
      </c>
      <c r="E57" s="18">
        <f>SUM(E58,E59,E62,E63)</f>
        <v>63552128.036800005</v>
      </c>
      <c r="F57" s="35" t="s">
        <v>13</v>
      </c>
      <c r="G57" s="18">
        <f>SUM(G58,G59,G62,G63)</f>
        <v>66883659.760000005</v>
      </c>
      <c r="H57" s="18">
        <f>SUM(H58,H59,H62,H63)</f>
        <v>66883659.760000005</v>
      </c>
      <c r="I57" s="35" t="s">
        <v>13</v>
      </c>
      <c r="J57" s="18">
        <f>SUM(J58,J59,J62,J63)</f>
        <v>67400975.818</v>
      </c>
      <c r="K57" s="18">
        <f>SUM(K58,K59,K62,K63)</f>
        <v>67400975.818</v>
      </c>
      <c r="L57" s="58" t="s">
        <v>13</v>
      </c>
    </row>
    <row r="58" spans="1:12" ht="39.75" customHeight="1">
      <c r="A58" s="69">
        <v>1251</v>
      </c>
      <c r="B58" s="25" t="s">
        <v>153</v>
      </c>
      <c r="C58" s="26"/>
      <c r="D58" s="27">
        <f>SUM(E58:F58)</f>
        <v>54543920.4068</v>
      </c>
      <c r="E58" s="27">
        <v>54543920.4068</v>
      </c>
      <c r="F58" s="27" t="s">
        <v>13</v>
      </c>
      <c r="G58" s="27">
        <f aca="true" t="shared" si="8" ref="G58:G63">SUM(H58:I58)</f>
        <v>55063471.370000005</v>
      </c>
      <c r="H58" s="27">
        <v>55063471.370000005</v>
      </c>
      <c r="I58" s="27" t="s">
        <v>13</v>
      </c>
      <c r="J58" s="27">
        <f aca="true" t="shared" si="9" ref="J58:J63">SUM(K58:L58)</f>
        <v>55312261.7</v>
      </c>
      <c r="K58" s="27">
        <v>55312261.7</v>
      </c>
      <c r="L58" s="55" t="s">
        <v>13</v>
      </c>
    </row>
    <row r="59" spans="1:12" ht="33.75" customHeight="1">
      <c r="A59" s="69">
        <v>1252</v>
      </c>
      <c r="B59" s="25" t="s">
        <v>170</v>
      </c>
      <c r="C59" s="26"/>
      <c r="D59" s="27">
        <f>SUM(D60:D61)</f>
        <v>280116.45</v>
      </c>
      <c r="E59" s="27">
        <f>SUM(E60:E61)</f>
        <v>280116.45</v>
      </c>
      <c r="F59" s="27" t="s">
        <v>13</v>
      </c>
      <c r="G59" s="27">
        <f>SUM(G60:G61)</f>
        <v>3046927.24</v>
      </c>
      <c r="H59" s="27">
        <f>SUM(H60:H61)</f>
        <v>3046927.24</v>
      </c>
      <c r="I59" s="27" t="s">
        <v>13</v>
      </c>
      <c r="J59" s="27">
        <f>SUM(J60:J61)</f>
        <v>3434500.34</v>
      </c>
      <c r="K59" s="27">
        <f>SUM(K60:K61)</f>
        <v>3434500.34</v>
      </c>
      <c r="L59" s="55" t="s">
        <v>13</v>
      </c>
    </row>
    <row r="60" spans="1:12" ht="69.75" customHeight="1">
      <c r="A60" s="69">
        <v>1253</v>
      </c>
      <c r="B60" s="32" t="s">
        <v>154</v>
      </c>
      <c r="C60" s="26"/>
      <c r="D60" s="27">
        <f>SUM(E60:F60)</f>
        <v>264184.15</v>
      </c>
      <c r="E60" s="27">
        <v>264184.15</v>
      </c>
      <c r="F60" s="27" t="s">
        <v>13</v>
      </c>
      <c r="G60" s="27">
        <f>SUM(H60:I60)</f>
        <v>274689.544</v>
      </c>
      <c r="H60" s="27">
        <v>274689.544</v>
      </c>
      <c r="I60" s="27" t="s">
        <v>13</v>
      </c>
      <c r="J60" s="27">
        <f>SUM(K60:L60)</f>
        <v>66273.3</v>
      </c>
      <c r="K60" s="27">
        <v>66273.3</v>
      </c>
      <c r="L60" s="55" t="s">
        <v>13</v>
      </c>
    </row>
    <row r="61" spans="1:12" ht="26.25" customHeight="1">
      <c r="A61" s="69">
        <v>1254</v>
      </c>
      <c r="B61" s="32" t="s">
        <v>155</v>
      </c>
      <c r="C61" s="37"/>
      <c r="D61" s="27">
        <f>SUM(E61:F61)</f>
        <v>15932.3</v>
      </c>
      <c r="E61" s="27">
        <v>15932.3</v>
      </c>
      <c r="F61" s="27" t="s">
        <v>13</v>
      </c>
      <c r="G61" s="27">
        <f>SUM(H61:I61)</f>
        <v>2772237.696</v>
      </c>
      <c r="H61" s="27">
        <v>2772237.696</v>
      </c>
      <c r="I61" s="27" t="s">
        <v>13</v>
      </c>
      <c r="J61" s="27">
        <f>SUM(K61:L61)</f>
        <v>3368227.04</v>
      </c>
      <c r="K61" s="27">
        <v>3368227.04</v>
      </c>
      <c r="L61" s="55" t="s">
        <v>13</v>
      </c>
    </row>
    <row r="62" spans="1:12" ht="33" customHeight="1">
      <c r="A62" s="69">
        <v>1255</v>
      </c>
      <c r="B62" s="25" t="s">
        <v>156</v>
      </c>
      <c r="C62" s="26"/>
      <c r="D62" s="27">
        <f>SUM(E62:F62)</f>
        <v>8728091.18</v>
      </c>
      <c r="E62" s="27">
        <v>8728091.18</v>
      </c>
      <c r="F62" s="27" t="s">
        <v>13</v>
      </c>
      <c r="G62" s="27">
        <f t="shared" si="8"/>
        <v>8773261.15</v>
      </c>
      <c r="H62" s="27">
        <v>8773261.15</v>
      </c>
      <c r="I62" s="27" t="s">
        <v>13</v>
      </c>
      <c r="J62" s="27">
        <f t="shared" si="9"/>
        <v>8654213.778</v>
      </c>
      <c r="K62" s="27">
        <v>8654213.778</v>
      </c>
      <c r="L62" s="55" t="s">
        <v>13</v>
      </c>
    </row>
    <row r="63" spans="1:12" ht="47.25" customHeight="1">
      <c r="A63" s="69">
        <v>1256</v>
      </c>
      <c r="B63" s="25" t="s">
        <v>157</v>
      </c>
      <c r="C63" s="26"/>
      <c r="D63" s="27">
        <f>SUM(E63:F63)</f>
        <v>0</v>
      </c>
      <c r="E63" s="27">
        <v>0</v>
      </c>
      <c r="F63" s="27" t="s">
        <v>13</v>
      </c>
      <c r="G63" s="27">
        <f t="shared" si="8"/>
        <v>0</v>
      </c>
      <c r="H63" s="27">
        <v>0</v>
      </c>
      <c r="I63" s="27" t="s">
        <v>13</v>
      </c>
      <c r="J63" s="27">
        <f t="shared" si="9"/>
        <v>0</v>
      </c>
      <c r="K63" s="27">
        <v>0</v>
      </c>
      <c r="L63" s="55" t="s">
        <v>13</v>
      </c>
    </row>
    <row r="64" spans="1:12" s="21" customFormat="1" ht="72" customHeight="1">
      <c r="A64" s="77">
        <v>1260</v>
      </c>
      <c r="B64" s="34" t="s">
        <v>187</v>
      </c>
      <c r="C64" s="41">
        <v>7332</v>
      </c>
      <c r="D64" s="24">
        <f>SUM(D65:D66)</f>
        <v>1081195.158</v>
      </c>
      <c r="E64" s="35" t="s">
        <v>13</v>
      </c>
      <c r="F64" s="24">
        <f>SUM(F65:F66)</f>
        <v>1081195.158</v>
      </c>
      <c r="G64" s="24">
        <f>SUM(G65:G66)</f>
        <v>16231015.2024</v>
      </c>
      <c r="H64" s="35" t="s">
        <v>13</v>
      </c>
      <c r="I64" s="24">
        <f>SUM(I65:I66)</f>
        <v>16231015.2024</v>
      </c>
      <c r="J64" s="24">
        <f>SUM(J65:J66)</f>
        <v>14089113.6524</v>
      </c>
      <c r="K64" s="35" t="s">
        <v>13</v>
      </c>
      <c r="L64" s="75">
        <f>SUM(L65:L66)</f>
        <v>14089113.6524</v>
      </c>
    </row>
    <row r="65" spans="1:12" ht="49.5" customHeight="1">
      <c r="A65" s="69">
        <v>1261</v>
      </c>
      <c r="B65" s="25" t="s">
        <v>158</v>
      </c>
      <c r="C65" s="37"/>
      <c r="D65" s="27">
        <f>SUM(E65:F65)</f>
        <v>1081195.158</v>
      </c>
      <c r="E65" s="27" t="s">
        <v>13</v>
      </c>
      <c r="F65" s="27">
        <v>1081195.158</v>
      </c>
      <c r="G65" s="27">
        <f>SUM(H65:I65)</f>
        <v>16231015.2024</v>
      </c>
      <c r="H65" s="27" t="s">
        <v>13</v>
      </c>
      <c r="I65" s="27">
        <v>16231015.2024</v>
      </c>
      <c r="J65" s="27">
        <f>SUM(K65:L65)</f>
        <v>14089113.6524</v>
      </c>
      <c r="K65" s="27" t="s">
        <v>13</v>
      </c>
      <c r="L65" s="55">
        <v>14089113.6524</v>
      </c>
    </row>
    <row r="66" spans="1:12" ht="50.25" customHeight="1">
      <c r="A66" s="69">
        <v>1262</v>
      </c>
      <c r="B66" s="25" t="s">
        <v>159</v>
      </c>
      <c r="C66" s="37"/>
      <c r="D66" s="27">
        <f>SUM(E66:F66)</f>
        <v>0</v>
      </c>
      <c r="E66" s="27" t="s">
        <v>13</v>
      </c>
      <c r="F66" s="27">
        <v>0</v>
      </c>
      <c r="G66" s="27">
        <f>SUM(H66:I66)</f>
        <v>0</v>
      </c>
      <c r="H66" s="27" t="s">
        <v>13</v>
      </c>
      <c r="I66" s="27">
        <v>0</v>
      </c>
      <c r="J66" s="27">
        <f>SUM(K66:L66)</f>
        <v>0</v>
      </c>
      <c r="K66" s="27" t="s">
        <v>13</v>
      </c>
      <c r="L66" s="55">
        <v>0</v>
      </c>
    </row>
    <row r="67" spans="1:12" s="21" customFormat="1" ht="64.5" customHeight="1">
      <c r="A67" s="78" t="s">
        <v>12</v>
      </c>
      <c r="B67" s="39" t="s">
        <v>188</v>
      </c>
      <c r="C67" s="41">
        <v>7400</v>
      </c>
      <c r="D67" s="24">
        <f aca="true" t="shared" si="10" ref="D67:L67">SUM(D68,D70,D72,D77,D81,D105,D108,D111,D114)</f>
        <v>75177031.9537</v>
      </c>
      <c r="E67" s="24">
        <f t="shared" si="10"/>
        <v>75032332.24370001</v>
      </c>
      <c r="F67" s="24">
        <f t="shared" si="10"/>
        <v>2105150.3272</v>
      </c>
      <c r="G67" s="24">
        <f t="shared" si="10"/>
        <v>52898186.42120001</v>
      </c>
      <c r="H67" s="24">
        <f t="shared" si="10"/>
        <v>50940898.23590001</v>
      </c>
      <c r="I67" s="24">
        <f t="shared" si="10"/>
        <v>7162249.5768</v>
      </c>
      <c r="J67" s="24">
        <f t="shared" si="10"/>
        <v>43764428.375</v>
      </c>
      <c r="K67" s="24">
        <f t="shared" si="10"/>
        <v>42192939.9946</v>
      </c>
      <c r="L67" s="75">
        <f t="shared" si="10"/>
        <v>5383532.2903</v>
      </c>
    </row>
    <row r="68" spans="1:12" s="21" customFormat="1" ht="39" customHeight="1">
      <c r="A68" s="78" t="s">
        <v>4</v>
      </c>
      <c r="B68" s="34" t="s">
        <v>189</v>
      </c>
      <c r="C68" s="41">
        <v>7411</v>
      </c>
      <c r="D68" s="24">
        <f>SUM(D69)</f>
        <v>0</v>
      </c>
      <c r="E68" s="35" t="s">
        <v>13</v>
      </c>
      <c r="F68" s="24">
        <f>SUM(F69)</f>
        <v>0</v>
      </c>
      <c r="G68" s="24">
        <f>SUM(G69)</f>
        <v>0</v>
      </c>
      <c r="H68" s="35" t="s">
        <v>13</v>
      </c>
      <c r="I68" s="24">
        <f>SUM(I69)</f>
        <v>0</v>
      </c>
      <c r="J68" s="24">
        <f>SUM(J69)</f>
        <v>0</v>
      </c>
      <c r="K68" s="35" t="s">
        <v>13</v>
      </c>
      <c r="L68" s="75">
        <f>SUM(L69)</f>
        <v>0</v>
      </c>
    </row>
    <row r="69" spans="1:12" ht="65.25" customHeight="1">
      <c r="A69" s="68" t="s">
        <v>22</v>
      </c>
      <c r="B69" s="25" t="s">
        <v>160</v>
      </c>
      <c r="C69" s="37"/>
      <c r="D69" s="27">
        <f aca="true" t="shared" si="11" ref="D69:D76">SUM(E69:F69)</f>
        <v>0</v>
      </c>
      <c r="E69" s="27" t="s">
        <v>13</v>
      </c>
      <c r="F69" s="27">
        <v>0</v>
      </c>
      <c r="G69" s="27">
        <f>SUM(H69:I69)</f>
        <v>0</v>
      </c>
      <c r="H69" s="27" t="s">
        <v>13</v>
      </c>
      <c r="I69" s="27">
        <v>0</v>
      </c>
      <c r="J69" s="27">
        <f>SUM(K69:L69)</f>
        <v>0</v>
      </c>
      <c r="K69" s="27" t="s">
        <v>13</v>
      </c>
      <c r="L69" s="55">
        <v>0</v>
      </c>
    </row>
    <row r="70" spans="1:12" s="21" customFormat="1" ht="42" customHeight="1">
      <c r="A70" s="78" t="s">
        <v>23</v>
      </c>
      <c r="B70" s="34" t="s">
        <v>171</v>
      </c>
      <c r="C70" s="41">
        <v>7412</v>
      </c>
      <c r="D70" s="24">
        <f>SUM(D71)</f>
        <v>121366</v>
      </c>
      <c r="E70" s="24">
        <f>SUM(E71)</f>
        <v>121366</v>
      </c>
      <c r="F70" s="35" t="s">
        <v>13</v>
      </c>
      <c r="G70" s="24">
        <f>SUM(G71)</f>
        <v>121366</v>
      </c>
      <c r="H70" s="24">
        <f>SUM(H71)</f>
        <v>121366</v>
      </c>
      <c r="I70" s="35" t="s">
        <v>13</v>
      </c>
      <c r="J70" s="24">
        <f>SUM(J71)</f>
        <v>203461.871</v>
      </c>
      <c r="K70" s="24">
        <f>SUM(K71)</f>
        <v>203461.871</v>
      </c>
      <c r="L70" s="58" t="s">
        <v>13</v>
      </c>
    </row>
    <row r="71" spans="1:12" ht="50.25" customHeight="1">
      <c r="A71" s="68" t="s">
        <v>24</v>
      </c>
      <c r="B71" s="25" t="s">
        <v>161</v>
      </c>
      <c r="C71" s="37"/>
      <c r="D71" s="27">
        <f t="shared" si="11"/>
        <v>121366</v>
      </c>
      <c r="E71" s="27">
        <v>121366</v>
      </c>
      <c r="F71" s="27" t="s">
        <v>13</v>
      </c>
      <c r="G71" s="27">
        <f>SUM(H71:I71)</f>
        <v>121366</v>
      </c>
      <c r="H71" s="27">
        <v>121366</v>
      </c>
      <c r="I71" s="27" t="s">
        <v>13</v>
      </c>
      <c r="J71" s="27">
        <f>SUM(K71:L71)</f>
        <v>203461.871</v>
      </c>
      <c r="K71" s="27">
        <v>203461.871</v>
      </c>
      <c r="L71" s="55" t="s">
        <v>13</v>
      </c>
    </row>
    <row r="72" spans="1:12" s="21" customFormat="1" ht="48" customHeight="1">
      <c r="A72" s="78" t="s">
        <v>25</v>
      </c>
      <c r="B72" s="34" t="s">
        <v>190</v>
      </c>
      <c r="C72" s="41">
        <v>7415</v>
      </c>
      <c r="D72" s="24">
        <f>SUM(D73:D76)</f>
        <v>3797901.5096000005</v>
      </c>
      <c r="E72" s="24">
        <f>SUM(E73:E76)</f>
        <v>3797901.5096000005</v>
      </c>
      <c r="F72" s="35" t="s">
        <v>13</v>
      </c>
      <c r="G72" s="24">
        <f>SUM(G73:G76)</f>
        <v>3989038.5110000004</v>
      </c>
      <c r="H72" s="24">
        <f>SUM(H73:H76)</f>
        <v>3989038.5110000004</v>
      </c>
      <c r="I72" s="35" t="s">
        <v>13</v>
      </c>
      <c r="J72" s="24">
        <f>SUM(J73:J76)</f>
        <v>3654034.7421999997</v>
      </c>
      <c r="K72" s="24">
        <f>SUM(K73:K76)</f>
        <v>3654034.7421999997</v>
      </c>
      <c r="L72" s="58" t="s">
        <v>13</v>
      </c>
    </row>
    <row r="73" spans="1:12" ht="36" customHeight="1">
      <c r="A73" s="68" t="s">
        <v>26</v>
      </c>
      <c r="B73" s="25" t="s">
        <v>162</v>
      </c>
      <c r="C73" s="37"/>
      <c r="D73" s="27">
        <f t="shared" si="11"/>
        <v>2526899.9116</v>
      </c>
      <c r="E73" s="27">
        <v>2526899.9116</v>
      </c>
      <c r="F73" s="27" t="s">
        <v>13</v>
      </c>
      <c r="G73" s="27">
        <f>SUM(H73:I73)</f>
        <v>2716518.598</v>
      </c>
      <c r="H73" s="27">
        <v>2716518.598</v>
      </c>
      <c r="I73" s="27" t="s">
        <v>13</v>
      </c>
      <c r="J73" s="27">
        <f>SUM(K73:L73)</f>
        <v>2411993.5862</v>
      </c>
      <c r="K73" s="27">
        <v>2411993.5862</v>
      </c>
      <c r="L73" s="55" t="s">
        <v>13</v>
      </c>
    </row>
    <row r="74" spans="1:12" ht="49.5" customHeight="1">
      <c r="A74" s="68" t="s">
        <v>27</v>
      </c>
      <c r="B74" s="25" t="s">
        <v>163</v>
      </c>
      <c r="C74" s="37"/>
      <c r="D74" s="27">
        <f t="shared" si="11"/>
        <v>199445.92</v>
      </c>
      <c r="E74" s="27">
        <v>199445.92</v>
      </c>
      <c r="F74" s="27" t="s">
        <v>13</v>
      </c>
      <c r="G74" s="27">
        <f>SUM(H74:I74)</f>
        <v>202035.02</v>
      </c>
      <c r="H74" s="27">
        <v>202035.02</v>
      </c>
      <c r="I74" s="27" t="s">
        <v>13</v>
      </c>
      <c r="J74" s="27">
        <f>SUM(K74:L74)</f>
        <v>241593.7983</v>
      </c>
      <c r="K74" s="27">
        <v>241593.7983</v>
      </c>
      <c r="L74" s="55" t="s">
        <v>13</v>
      </c>
    </row>
    <row r="75" spans="1:12" ht="63.75" customHeight="1">
      <c r="A75" s="68" t="s">
        <v>28</v>
      </c>
      <c r="B75" s="25" t="s">
        <v>166</v>
      </c>
      <c r="C75" s="37"/>
      <c r="D75" s="27">
        <f t="shared" si="11"/>
        <v>427921.666</v>
      </c>
      <c r="E75" s="27">
        <v>427921.666</v>
      </c>
      <c r="F75" s="27" t="s">
        <v>13</v>
      </c>
      <c r="G75" s="27">
        <f>SUM(H75:I75)</f>
        <v>423230.5</v>
      </c>
      <c r="H75" s="27">
        <v>423230.5</v>
      </c>
      <c r="I75" s="27" t="s">
        <v>13</v>
      </c>
      <c r="J75" s="27">
        <f>SUM(K75:L75)</f>
        <v>486514.87749999994</v>
      </c>
      <c r="K75" s="27">
        <v>486514.87749999994</v>
      </c>
      <c r="L75" s="55" t="s">
        <v>13</v>
      </c>
    </row>
    <row r="76" spans="1:12" ht="29.25" customHeight="1">
      <c r="A76" s="60" t="s">
        <v>14</v>
      </c>
      <c r="B76" s="25" t="s">
        <v>167</v>
      </c>
      <c r="C76" s="37"/>
      <c r="D76" s="27">
        <f t="shared" si="11"/>
        <v>643634.012</v>
      </c>
      <c r="E76" s="27">
        <v>643634.012</v>
      </c>
      <c r="F76" s="27" t="s">
        <v>13</v>
      </c>
      <c r="G76" s="27">
        <f>SUM(H76:I76)</f>
        <v>647254.393</v>
      </c>
      <c r="H76" s="27">
        <v>647254.393</v>
      </c>
      <c r="I76" s="27" t="s">
        <v>13</v>
      </c>
      <c r="J76" s="27">
        <f>SUM(K76:L76)</f>
        <v>513932.4802</v>
      </c>
      <c r="K76" s="27">
        <v>513932.4802</v>
      </c>
      <c r="L76" s="55" t="s">
        <v>13</v>
      </c>
    </row>
    <row r="77" spans="1:12" s="21" customFormat="1" ht="74.25" customHeight="1">
      <c r="A77" s="78" t="s">
        <v>15</v>
      </c>
      <c r="B77" s="34" t="s">
        <v>191</v>
      </c>
      <c r="C77" s="41">
        <v>7421</v>
      </c>
      <c r="D77" s="24">
        <f>SUM(D78:D80)</f>
        <v>56726723.68400001</v>
      </c>
      <c r="E77" s="24">
        <f>SUM(E78:E80)</f>
        <v>56726723.68400001</v>
      </c>
      <c r="F77" s="35" t="s">
        <v>13</v>
      </c>
      <c r="G77" s="24">
        <f>SUM(G78:G80)</f>
        <v>33466839.3808</v>
      </c>
      <c r="H77" s="24">
        <f>SUM(H78:H80)</f>
        <v>33466839.3808</v>
      </c>
      <c r="I77" s="35" t="s">
        <v>13</v>
      </c>
      <c r="J77" s="24">
        <f>SUM(J78:J80)</f>
        <v>26735496.680800002</v>
      </c>
      <c r="K77" s="24">
        <f>SUM(K78:K80)</f>
        <v>26735496.680800002</v>
      </c>
      <c r="L77" s="58" t="s">
        <v>13</v>
      </c>
    </row>
    <row r="78" spans="1:12" ht="108">
      <c r="A78" s="68" t="s">
        <v>16</v>
      </c>
      <c r="B78" s="25" t="s">
        <v>165</v>
      </c>
      <c r="C78" s="37"/>
      <c r="D78" s="27">
        <f>SUM(E78:F78)</f>
        <v>0</v>
      </c>
      <c r="E78" s="27">
        <v>0</v>
      </c>
      <c r="F78" s="27" t="s">
        <v>13</v>
      </c>
      <c r="G78" s="27">
        <f>SUM(H78:I78)</f>
        <v>0</v>
      </c>
      <c r="H78" s="27">
        <v>0</v>
      </c>
      <c r="I78" s="27" t="s">
        <v>13</v>
      </c>
      <c r="J78" s="27">
        <f>SUM(K78:L78)</f>
        <v>0</v>
      </c>
      <c r="K78" s="27">
        <v>0</v>
      </c>
      <c r="L78" s="55" t="s">
        <v>13</v>
      </c>
    </row>
    <row r="79" spans="1:12" s="21" customFormat="1" ht="68.25" customHeight="1">
      <c r="A79" s="68" t="s">
        <v>5</v>
      </c>
      <c r="B79" s="25" t="s">
        <v>200</v>
      </c>
      <c r="C79" s="26"/>
      <c r="D79" s="27">
        <f>SUM(E79:F79)</f>
        <v>56476200.40400001</v>
      </c>
      <c r="E79" s="27">
        <v>56476200.40400001</v>
      </c>
      <c r="F79" s="27" t="s">
        <v>13</v>
      </c>
      <c r="G79" s="27">
        <f>SUM(H79:I79)</f>
        <v>33242895.820800003</v>
      </c>
      <c r="H79" s="27">
        <v>33242895.820800003</v>
      </c>
      <c r="I79" s="27" t="s">
        <v>13</v>
      </c>
      <c r="J79" s="27">
        <f>SUM(K79:L79)</f>
        <v>26573823.5938</v>
      </c>
      <c r="K79" s="27">
        <v>26573823.5938</v>
      </c>
      <c r="L79" s="55" t="s">
        <v>13</v>
      </c>
    </row>
    <row r="80" spans="1:12" s="21" customFormat="1" ht="79.5" customHeight="1">
      <c r="A80" s="60" t="s">
        <v>0</v>
      </c>
      <c r="B80" s="25" t="s">
        <v>164</v>
      </c>
      <c r="C80" s="26"/>
      <c r="D80" s="27">
        <f>SUM(E80:F80)</f>
        <v>250523.28</v>
      </c>
      <c r="E80" s="27">
        <v>250523.28</v>
      </c>
      <c r="F80" s="27" t="s">
        <v>13</v>
      </c>
      <c r="G80" s="27">
        <f>SUM(H80:I80)</f>
        <v>223943.56</v>
      </c>
      <c r="H80" s="27">
        <v>223943.56</v>
      </c>
      <c r="I80" s="27" t="s">
        <v>13</v>
      </c>
      <c r="J80" s="27">
        <f>SUM(K80:L80)</f>
        <v>161673.087</v>
      </c>
      <c r="K80" s="27">
        <v>161673.087</v>
      </c>
      <c r="L80" s="55" t="s">
        <v>13</v>
      </c>
    </row>
    <row r="81" spans="1:12" s="21" customFormat="1" ht="47.25" customHeight="1">
      <c r="A81" s="78" t="s">
        <v>29</v>
      </c>
      <c r="B81" s="42" t="s">
        <v>192</v>
      </c>
      <c r="C81" s="41">
        <v>7422</v>
      </c>
      <c r="D81" s="18">
        <f>SUM(D82,D103,D104)</f>
        <v>12071531.409000002</v>
      </c>
      <c r="E81" s="18">
        <f>SUM(E82,E103,E104)</f>
        <v>12071531.409000002</v>
      </c>
      <c r="F81" s="35" t="s">
        <v>13</v>
      </c>
      <c r="G81" s="18">
        <f>SUM(G82,G103,G104)</f>
        <v>10875145.92</v>
      </c>
      <c r="H81" s="18">
        <f>SUM(H82,H103,H104)</f>
        <v>10875145.92</v>
      </c>
      <c r="I81" s="35" t="s">
        <v>13</v>
      </c>
      <c r="J81" s="18">
        <f>SUM(J82,J103,J104)</f>
        <v>9369977.5786</v>
      </c>
      <c r="K81" s="18">
        <f>SUM(K82,K103,K104)</f>
        <v>9369977.5786</v>
      </c>
      <c r="L81" s="58" t="s">
        <v>13</v>
      </c>
    </row>
    <row r="82" spans="1:12" s="21" customFormat="1" ht="96" customHeight="1">
      <c r="A82" s="68" t="s">
        <v>30</v>
      </c>
      <c r="B82" s="43" t="s">
        <v>151</v>
      </c>
      <c r="C82" s="34"/>
      <c r="D82" s="44">
        <f>SUM(D83:D102)</f>
        <v>11731263.238000002</v>
      </c>
      <c r="E82" s="44">
        <f>SUM(E83:E102)</f>
        <v>11731263.238000002</v>
      </c>
      <c r="F82" s="27" t="s">
        <v>13</v>
      </c>
      <c r="G82" s="44">
        <f>SUM(G83:G102)</f>
        <v>10465910.419</v>
      </c>
      <c r="H82" s="44">
        <f>SUM(H83:H102)</f>
        <v>10465910.419</v>
      </c>
      <c r="I82" s="27" t="s">
        <v>13</v>
      </c>
      <c r="J82" s="44">
        <f>SUM(J83:J102)</f>
        <v>8025944.8065</v>
      </c>
      <c r="K82" s="44">
        <f>SUM(K83:K102)</f>
        <v>8025944.8065</v>
      </c>
      <c r="L82" s="55" t="s">
        <v>13</v>
      </c>
    </row>
    <row r="83" spans="1:12" s="21" customFormat="1" ht="82.5" customHeight="1">
      <c r="A83" s="79" t="s">
        <v>58</v>
      </c>
      <c r="B83" s="25" t="s">
        <v>150</v>
      </c>
      <c r="C83" s="42"/>
      <c r="D83" s="27">
        <f>SUM(E83:F83)</f>
        <v>86507.815</v>
      </c>
      <c r="E83" s="44">
        <v>86507.815</v>
      </c>
      <c r="F83" s="27" t="s">
        <v>13</v>
      </c>
      <c r="G83" s="27">
        <f aca="true" t="shared" si="12" ref="G83:G104">SUM(H83:I83)</f>
        <v>49777.095</v>
      </c>
      <c r="H83" s="44">
        <v>49777.095</v>
      </c>
      <c r="I83" s="27" t="s">
        <v>13</v>
      </c>
      <c r="J83" s="27">
        <f>SUM(K83:L83)</f>
        <v>47157.863</v>
      </c>
      <c r="K83" s="44">
        <v>47157.863</v>
      </c>
      <c r="L83" s="55" t="s">
        <v>13</v>
      </c>
    </row>
    <row r="84" spans="1:12" s="21" customFormat="1" ht="129" customHeight="1">
      <c r="A84" s="79" t="s">
        <v>59</v>
      </c>
      <c r="B84" s="25" t="s">
        <v>149</v>
      </c>
      <c r="C84" s="42"/>
      <c r="D84" s="27">
        <f>SUM(E84:F84)</f>
        <v>0</v>
      </c>
      <c r="E84" s="44">
        <v>0</v>
      </c>
      <c r="F84" s="27" t="s">
        <v>13</v>
      </c>
      <c r="G84" s="27">
        <f t="shared" si="12"/>
        <v>0</v>
      </c>
      <c r="H84" s="44">
        <v>0</v>
      </c>
      <c r="I84" s="27" t="s">
        <v>13</v>
      </c>
      <c r="J84" s="27">
        <f aca="true" t="shared" si="13" ref="J84:J102">SUM(K84:L84)</f>
        <v>50347.5</v>
      </c>
      <c r="K84" s="44">
        <v>50347.5</v>
      </c>
      <c r="L84" s="55" t="s">
        <v>13</v>
      </c>
    </row>
    <row r="85" spans="1:12" s="21" customFormat="1" ht="64.5" customHeight="1">
      <c r="A85" s="79" t="s">
        <v>60</v>
      </c>
      <c r="B85" s="25" t="s">
        <v>148</v>
      </c>
      <c r="C85" s="42"/>
      <c r="D85" s="27">
        <f>SUM(E85:F85)</f>
        <v>235058</v>
      </c>
      <c r="E85" s="44">
        <v>235058</v>
      </c>
      <c r="F85" s="27" t="s">
        <v>13</v>
      </c>
      <c r="G85" s="27">
        <f t="shared" si="12"/>
        <v>269098</v>
      </c>
      <c r="H85" s="44">
        <v>269098</v>
      </c>
      <c r="I85" s="27" t="s">
        <v>13</v>
      </c>
      <c r="J85" s="27">
        <f t="shared" si="13"/>
        <v>165841.211</v>
      </c>
      <c r="K85" s="44">
        <v>165841.211</v>
      </c>
      <c r="L85" s="55" t="s">
        <v>13</v>
      </c>
    </row>
    <row r="86" spans="1:12" s="21" customFormat="1" ht="75" customHeight="1">
      <c r="A86" s="79" t="s">
        <v>61</v>
      </c>
      <c r="B86" s="25" t="s">
        <v>147</v>
      </c>
      <c r="C86" s="42"/>
      <c r="D86" s="27">
        <f>SUM(E86:F86)</f>
        <v>47073</v>
      </c>
      <c r="E86" s="44">
        <v>47073</v>
      </c>
      <c r="F86" s="27" t="s">
        <v>13</v>
      </c>
      <c r="G86" s="27">
        <f t="shared" si="12"/>
        <v>47624.5</v>
      </c>
      <c r="H86" s="44">
        <v>47624.5</v>
      </c>
      <c r="I86" s="27" t="s">
        <v>13</v>
      </c>
      <c r="J86" s="27">
        <f t="shared" si="13"/>
        <v>57778.4138</v>
      </c>
      <c r="K86" s="44">
        <v>57778.4138</v>
      </c>
      <c r="L86" s="55" t="s">
        <v>13</v>
      </c>
    </row>
    <row r="87" spans="1:12" s="21" customFormat="1" ht="34.5" customHeight="1">
      <c r="A87" s="79" t="s">
        <v>62</v>
      </c>
      <c r="B87" s="25" t="s">
        <v>146</v>
      </c>
      <c r="C87" s="42"/>
      <c r="D87" s="27">
        <f aca="true" t="shared" si="14" ref="D87:D104">SUM(E87:F87)</f>
        <v>155888.7</v>
      </c>
      <c r="E87" s="44">
        <v>155888.7</v>
      </c>
      <c r="F87" s="27" t="s">
        <v>13</v>
      </c>
      <c r="G87" s="27">
        <f t="shared" si="12"/>
        <v>169388.17</v>
      </c>
      <c r="H87" s="44">
        <v>169388.17</v>
      </c>
      <c r="I87" s="27" t="s">
        <v>13</v>
      </c>
      <c r="J87" s="27">
        <f t="shared" si="13"/>
        <v>117188.7973</v>
      </c>
      <c r="K87" s="44">
        <v>117188.7973</v>
      </c>
      <c r="L87" s="55" t="s">
        <v>13</v>
      </c>
    </row>
    <row r="88" spans="1:12" s="21" customFormat="1" ht="33.75" customHeight="1">
      <c r="A88" s="79" t="s">
        <v>63</v>
      </c>
      <c r="B88" s="25" t="s">
        <v>145</v>
      </c>
      <c r="C88" s="42"/>
      <c r="D88" s="27">
        <f t="shared" si="14"/>
        <v>1575.062</v>
      </c>
      <c r="E88" s="44">
        <v>1575.062</v>
      </c>
      <c r="F88" s="27" t="s">
        <v>13</v>
      </c>
      <c r="G88" s="27">
        <f t="shared" si="12"/>
        <v>1575.062</v>
      </c>
      <c r="H88" s="44">
        <v>1575.062</v>
      </c>
      <c r="I88" s="27" t="s">
        <v>13</v>
      </c>
      <c r="J88" s="27">
        <f t="shared" si="13"/>
        <v>5</v>
      </c>
      <c r="K88" s="44">
        <v>5</v>
      </c>
      <c r="L88" s="55" t="s">
        <v>13</v>
      </c>
    </row>
    <row r="89" spans="1:12" s="21" customFormat="1" ht="51.75" customHeight="1">
      <c r="A89" s="79" t="s">
        <v>64</v>
      </c>
      <c r="B89" s="25" t="s">
        <v>144</v>
      </c>
      <c r="C89" s="42"/>
      <c r="D89" s="27">
        <f t="shared" si="14"/>
        <v>6149472.789</v>
      </c>
      <c r="E89" s="44">
        <v>6149472.789</v>
      </c>
      <c r="F89" s="27" t="s">
        <v>13</v>
      </c>
      <c r="G89" s="27">
        <f t="shared" si="12"/>
        <v>6118137.193</v>
      </c>
      <c r="H89" s="44">
        <v>6118137.193</v>
      </c>
      <c r="I89" s="27" t="s">
        <v>13</v>
      </c>
      <c r="J89" s="27">
        <f t="shared" si="13"/>
        <v>5113857.333000001</v>
      </c>
      <c r="K89" s="44">
        <v>5113857.333000001</v>
      </c>
      <c r="L89" s="55" t="s">
        <v>13</v>
      </c>
    </row>
    <row r="90" spans="1:12" s="21" customFormat="1" ht="98.25" customHeight="1">
      <c r="A90" s="79" t="s">
        <v>65</v>
      </c>
      <c r="B90" s="25" t="s">
        <v>201</v>
      </c>
      <c r="C90" s="42"/>
      <c r="D90" s="27">
        <f t="shared" si="14"/>
        <v>0</v>
      </c>
      <c r="E90" s="44">
        <v>0</v>
      </c>
      <c r="F90" s="27" t="s">
        <v>13</v>
      </c>
      <c r="G90" s="27">
        <f t="shared" si="12"/>
        <v>0</v>
      </c>
      <c r="H90" s="44">
        <v>0</v>
      </c>
      <c r="I90" s="27" t="s">
        <v>13</v>
      </c>
      <c r="J90" s="27">
        <f t="shared" si="13"/>
        <v>-2.5</v>
      </c>
      <c r="K90" s="44">
        <v>-2.5</v>
      </c>
      <c r="L90" s="55" t="s">
        <v>13</v>
      </c>
    </row>
    <row r="91" spans="1:12" s="21" customFormat="1" ht="30.75" customHeight="1">
      <c r="A91" s="79" t="s">
        <v>66</v>
      </c>
      <c r="B91" s="25" t="s">
        <v>143</v>
      </c>
      <c r="C91" s="42"/>
      <c r="D91" s="27">
        <f t="shared" si="14"/>
        <v>0</v>
      </c>
      <c r="E91" s="44">
        <v>0</v>
      </c>
      <c r="F91" s="27" t="s">
        <v>13</v>
      </c>
      <c r="G91" s="27">
        <f t="shared" si="12"/>
        <v>0</v>
      </c>
      <c r="H91" s="44">
        <v>0</v>
      </c>
      <c r="I91" s="27" t="s">
        <v>13</v>
      </c>
      <c r="J91" s="27">
        <f t="shared" si="13"/>
        <v>2830</v>
      </c>
      <c r="K91" s="44">
        <v>2830</v>
      </c>
      <c r="L91" s="55" t="s">
        <v>13</v>
      </c>
    </row>
    <row r="92" spans="1:12" s="21" customFormat="1" ht="63" customHeight="1">
      <c r="A92" s="79" t="s">
        <v>67</v>
      </c>
      <c r="B92" s="25" t="s">
        <v>142</v>
      </c>
      <c r="C92" s="42"/>
      <c r="D92" s="27">
        <f t="shared" si="14"/>
        <v>103995.8</v>
      </c>
      <c r="E92" s="44">
        <v>103995.8</v>
      </c>
      <c r="F92" s="27" t="s">
        <v>13</v>
      </c>
      <c r="G92" s="27">
        <f t="shared" si="12"/>
        <v>81555.8</v>
      </c>
      <c r="H92" s="44">
        <v>81555.8</v>
      </c>
      <c r="I92" s="27" t="s">
        <v>13</v>
      </c>
      <c r="J92" s="27">
        <f t="shared" si="13"/>
        <v>83241.953</v>
      </c>
      <c r="K92" s="44">
        <v>83241.953</v>
      </c>
      <c r="L92" s="55" t="s">
        <v>13</v>
      </c>
    </row>
    <row r="93" spans="1:12" s="21" customFormat="1" ht="106.5" customHeight="1">
      <c r="A93" s="79" t="s">
        <v>68</v>
      </c>
      <c r="B93" s="25" t="s">
        <v>141</v>
      </c>
      <c r="C93" s="42"/>
      <c r="D93" s="27">
        <f t="shared" si="14"/>
        <v>22850.5</v>
      </c>
      <c r="E93" s="44">
        <v>22850.5</v>
      </c>
      <c r="F93" s="27" t="s">
        <v>13</v>
      </c>
      <c r="G93" s="27">
        <f t="shared" si="12"/>
        <v>22192.5</v>
      </c>
      <c r="H93" s="44">
        <v>22192.5</v>
      </c>
      <c r="I93" s="27" t="s">
        <v>13</v>
      </c>
      <c r="J93" s="27">
        <f t="shared" si="13"/>
        <v>16273.891</v>
      </c>
      <c r="K93" s="44">
        <v>16273.891</v>
      </c>
      <c r="L93" s="55" t="s">
        <v>13</v>
      </c>
    </row>
    <row r="94" spans="1:12" s="21" customFormat="1" ht="63" customHeight="1">
      <c r="A94" s="79" t="s">
        <v>69</v>
      </c>
      <c r="B94" s="25" t="s">
        <v>140</v>
      </c>
      <c r="C94" s="42"/>
      <c r="D94" s="27">
        <f t="shared" si="14"/>
        <v>34317</v>
      </c>
      <c r="E94" s="44">
        <v>34317</v>
      </c>
      <c r="F94" s="27" t="s">
        <v>13</v>
      </c>
      <c r="G94" s="27">
        <f t="shared" si="12"/>
        <v>34317</v>
      </c>
      <c r="H94" s="44">
        <v>34317</v>
      </c>
      <c r="I94" s="27" t="s">
        <v>13</v>
      </c>
      <c r="J94" s="27">
        <f t="shared" si="13"/>
        <v>6882.789</v>
      </c>
      <c r="K94" s="44">
        <v>6882.789</v>
      </c>
      <c r="L94" s="55" t="s">
        <v>13</v>
      </c>
    </row>
    <row r="95" spans="1:12" s="21" customFormat="1" ht="42" customHeight="1">
      <c r="A95" s="79" t="s">
        <v>70</v>
      </c>
      <c r="B95" s="25" t="s">
        <v>139</v>
      </c>
      <c r="C95" s="42"/>
      <c r="D95" s="27">
        <f t="shared" si="14"/>
        <v>2244716.1</v>
      </c>
      <c r="E95" s="44">
        <v>2244716.1</v>
      </c>
      <c r="F95" s="27" t="s">
        <v>13</v>
      </c>
      <c r="G95" s="27">
        <f t="shared" si="12"/>
        <v>1168895.176</v>
      </c>
      <c r="H95" s="44">
        <v>1168895.176</v>
      </c>
      <c r="I95" s="27" t="s">
        <v>13</v>
      </c>
      <c r="J95" s="27">
        <f t="shared" si="13"/>
        <v>462885.08999999997</v>
      </c>
      <c r="K95" s="44">
        <v>462885.08999999997</v>
      </c>
      <c r="L95" s="55" t="s">
        <v>13</v>
      </c>
    </row>
    <row r="96" spans="1:12" s="21" customFormat="1" ht="73.5" customHeight="1">
      <c r="A96" s="79" t="s">
        <v>71</v>
      </c>
      <c r="B96" s="25" t="s">
        <v>202</v>
      </c>
      <c r="C96" s="42"/>
      <c r="D96" s="27">
        <f t="shared" si="14"/>
        <v>1163123.952</v>
      </c>
      <c r="E96" s="44">
        <v>1163123.952</v>
      </c>
      <c r="F96" s="27" t="s">
        <v>13</v>
      </c>
      <c r="G96" s="27">
        <f t="shared" si="12"/>
        <v>1025211.738</v>
      </c>
      <c r="H96" s="44">
        <v>1025211.738</v>
      </c>
      <c r="I96" s="27" t="s">
        <v>13</v>
      </c>
      <c r="J96" s="27">
        <f t="shared" si="13"/>
        <v>824483.8619</v>
      </c>
      <c r="K96" s="44">
        <v>824483.8619</v>
      </c>
      <c r="L96" s="55" t="s">
        <v>13</v>
      </c>
    </row>
    <row r="97" spans="1:12" s="21" customFormat="1" ht="107.25" customHeight="1">
      <c r="A97" s="79" t="s">
        <v>72</v>
      </c>
      <c r="B97" s="25" t="s">
        <v>138</v>
      </c>
      <c r="C97" s="42"/>
      <c r="D97" s="27">
        <f t="shared" si="14"/>
        <v>0</v>
      </c>
      <c r="E97" s="44">
        <v>0</v>
      </c>
      <c r="F97" s="27" t="s">
        <v>13</v>
      </c>
      <c r="G97" s="27">
        <f t="shared" si="12"/>
        <v>0</v>
      </c>
      <c r="H97" s="44">
        <v>0</v>
      </c>
      <c r="I97" s="27" t="s">
        <v>13</v>
      </c>
      <c r="J97" s="27">
        <f t="shared" si="13"/>
        <v>0</v>
      </c>
      <c r="K97" s="44">
        <v>0</v>
      </c>
      <c r="L97" s="55" t="s">
        <v>13</v>
      </c>
    </row>
    <row r="98" spans="1:12" s="21" customFormat="1" ht="65.25" customHeight="1">
      <c r="A98" s="79" t="s">
        <v>73</v>
      </c>
      <c r="B98" s="25" t="s">
        <v>137</v>
      </c>
      <c r="C98" s="42"/>
      <c r="D98" s="27">
        <f t="shared" si="14"/>
        <v>18500</v>
      </c>
      <c r="E98" s="44">
        <v>18500</v>
      </c>
      <c r="F98" s="27" t="s">
        <v>13</v>
      </c>
      <c r="G98" s="27">
        <f t="shared" si="12"/>
        <v>16000</v>
      </c>
      <c r="H98" s="44">
        <v>16000</v>
      </c>
      <c r="I98" s="27" t="s">
        <v>13</v>
      </c>
      <c r="J98" s="27">
        <f t="shared" si="13"/>
        <v>4467.4439999999995</v>
      </c>
      <c r="K98" s="44">
        <v>4467.4439999999995</v>
      </c>
      <c r="L98" s="55" t="s">
        <v>13</v>
      </c>
    </row>
    <row r="99" spans="1:12" s="21" customFormat="1" ht="132.75" customHeight="1">
      <c r="A99" s="79" t="s">
        <v>74</v>
      </c>
      <c r="B99" s="25" t="s">
        <v>136</v>
      </c>
      <c r="C99" s="42"/>
      <c r="D99" s="27">
        <f t="shared" si="14"/>
        <v>1210500</v>
      </c>
      <c r="E99" s="44">
        <v>1210500</v>
      </c>
      <c r="F99" s="27" t="s">
        <v>13</v>
      </c>
      <c r="G99" s="27">
        <f t="shared" si="12"/>
        <v>1210500</v>
      </c>
      <c r="H99" s="44">
        <v>1210500</v>
      </c>
      <c r="I99" s="27" t="s">
        <v>13</v>
      </c>
      <c r="J99" s="27">
        <f t="shared" si="13"/>
        <v>871336.66</v>
      </c>
      <c r="K99" s="44">
        <v>871336.66</v>
      </c>
      <c r="L99" s="55" t="s">
        <v>13</v>
      </c>
    </row>
    <row r="100" spans="1:12" s="21" customFormat="1" ht="37.5" customHeight="1">
      <c r="A100" s="79" t="s">
        <v>75</v>
      </c>
      <c r="B100" s="25" t="s">
        <v>135</v>
      </c>
      <c r="C100" s="42"/>
      <c r="D100" s="27">
        <f t="shared" si="14"/>
        <v>4114.72</v>
      </c>
      <c r="E100" s="44">
        <v>4114.72</v>
      </c>
      <c r="F100" s="27" t="s">
        <v>13</v>
      </c>
      <c r="G100" s="27">
        <f t="shared" si="12"/>
        <v>4134.7</v>
      </c>
      <c r="H100" s="44">
        <v>4134.7</v>
      </c>
      <c r="I100" s="27" t="s">
        <v>13</v>
      </c>
      <c r="J100" s="27">
        <f t="shared" si="13"/>
        <v>3128.436</v>
      </c>
      <c r="K100" s="44">
        <v>3128.436</v>
      </c>
      <c r="L100" s="55" t="s">
        <v>13</v>
      </c>
    </row>
    <row r="101" spans="1:12" s="21" customFormat="1" ht="34.5" customHeight="1">
      <c r="A101" s="79" t="s">
        <v>76</v>
      </c>
      <c r="B101" s="25" t="s">
        <v>134</v>
      </c>
      <c r="C101" s="42"/>
      <c r="D101" s="27">
        <f t="shared" si="14"/>
        <v>14206.8</v>
      </c>
      <c r="E101" s="44">
        <v>14206.8</v>
      </c>
      <c r="F101" s="27" t="s">
        <v>13</v>
      </c>
      <c r="G101" s="27">
        <f t="shared" si="12"/>
        <v>14664.8</v>
      </c>
      <c r="H101" s="44">
        <v>14664.8</v>
      </c>
      <c r="I101" s="27" t="s">
        <v>13</v>
      </c>
      <c r="J101" s="27">
        <f t="shared" si="13"/>
        <v>2829.3832</v>
      </c>
      <c r="K101" s="44">
        <v>2829.3832</v>
      </c>
      <c r="L101" s="55" t="s">
        <v>13</v>
      </c>
    </row>
    <row r="102" spans="1:12" s="21" customFormat="1" ht="24" customHeight="1">
      <c r="A102" s="79" t="s">
        <v>77</v>
      </c>
      <c r="B102" s="25" t="s">
        <v>133</v>
      </c>
      <c r="C102" s="42"/>
      <c r="D102" s="27">
        <f t="shared" si="14"/>
        <v>239363</v>
      </c>
      <c r="E102" s="44">
        <v>239363</v>
      </c>
      <c r="F102" s="27" t="s">
        <v>13</v>
      </c>
      <c r="G102" s="27">
        <f t="shared" si="12"/>
        <v>232838.685</v>
      </c>
      <c r="H102" s="44">
        <v>232838.685</v>
      </c>
      <c r="I102" s="27" t="s">
        <v>13</v>
      </c>
      <c r="J102" s="27">
        <f t="shared" si="13"/>
        <v>195411.6803</v>
      </c>
      <c r="K102" s="44">
        <v>195411.6803</v>
      </c>
      <c r="L102" s="55" t="s">
        <v>13</v>
      </c>
    </row>
    <row r="103" spans="1:12" ht="48" customHeight="1">
      <c r="A103" s="68" t="s">
        <v>31</v>
      </c>
      <c r="B103" s="25" t="s">
        <v>132</v>
      </c>
      <c r="C103" s="26"/>
      <c r="D103" s="27">
        <f t="shared" si="14"/>
        <v>340268.171</v>
      </c>
      <c r="E103" s="44">
        <v>340268.171</v>
      </c>
      <c r="F103" s="27" t="s">
        <v>13</v>
      </c>
      <c r="G103" s="27">
        <f t="shared" si="12"/>
        <v>409235.501</v>
      </c>
      <c r="H103" s="44">
        <v>409235.501</v>
      </c>
      <c r="I103" s="27" t="s">
        <v>13</v>
      </c>
      <c r="J103" s="27">
        <f>SUM(K103:L103)</f>
        <v>1344032.7721000002</v>
      </c>
      <c r="K103" s="44">
        <v>1344032.7721000002</v>
      </c>
      <c r="L103" s="55" t="s">
        <v>13</v>
      </c>
    </row>
    <row r="104" spans="1:12" ht="39.75" customHeight="1">
      <c r="A104" s="68" t="s">
        <v>78</v>
      </c>
      <c r="B104" s="28" t="s">
        <v>131</v>
      </c>
      <c r="C104" s="26"/>
      <c r="D104" s="27">
        <f t="shared" si="14"/>
        <v>0</v>
      </c>
      <c r="E104" s="44">
        <v>0</v>
      </c>
      <c r="F104" s="27" t="s">
        <v>13</v>
      </c>
      <c r="G104" s="27">
        <f t="shared" si="12"/>
        <v>0</v>
      </c>
      <c r="H104" s="44">
        <v>0</v>
      </c>
      <c r="I104" s="27" t="s">
        <v>13</v>
      </c>
      <c r="J104" s="27">
        <f>SUM(K104:L104)</f>
        <v>0</v>
      </c>
      <c r="K104" s="44">
        <v>0</v>
      </c>
      <c r="L104" s="55" t="s">
        <v>13</v>
      </c>
    </row>
    <row r="105" spans="1:12" ht="46.5" customHeight="1">
      <c r="A105" s="73" t="s">
        <v>32</v>
      </c>
      <c r="B105" s="39" t="s">
        <v>196</v>
      </c>
      <c r="C105" s="41">
        <v>7431</v>
      </c>
      <c r="D105" s="45">
        <f>SUM(D106:D107)</f>
        <v>566450.9</v>
      </c>
      <c r="E105" s="45">
        <f>SUM(E106:E107)</f>
        <v>566450.9</v>
      </c>
      <c r="F105" s="46" t="s">
        <v>13</v>
      </c>
      <c r="G105" s="45">
        <f>SUM(G106:G107)</f>
        <v>589823.9</v>
      </c>
      <c r="H105" s="45">
        <f>SUM(H106:H107)</f>
        <v>589823.9</v>
      </c>
      <c r="I105" s="46" t="s">
        <v>13</v>
      </c>
      <c r="J105" s="45">
        <f>SUM(J106:J107)</f>
        <v>645008.9184</v>
      </c>
      <c r="K105" s="45">
        <f>SUM(K106:K107)</f>
        <v>645008.9184</v>
      </c>
      <c r="L105" s="80" t="s">
        <v>13</v>
      </c>
    </row>
    <row r="106" spans="1:12" s="21" customFormat="1" ht="61.5" customHeight="1">
      <c r="A106" s="68" t="s">
        <v>168</v>
      </c>
      <c r="B106" s="25" t="s">
        <v>169</v>
      </c>
      <c r="C106" s="37"/>
      <c r="D106" s="27">
        <f>SUM(E106:F106)</f>
        <v>548450.9</v>
      </c>
      <c r="E106" s="27">
        <v>548450.9</v>
      </c>
      <c r="F106" s="27" t="s">
        <v>13</v>
      </c>
      <c r="G106" s="27">
        <f>SUM(H106:I106)</f>
        <v>571823.9</v>
      </c>
      <c r="H106" s="27">
        <v>571823.9</v>
      </c>
      <c r="I106" s="27" t="s">
        <v>13</v>
      </c>
      <c r="J106" s="27">
        <f>SUM(K106:L106)</f>
        <v>642279.2184</v>
      </c>
      <c r="K106" s="27">
        <v>642279.2184</v>
      </c>
      <c r="L106" s="55" t="s">
        <v>13</v>
      </c>
    </row>
    <row r="107" spans="1:12" s="21" customFormat="1" ht="49.5" customHeight="1">
      <c r="A107" s="81" t="s">
        <v>33</v>
      </c>
      <c r="B107" s="25" t="s">
        <v>130</v>
      </c>
      <c r="C107" s="37"/>
      <c r="D107" s="27">
        <f>SUM(E107:F107)</f>
        <v>18000</v>
      </c>
      <c r="E107" s="27">
        <v>18000</v>
      </c>
      <c r="F107" s="27" t="s">
        <v>13</v>
      </c>
      <c r="G107" s="27">
        <f>SUM(H107:I107)</f>
        <v>18000</v>
      </c>
      <c r="H107" s="27">
        <v>18000</v>
      </c>
      <c r="I107" s="27" t="s">
        <v>13</v>
      </c>
      <c r="J107" s="27">
        <f>SUM(K107:L107)</f>
        <v>2729.7</v>
      </c>
      <c r="K107" s="27">
        <v>2729.7</v>
      </c>
      <c r="L107" s="55" t="s">
        <v>13</v>
      </c>
    </row>
    <row r="108" spans="1:12" s="21" customFormat="1" ht="41.25" customHeight="1">
      <c r="A108" s="66" t="s">
        <v>34</v>
      </c>
      <c r="B108" s="22" t="s">
        <v>193</v>
      </c>
      <c r="C108" s="23">
        <v>7441</v>
      </c>
      <c r="D108" s="24">
        <f>SUM(D109:D110)</f>
        <v>122451.8</v>
      </c>
      <c r="E108" s="24">
        <f>SUM(E109:E110)</f>
        <v>122451.8</v>
      </c>
      <c r="F108" s="20" t="s">
        <v>13</v>
      </c>
      <c r="G108" s="24">
        <f>SUM(G109:G110)</f>
        <v>144366.56</v>
      </c>
      <c r="H108" s="24">
        <f>SUM(H109:H110)</f>
        <v>144366.56</v>
      </c>
      <c r="I108" s="20" t="s">
        <v>13</v>
      </c>
      <c r="J108" s="24">
        <f>SUM(J109:J110)</f>
        <v>163297.96779999998</v>
      </c>
      <c r="K108" s="24">
        <f>SUM(K109:K110)</f>
        <v>163297.96779999998</v>
      </c>
      <c r="L108" s="67" t="s">
        <v>13</v>
      </c>
    </row>
    <row r="109" spans="1:12" s="21" customFormat="1" ht="120.75" customHeight="1">
      <c r="A109" s="82" t="s">
        <v>35</v>
      </c>
      <c r="B109" s="25" t="s">
        <v>129</v>
      </c>
      <c r="C109" s="37"/>
      <c r="D109" s="27">
        <f>SUM(E109:F109)</f>
        <v>6000</v>
      </c>
      <c r="E109" s="30">
        <v>6000</v>
      </c>
      <c r="F109" s="27" t="s">
        <v>13</v>
      </c>
      <c r="G109" s="27">
        <f>SUM(H109:I109)</f>
        <v>8338.315</v>
      </c>
      <c r="H109" s="30">
        <v>8338.315</v>
      </c>
      <c r="I109" s="27" t="s">
        <v>13</v>
      </c>
      <c r="J109" s="27">
        <f>SUM(K109:L109)</f>
        <v>36520.957800000004</v>
      </c>
      <c r="K109" s="30">
        <v>36520.957800000004</v>
      </c>
      <c r="L109" s="55" t="s">
        <v>13</v>
      </c>
    </row>
    <row r="110" spans="1:12" s="21" customFormat="1" ht="114" customHeight="1">
      <c r="A110" s="60" t="s">
        <v>1</v>
      </c>
      <c r="B110" s="25" t="s">
        <v>128</v>
      </c>
      <c r="C110" s="47"/>
      <c r="D110" s="27">
        <f>SUM(E110:F110)</f>
        <v>116451.8</v>
      </c>
      <c r="E110" s="30">
        <v>116451.8</v>
      </c>
      <c r="F110" s="27" t="s">
        <v>13</v>
      </c>
      <c r="G110" s="27">
        <f>SUM(H110:I110)</f>
        <v>136028.245</v>
      </c>
      <c r="H110" s="30">
        <v>136028.245</v>
      </c>
      <c r="I110" s="27" t="s">
        <v>13</v>
      </c>
      <c r="J110" s="27">
        <f>SUM(K110:L110)</f>
        <v>126777.01</v>
      </c>
      <c r="K110" s="30">
        <v>126777.01</v>
      </c>
      <c r="L110" s="55" t="s">
        <v>13</v>
      </c>
    </row>
    <row r="111" spans="1:12" s="21" customFormat="1" ht="49.5" customHeight="1">
      <c r="A111" s="66" t="s">
        <v>36</v>
      </c>
      <c r="B111" s="22" t="s">
        <v>194</v>
      </c>
      <c r="C111" s="23">
        <v>7442</v>
      </c>
      <c r="D111" s="24">
        <f>SUM(D112:D113)</f>
        <v>129699.70999999999</v>
      </c>
      <c r="E111" s="20" t="s">
        <v>13</v>
      </c>
      <c r="F111" s="24">
        <f>SUM(F112:F113)</f>
        <v>129699.70999999999</v>
      </c>
      <c r="G111" s="24">
        <f>SUM(G112:G113)</f>
        <v>1942288.1853</v>
      </c>
      <c r="H111" s="20" t="s">
        <v>13</v>
      </c>
      <c r="I111" s="24">
        <f>SUM(I112:I113)</f>
        <v>1942288.1853</v>
      </c>
      <c r="J111" s="24">
        <f>SUM(J112:J113)</f>
        <v>1570438.0584</v>
      </c>
      <c r="K111" s="20" t="s">
        <v>13</v>
      </c>
      <c r="L111" s="75">
        <f>SUM(L112:L113)</f>
        <v>1570438.0584</v>
      </c>
    </row>
    <row r="112" spans="1:12" ht="138.75" customHeight="1">
      <c r="A112" s="68" t="s">
        <v>37</v>
      </c>
      <c r="B112" s="48" t="s">
        <v>127</v>
      </c>
      <c r="C112" s="37"/>
      <c r="D112" s="27">
        <f>SUM(E112:F112)</f>
        <v>37699.71</v>
      </c>
      <c r="E112" s="27" t="s">
        <v>13</v>
      </c>
      <c r="F112" s="27">
        <f>37699.6+0.11</f>
        <v>37699.71</v>
      </c>
      <c r="G112" s="27">
        <f>SUM(H112:I112)</f>
        <v>288093.517</v>
      </c>
      <c r="H112" s="27" t="s">
        <v>13</v>
      </c>
      <c r="I112" s="27">
        <v>288093.517</v>
      </c>
      <c r="J112" s="27">
        <f>SUM(K112:L112)</f>
        <v>83917.0047</v>
      </c>
      <c r="K112" s="27" t="s">
        <v>13</v>
      </c>
      <c r="L112" s="55">
        <v>83917.0047</v>
      </c>
    </row>
    <row r="113" spans="1:12" s="21" customFormat="1" ht="132.75" customHeight="1">
      <c r="A113" s="68" t="s">
        <v>38</v>
      </c>
      <c r="B113" s="28" t="s">
        <v>126</v>
      </c>
      <c r="C113" s="37"/>
      <c r="D113" s="27">
        <f>SUM(E113:F113)</f>
        <v>92000</v>
      </c>
      <c r="E113" s="27" t="s">
        <v>13</v>
      </c>
      <c r="F113" s="27">
        <v>92000</v>
      </c>
      <c r="G113" s="27">
        <f>SUM(H113:I113)</f>
        <v>1654194.6683</v>
      </c>
      <c r="H113" s="27" t="s">
        <v>13</v>
      </c>
      <c r="I113" s="27">
        <v>1654194.6683</v>
      </c>
      <c r="J113" s="27">
        <f>SUM(K113:L113)</f>
        <v>1486521.0537</v>
      </c>
      <c r="K113" s="27" t="s">
        <v>13</v>
      </c>
      <c r="L113" s="55">
        <v>1486521.0537</v>
      </c>
    </row>
    <row r="114" spans="1:12" s="21" customFormat="1" ht="42" customHeight="1">
      <c r="A114" s="83" t="s">
        <v>6</v>
      </c>
      <c r="B114" s="22" t="s">
        <v>195</v>
      </c>
      <c r="C114" s="23">
        <v>7452</v>
      </c>
      <c r="D114" s="24">
        <f>SUM(D115,D117)</f>
        <v>1640906.9411000002</v>
      </c>
      <c r="E114" s="24">
        <f>SUM(E115:E117)</f>
        <v>1625906.9411000002</v>
      </c>
      <c r="F114" s="24">
        <f aca="true" t="shared" si="15" ref="F114:L114">SUM(F115:F117)</f>
        <v>1975450.6172</v>
      </c>
      <c r="G114" s="24">
        <f>SUM(G115,G117)</f>
        <v>1769317.9641</v>
      </c>
      <c r="H114" s="24">
        <f t="shared" si="15"/>
        <v>1754317.9641</v>
      </c>
      <c r="I114" s="24">
        <f t="shared" si="15"/>
        <v>5219961.3915</v>
      </c>
      <c r="J114" s="24">
        <f>SUM(J115,J117)</f>
        <v>1422712.5577999998</v>
      </c>
      <c r="K114" s="24">
        <f t="shared" si="15"/>
        <v>1421662.2358</v>
      </c>
      <c r="L114" s="75">
        <f t="shared" si="15"/>
        <v>3813094.2319</v>
      </c>
    </row>
    <row r="115" spans="1:12" ht="30" customHeight="1">
      <c r="A115" s="68" t="s">
        <v>7</v>
      </c>
      <c r="B115" s="28" t="s">
        <v>125</v>
      </c>
      <c r="C115" s="37"/>
      <c r="D115" s="27">
        <f>SUM(E115:F115)</f>
        <v>15000</v>
      </c>
      <c r="E115" s="27" t="s">
        <v>13</v>
      </c>
      <c r="F115" s="27">
        <v>15000</v>
      </c>
      <c r="G115" s="27">
        <f>SUM(H115:I115)</f>
        <v>15000</v>
      </c>
      <c r="H115" s="27" t="s">
        <v>13</v>
      </c>
      <c r="I115" s="27">
        <v>15000</v>
      </c>
      <c r="J115" s="27">
        <f>SUM(K115:L115)</f>
        <v>4220.748</v>
      </c>
      <c r="K115" s="27" t="s">
        <v>13</v>
      </c>
      <c r="L115" s="55">
        <v>4220.748</v>
      </c>
    </row>
    <row r="116" spans="1:12" ht="42" customHeight="1">
      <c r="A116" s="68" t="s">
        <v>8</v>
      </c>
      <c r="B116" s="28" t="s">
        <v>124</v>
      </c>
      <c r="C116" s="37"/>
      <c r="D116" s="27">
        <f>SUM(E116:F116)</f>
        <v>1960450.6172</v>
      </c>
      <c r="E116" s="27" t="s">
        <v>13</v>
      </c>
      <c r="F116" s="27">
        <v>1960450.6172</v>
      </c>
      <c r="G116" s="27">
        <f>SUM(H116:I116)</f>
        <v>5204961.3915</v>
      </c>
      <c r="H116" s="27" t="s">
        <v>13</v>
      </c>
      <c r="I116" s="27">
        <v>5204961.3915</v>
      </c>
      <c r="J116" s="27">
        <f>SUM(K116:L116)</f>
        <v>3812043.9099</v>
      </c>
      <c r="K116" s="27" t="s">
        <v>13</v>
      </c>
      <c r="L116" s="55">
        <v>3812043.9099</v>
      </c>
    </row>
    <row r="117" spans="1:12" ht="54" customHeight="1" thickBot="1">
      <c r="A117" s="84" t="s">
        <v>9</v>
      </c>
      <c r="B117" s="85" t="s">
        <v>123</v>
      </c>
      <c r="C117" s="86"/>
      <c r="D117" s="59">
        <f>SUM(E117:F117)</f>
        <v>1625906.9411000002</v>
      </c>
      <c r="E117" s="87">
        <f>1625906.8711+0.07</f>
        <v>1625906.9411000002</v>
      </c>
      <c r="F117" s="87">
        <v>0</v>
      </c>
      <c r="G117" s="59">
        <f>SUM(H117:I117)</f>
        <v>1754317.9641</v>
      </c>
      <c r="H117" s="59">
        <v>1754317.9641</v>
      </c>
      <c r="I117" s="59">
        <v>0</v>
      </c>
      <c r="J117" s="59">
        <f>SUM(K117:L117)</f>
        <v>1418491.8098</v>
      </c>
      <c r="K117" s="59">
        <v>1421662.2358</v>
      </c>
      <c r="L117" s="56">
        <v>-3170.426</v>
      </c>
    </row>
    <row r="118" spans="2:13" ht="13.5">
      <c r="B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2:13" ht="13.5">
      <c r="B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2:13" ht="13.5">
      <c r="B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2:13" ht="13.5">
      <c r="B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2:13" ht="13.5">
      <c r="B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2:13" ht="13.5">
      <c r="B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2:13" ht="13.5">
      <c r="B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2:13" ht="13.5">
      <c r="B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2:13" ht="13.5">
      <c r="B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2:13" ht="13.5">
      <c r="B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2:13" ht="13.5">
      <c r="B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2:13" ht="13.5">
      <c r="B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2:13" ht="13.5">
      <c r="B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2:13" ht="13.5">
      <c r="B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2:13" ht="13.5">
      <c r="B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2:13" ht="13.5">
      <c r="B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2:13" ht="13.5">
      <c r="B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2:13" ht="13.5">
      <c r="B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2:13" ht="13.5">
      <c r="B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2:13" ht="13.5">
      <c r="B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2:13" ht="13.5">
      <c r="B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2:13" ht="13.5">
      <c r="B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2:13" ht="13.5">
      <c r="B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2:13" ht="13.5">
      <c r="B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ht="13.5">
      <c r="B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2:13" ht="13.5">
      <c r="B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2:13" ht="13.5">
      <c r="B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2:13" ht="13.5">
      <c r="B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2:13" ht="13.5">
      <c r="B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2:13" ht="13.5">
      <c r="B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2:13" ht="13.5">
      <c r="B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2:13" ht="13.5">
      <c r="B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2:13" ht="13.5">
      <c r="B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2:13" ht="13.5">
      <c r="B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2:13" ht="13.5">
      <c r="B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</sheetData>
  <sheetProtection/>
  <protectedRanges>
    <protectedRange sqref="E1 F4" name="Range12"/>
    <protectedRange sqref="E94 H94 K94" name="Range10"/>
    <protectedRange sqref="F116 I116 L116 E117:F117 H117:I117 K117:L117" name="Range8"/>
    <protectedRange sqref="E16 H16 K16" name="Range6"/>
    <protectedRange sqref="E73:E76 H73:H76 K73:K76 E78:E80 H78:H80 K78:K80 K83:K85 E83:E92 H83:H90" name="Range4"/>
    <protectedRange sqref="E32:E38 H32:H38 K32:K38 E40:E41 H40:H41 K40:K41 E44:E47 H44:H47 K44:K47" name="Range2"/>
    <protectedRange sqref="E15 H15 K15 E18 H18 K18 E20:E31 H20:H31 K20:K31" name="Range1"/>
    <protectedRange sqref="E50 H50 K50 F52 I52 L52 E54 H54 K54 F56 I56 L56 E58 H58 K58 E60:E63 H60:H63 K60:K63 F65:F66 I65:I66 L65:L66 F69 I69 L69 E71 H71 K71" name="Range3"/>
    <protectedRange sqref="E97:E101 E103:E104 H97:H104 K96:K104 E106:E107 H106:H107 K106:K107 E109:E110 H109:H110 K109:K110 F112 I112" name="Range5"/>
    <protectedRange sqref="K86:K89 K95 E95:E96 H95:H96" name="Range7"/>
    <protectedRange sqref="E102" name="Range9"/>
    <protectedRange sqref="E93 H91:H93 K90:K93 F113 I113 L112:L113 F115 I115 L115" name="Range11"/>
  </protectedRanges>
  <mergeCells count="12">
    <mergeCell ref="B9:B10"/>
    <mergeCell ref="C9:C10"/>
    <mergeCell ref="A2:L2"/>
    <mergeCell ref="A3:L3"/>
    <mergeCell ref="A4:L4"/>
    <mergeCell ref="D9:D10"/>
    <mergeCell ref="D8:F8"/>
    <mergeCell ref="G8:I8"/>
    <mergeCell ref="J8:L8"/>
    <mergeCell ref="G9:G10"/>
    <mergeCell ref="J9:J10"/>
    <mergeCell ref="A9:A10"/>
  </mergeCells>
  <printOptions/>
  <pageMargins left="0.6" right="0.25" top="0.2" bottom="0.21" header="0.17" footer="0.1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Sargsyan</dc:creator>
  <cp:keywords/>
  <dc:description/>
  <cp:lastModifiedBy>Susanna Stepanyan</cp:lastModifiedBy>
  <cp:lastPrinted>2021-02-08T08:43:47Z</cp:lastPrinted>
  <dcterms:created xsi:type="dcterms:W3CDTF">1996-10-14T23:33:28Z</dcterms:created>
  <dcterms:modified xsi:type="dcterms:W3CDTF">2021-02-08T11:28:41Z</dcterms:modified>
  <cp:category/>
  <cp:version/>
  <cp:contentType/>
  <cp:contentStatus/>
</cp:coreProperties>
</file>