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15" activeTab="0"/>
  </bookViews>
  <sheets>
    <sheet name="Gorcarnakan caxs" sheetId="1" r:id="rId1"/>
  </sheets>
  <definedNames>
    <definedName name="_xlnm.Print_Titles" localSheetId="0">'Gorcarnakan caxs'!$11:$11</definedName>
  </definedNames>
  <calcPr fullCalcOnLoad="1"/>
</workbook>
</file>

<file path=xl/sharedStrings.xml><?xml version="1.0" encoding="utf-8"?>
<sst xmlns="http://schemas.openxmlformats.org/spreadsheetml/2006/main" count="569" uniqueCount="222">
  <si>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</si>
  <si>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</si>
  <si>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Օրենսդիր և գործադիր մարմիններ, պետական կառավարում, ?ֆինանսական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</si>
  <si>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</si>
  <si>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</si>
  <si>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</si>
  <si>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</si>
  <si>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</si>
  <si>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</si>
  <si>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</si>
  <si>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</si>
  <si>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</si>
  <si>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</si>
  <si>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</si>
  <si>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</si>
  <si>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</si>
  <si>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</si>
  <si>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</si>
  <si>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</si>
  <si>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</si>
  <si>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</si>
  <si>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</si>
  <si>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</si>
  <si>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</si>
  <si>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</si>
  <si>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</si>
  <si>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</si>
  <si>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</si>
  <si>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</si>
  <si>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</si>
  <si>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</si>
  <si>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</si>
  <si>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</si>
  <si>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</si>
  <si>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</si>
  <si>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</si>
  <si>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</si>
  <si>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</si>
  <si>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</si>
  <si>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</si>
  <si>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</si>
  <si>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</si>
  <si>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</si>
  <si>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</si>
  <si>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</si>
  <si>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</si>
  <si>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</si>
  <si>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</si>
  <si>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</si>
  <si>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</si>
  <si>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</si>
  <si>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</si>
  <si>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</si>
  <si>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</si>
  <si>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</si>
  <si>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</si>
  <si>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</si>
  <si>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</si>
  <si>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</si>
  <si>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</si>
  <si>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</si>
  <si>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</si>
  <si>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</si>
  <si>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</si>
  <si>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</si>
  <si>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</si>
  <si>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</si>
  <si>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</si>
  <si>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</si>
  <si>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</si>
  <si>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</si>
  <si>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</si>
  <si>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</si>
  <si>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</si>
  <si>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</si>
  <si>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</si>
  <si>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</si>
  <si>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</si>
  <si>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</si>
  <si>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</si>
  <si>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</si>
  <si>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</si>
  <si>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</si>
  <si>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</si>
  <si>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</si>
  <si>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</si>
  <si>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</si>
  <si>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</si>
  <si>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</si>
  <si>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</si>
  <si>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</si>
  <si>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</si>
  <si>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</si>
  <si>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</si>
  <si>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</si>
  <si>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</si>
  <si>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</si>
  <si>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</si>
  <si>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</si>
  <si>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</si>
  <si>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</si>
  <si>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</si>
  <si>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</si>
  <si>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</si>
  <si>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</si>
  <si>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</si>
  <si>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</si>
  <si>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</si>
  <si>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</si>
  <si>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</si>
  <si>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</si>
  <si>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</si>
  <si>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</si>
  <si>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</si>
  <si>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</si>
  <si>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</si>
  <si>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</si>
  <si>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</si>
  <si>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</si>
  <si>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</si>
  <si>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</si>
  <si>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</si>
  <si>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</si>
  <si>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</si>
  <si>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</si>
  <si>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</si>
  <si>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</si>
  <si>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</si>
  <si>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</si>
  <si>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</si>
  <si>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</si>
  <si>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</si>
  <si>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</si>
  <si>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</si>
  <si>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</si>
  <si>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</si>
  <si>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</si>
  <si>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</si>
  <si>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</si>
  <si>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</si>
  <si>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</si>
  <si>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</si>
  <si>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</si>
  <si>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</si>
  <si>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</si>
  <si>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</si>
  <si>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</si>
  <si>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</si>
  <si>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</si>
  <si>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</si>
  <si>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</si>
  <si>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</si>
  <si>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</si>
  <si>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</si>
  <si>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</si>
  <si>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</si>
  <si>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</si>
  <si>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</si>
  <si>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</si>
  <si>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</si>
  <si>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</si>
  <si>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</si>
  <si>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</si>
  <si>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</si>
  <si>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</si>
  <si>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</si>
  <si>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</si>
  <si>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</si>
  <si>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</si>
  <si>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</si>
  <si>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</si>
  <si>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</si>
  <si>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</si>
  <si>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</si>
  <si>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</si>
  <si>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</si>
  <si>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</si>
  <si>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</si>
  <si>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</si>
  <si>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</si>
  <si>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</si>
  <si>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</si>
  <si>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</si>
  <si>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</si>
  <si>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</si>
  <si>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</si>
  <si>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(ս.13 + ս14)</t>
  </si>
  <si>
    <t>4</t>
  </si>
  <si>
    <t>5</t>
  </si>
  <si>
    <t>ՀԱՏՎԱԾ  2</t>
  </si>
  <si>
    <t xml:space="preserve"> (հազար դրամով)</t>
  </si>
  <si>
    <t xml:space="preserve"> (01.01.2013թ.-01.07.2013թ.ժամանակահատվածի համար)</t>
  </si>
  <si>
    <t>09</t>
  </si>
  <si>
    <t>10</t>
  </si>
  <si>
    <t>11</t>
  </si>
  <si>
    <t>ՀԱՇՎԵՏՎՈՒԹՅՈՒՆ</t>
  </si>
  <si>
    <t>Տարեկան հաստատված պլան</t>
  </si>
  <si>
    <t>Տարեկան ճշտված պլան</t>
  </si>
  <si>
    <t>Փաստացի</t>
  </si>
  <si>
    <t>այդ թվում`</t>
  </si>
  <si>
    <t xml:space="preserve">ՀԱՄԱՅՆՔԻ ԲՅՈՒՋԵԻ ԾԱԽՍԵՐԻ ԿԱՏԱՐՄԱՆ ՎԵՐԱԲԵՐՅԱԼ </t>
  </si>
  <si>
    <t>որից`</t>
  </si>
  <si>
    <t>X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</si>
  <si>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</si>
  <si>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</si>
  <si>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</si>
  <si>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</si>
  <si>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</si>
  <si>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</si>
  <si>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</si>
  <si>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</si>
  <si>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</si>
  <si>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</si>
  <si>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</si>
  <si>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</si>
  <si>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</si>
  <si>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Ընդամենը</t>
  </si>
  <si>
    <t>այդ թվում</t>
  </si>
  <si>
    <t>վարչական բյուջե</t>
  </si>
  <si>
    <t>ֆոնդային բյուջե</t>
  </si>
  <si>
    <t>(ս.7 + ս8)</t>
  </si>
  <si>
    <t>(ս.10 + ս11)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</si>
</sst>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#,##0&quot; &quot;;\-#,##0&quot; &quot;"/>
    <numFmt numFmtId="179" formatCode="#,##0&quot; &quot;;[Red]\-#,##0&quot; &quot;"/>
    <numFmt numFmtId="180" formatCode="#,##0.00&quot; &quot;;\-#,##0.00&quot; &quot;"/>
    <numFmt numFmtId="181" formatCode="#,##0.00&quot; &quot;;[Red]\-#,##0.00&quot; &quot;"/>
    <numFmt numFmtId="182" formatCode="_-* #,##0&quot; &quot;_-;\-* #,##0&quot; &quot;_-;_-* &quot;-&quot;&quot; &quot;_-;_-@_-"/>
    <numFmt numFmtId="183" formatCode="_-* #,##0_ _-;\-* #,##0_ _-;_-* &quot;-&quot;_ _-;_-@_-"/>
    <numFmt numFmtId="184" formatCode="_-* #,##0.00&quot; &quot;_-;\-* #,##0.00&quot; &quot;_-;_-* &quot;-&quot;??&quot; &quot;_-;_-@_-"/>
    <numFmt numFmtId="185" formatCode="_-* #,##0.00_ _-;\-* #,##0.00_ _-;_-* &quot;-&quot;??_ _-;_-@_-"/>
    <numFmt numFmtId="186" formatCode="#,##0&quot;?.&quot;;\-#,##0&quot;?.&quot;"/>
    <numFmt numFmtId="187" formatCode="#,##0&quot;?.&quot;;[Red]\-#,##0&quot;?.&quot;"/>
    <numFmt numFmtId="188" formatCode="#,##0.00&quot;?.&quot;;\-#,##0.00&quot;?.&quot;"/>
    <numFmt numFmtId="189" formatCode="#,##0.00&quot;?.&quot;;[Red]\-#,##0.00&quot;?.&quot;"/>
    <numFmt numFmtId="190" formatCode="_-* #,##0&quot;?.&quot;_-;\-* #,##0&quot;?.&quot;_-;_-* &quot;-&quot;&quot;?.&quot;_-;_-@_-"/>
    <numFmt numFmtId="191" formatCode="_-* #,##0_?_._-;\-* #,##0_?_._-;_-* &quot;-&quot;_?_._-;_-@_-"/>
    <numFmt numFmtId="192" formatCode="_-* #,##0.00&quot;?.&quot;_-;\-* #,##0.00&quot;?.&quot;_-;_-* &quot;-&quot;??&quot;?.&quot;_-;_-@_-"/>
    <numFmt numFmtId="193" formatCode="_-* #,##0.00_?_._-;\-* #,##0.00_?_._-;_-* &quot;-&quot;??_?_._-;_-@_-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"/>
    <numFmt numFmtId="202" formatCode="dd/mm/yyyy"/>
  </numFmts>
  <fonts count="3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i/>
      <sz val="12"/>
      <name val="GHEA Grapalat"/>
      <family val="3"/>
    </font>
    <font>
      <b/>
      <i/>
      <sz val="8"/>
      <name val="GHEA Grapalat"/>
      <family val="3"/>
    </font>
    <font>
      <b/>
      <sz val="14"/>
      <name val="GHEA Grapalat"/>
      <family val="3"/>
    </font>
    <font>
      <b/>
      <i/>
      <sz val="9"/>
      <name val="GHEA Grapalat"/>
      <family val="3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1" borderId="0" applyNumberFormat="0" applyBorder="0" applyAlignment="0" applyProtection="0"/>
    <xf numFmtId="0" fontId="0" fillId="22" borderId="7" applyNumberFormat="0" applyFont="0" applyAlignment="0" applyProtection="0"/>
    <xf numFmtId="0" fontId="17" fillId="7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 horizontal="right" vertical="center"/>
    </xf>
    <xf numFmtId="200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94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5" fillId="0" borderId="0" xfId="0" applyFont="1" applyFill="1" applyBorder="1" applyAlignment="1">
      <alignment/>
    </xf>
    <xf numFmtId="0" fontId="22" fillId="0" borderId="11" xfId="0" applyFont="1" applyFill="1" applyBorder="1" applyAlignment="1">
      <alignment horizontal="centerContinuous" vertical="center" wrapText="1"/>
    </xf>
    <xf numFmtId="0" fontId="26" fillId="0" borderId="12" xfId="0" applyFont="1" applyFill="1" applyBorder="1" applyAlignment="1">
      <alignment horizontal="centerContinuous" vertical="center" wrapText="1"/>
    </xf>
    <xf numFmtId="195" fontId="26" fillId="0" borderId="12" xfId="0" applyNumberFormat="1" applyFont="1" applyFill="1" applyBorder="1" applyAlignment="1">
      <alignment horizontal="centerContinuous" vertical="center" wrapText="1"/>
    </xf>
    <xf numFmtId="0" fontId="22" fillId="0" borderId="12" xfId="0" applyNumberFormat="1" applyFont="1" applyFill="1" applyBorder="1" applyAlignment="1">
      <alignment horizontal="centerContinuous" vertical="center" wrapText="1"/>
    </xf>
    <xf numFmtId="0" fontId="22" fillId="0" borderId="13" xfId="0" applyFont="1" applyFill="1" applyBorder="1" applyAlignment="1">
      <alignment horizontal="centerContinuous" vertical="center" wrapText="1"/>
    </xf>
    <xf numFmtId="0" fontId="22" fillId="0" borderId="14" xfId="0" applyFont="1" applyFill="1" applyBorder="1" applyAlignment="1">
      <alignment horizontal="centerContinuous" vertical="center" wrapText="1"/>
    </xf>
    <xf numFmtId="0" fontId="22" fillId="0" borderId="15" xfId="0" applyFont="1" applyFill="1" applyBorder="1" applyAlignment="1">
      <alignment horizontal="centerContinuous" vertical="center" wrapText="1"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2" fillId="0" borderId="15" xfId="0" applyFont="1" applyFill="1" applyBorder="1" applyAlignment="1">
      <alignment horizontal="centerContinuous" vertical="center"/>
    </xf>
    <xf numFmtId="0" fontId="22" fillId="0" borderId="16" xfId="0" applyFont="1" applyFill="1" applyBorder="1" applyAlignment="1">
      <alignment horizontal="centerContinuous" vertical="center" wrapText="1"/>
    </xf>
    <xf numFmtId="0" fontId="26" fillId="0" borderId="10" xfId="0" applyFont="1" applyFill="1" applyBorder="1" applyAlignment="1">
      <alignment horizontal="centerContinuous" vertical="center" wrapText="1"/>
    </xf>
    <xf numFmtId="195" fontId="26" fillId="0" borderId="10" xfId="0" applyNumberFormat="1" applyFont="1" applyFill="1" applyBorder="1" applyAlignment="1">
      <alignment horizontal="centerContinuous" vertical="center" wrapText="1"/>
    </xf>
    <xf numFmtId="0" fontId="22" fillId="0" borderId="10" xfId="0" applyNumberFormat="1" applyFont="1" applyFill="1" applyBorder="1" applyAlignment="1">
      <alignment horizontal="centerContinuous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Continuous" wrapText="1"/>
    </xf>
    <xf numFmtId="0" fontId="21" fillId="0" borderId="17" xfId="0" applyFont="1" applyFill="1" applyBorder="1" applyAlignment="1">
      <alignment horizontal="centerContinuous" wrapText="1"/>
    </xf>
    <xf numFmtId="0" fontId="22" fillId="0" borderId="11" xfId="0" applyFont="1" applyFill="1" applyBorder="1" applyAlignment="1">
      <alignment horizontal="center" vertical="justify" wrapText="1"/>
    </xf>
    <xf numFmtId="0" fontId="25" fillId="0" borderId="0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Continuous" vertical="center" wrapText="1"/>
    </xf>
    <xf numFmtId="0" fontId="26" fillId="0" borderId="19" xfId="0" applyFont="1" applyFill="1" applyBorder="1" applyAlignment="1">
      <alignment horizontal="centerContinuous" vertical="center" wrapText="1"/>
    </xf>
    <xf numFmtId="195" fontId="26" fillId="0" borderId="19" xfId="0" applyNumberFormat="1" applyFont="1" applyFill="1" applyBorder="1" applyAlignment="1">
      <alignment horizontal="centerContinuous" vertical="center" wrapText="1"/>
    </xf>
    <xf numFmtId="0" fontId="22" fillId="0" borderId="19" xfId="0" applyNumberFormat="1" applyFont="1" applyFill="1" applyBorder="1" applyAlignment="1">
      <alignment horizontal="centerContinuous" vertical="center" wrapText="1"/>
    </xf>
    <xf numFmtId="0" fontId="21" fillId="0" borderId="18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vertical="center" wrapText="1"/>
    </xf>
    <xf numFmtId="49" fontId="27" fillId="0" borderId="21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wrapText="1"/>
    </xf>
    <xf numFmtId="0" fontId="22" fillId="0" borderId="22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0" fontId="24" fillId="0" borderId="27" xfId="0" applyNumberFormat="1" applyFont="1" applyFill="1" applyBorder="1" applyAlignment="1">
      <alignment horizontal="center" vertical="center" wrapText="1"/>
    </xf>
    <xf numFmtId="0" fontId="28" fillId="0" borderId="28" xfId="0" applyNumberFormat="1" applyFont="1" applyFill="1" applyBorder="1" applyAlignment="1">
      <alignment horizontal="center" vertical="center" wrapText="1"/>
    </xf>
    <xf numFmtId="0" fontId="25" fillId="0" borderId="29" xfId="0" applyNumberFormat="1" applyFont="1" applyFill="1" applyBorder="1" applyAlignment="1">
      <alignment horizontal="center" vertical="center" wrapText="1"/>
    </xf>
    <xf numFmtId="200" fontId="21" fillId="0" borderId="2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/>
    </xf>
    <xf numFmtId="49" fontId="24" fillId="0" borderId="31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49" fontId="24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35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3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28" fillId="0" borderId="34" xfId="0" applyNumberFormat="1" applyFont="1" applyFill="1" applyBorder="1" applyAlignment="1">
      <alignment horizontal="center" vertical="center" wrapText="1"/>
    </xf>
    <xf numFmtId="49" fontId="24" fillId="0" borderId="37" xfId="0" applyNumberFormat="1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39" xfId="0" applyNumberFormat="1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horizontal="center" vertical="top"/>
    </xf>
    <xf numFmtId="195" fontId="31" fillId="0" borderId="0" xfId="0" applyNumberFormat="1" applyFont="1" applyFill="1" applyBorder="1" applyAlignment="1">
      <alignment horizontal="center" vertical="top"/>
    </xf>
    <xf numFmtId="195" fontId="24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 wrapText="1"/>
    </xf>
    <xf numFmtId="200" fontId="21" fillId="0" borderId="0" xfId="0" applyNumberFormat="1" applyFont="1" applyFill="1" applyAlignment="1">
      <alignment horizontal="left" vertical="center" wrapText="1"/>
    </xf>
    <xf numFmtId="200" fontId="32" fillId="0" borderId="0" xfId="0" applyNumberFormat="1" applyFont="1" applyFill="1" applyAlignment="1">
      <alignment horizontal="left" vertical="center" wrapText="1"/>
    </xf>
    <xf numFmtId="200" fontId="22" fillId="0" borderId="0" xfId="0" applyNumberFormat="1" applyFont="1" applyFill="1" applyAlignment="1">
      <alignment/>
    </xf>
    <xf numFmtId="200" fontId="21" fillId="0" borderId="0" xfId="0" applyNumberFormat="1" applyFont="1" applyFill="1" applyAlignment="1">
      <alignment horizontal="left"/>
    </xf>
    <xf numFmtId="200" fontId="21" fillId="0" borderId="0" xfId="0" applyNumberFormat="1" applyFont="1" applyFill="1" applyAlignment="1">
      <alignment wrapText="1"/>
    </xf>
    <xf numFmtId="200" fontId="21" fillId="0" borderId="0" xfId="0" applyNumberFormat="1" applyFont="1" applyFill="1" applyAlignment="1">
      <alignment/>
    </xf>
    <xf numFmtId="194" fontId="24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194" fontId="28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Alignment="1">
      <alignment/>
    </xf>
    <xf numFmtId="200" fontId="21" fillId="0" borderId="35" xfId="0" applyNumberFormat="1" applyFont="1" applyFill="1" applyBorder="1" applyAlignment="1">
      <alignment horizontal="center" vertical="center"/>
    </xf>
    <xf numFmtId="200" fontId="21" fillId="0" borderId="37" xfId="0" applyNumberFormat="1" applyFont="1" applyFill="1" applyBorder="1" applyAlignment="1">
      <alignment horizontal="center" vertical="center"/>
    </xf>
    <xf numFmtId="200" fontId="21" fillId="0" borderId="41" xfId="0" applyNumberFormat="1" applyFont="1" applyFill="1" applyBorder="1" applyAlignment="1">
      <alignment horizontal="center" vertical="center"/>
    </xf>
    <xf numFmtId="200" fontId="21" fillId="0" borderId="40" xfId="0" applyNumberFormat="1" applyFont="1" applyFill="1" applyBorder="1" applyAlignment="1">
      <alignment horizontal="center" vertical="center"/>
    </xf>
    <xf numFmtId="200" fontId="21" fillId="0" borderId="20" xfId="0" applyNumberFormat="1" applyFont="1" applyFill="1" applyBorder="1" applyAlignment="1">
      <alignment horizontal="center" vertical="center"/>
    </xf>
    <xf numFmtId="200" fontId="21" fillId="0" borderId="34" xfId="0" applyNumberFormat="1" applyFont="1" applyFill="1" applyBorder="1" applyAlignment="1">
      <alignment horizontal="center" vertical="center"/>
    </xf>
    <xf numFmtId="200" fontId="21" fillId="0" borderId="31" xfId="0" applyNumberFormat="1" applyFont="1" applyFill="1" applyBorder="1" applyAlignment="1">
      <alignment horizontal="center" vertical="center"/>
    </xf>
    <xf numFmtId="200" fontId="21" fillId="0" borderId="42" xfId="0" applyNumberFormat="1" applyFont="1" applyFill="1" applyBorder="1" applyAlignment="1">
      <alignment horizontal="center" vertical="center"/>
    </xf>
    <xf numFmtId="200" fontId="21" fillId="0" borderId="43" xfId="0" applyNumberFormat="1" applyFont="1" applyFill="1" applyBorder="1" applyAlignment="1">
      <alignment horizontal="center" vertical="center"/>
    </xf>
    <xf numFmtId="200" fontId="22" fillId="0" borderId="0" xfId="0" applyNumberFormat="1" applyFont="1" applyFill="1" applyAlignment="1">
      <alignment horizontal="left" vertical="center" wrapText="1"/>
    </xf>
    <xf numFmtId="49" fontId="22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2"/>
  <sheetViews>
    <sheetView tabSelected="1" workbookViewId="0" topLeftCell="A1">
      <selection activeCell="G8" sqref="G8"/>
    </sheetView>
  </sheetViews>
  <sheetFormatPr defaultColWidth="9.140625" defaultRowHeight="12.75"/>
  <cols>
    <col min="1" max="1" width="5.140625" style="78" customWidth="1"/>
    <col min="2" max="2" width="5.421875" style="92" customWidth="1"/>
    <col min="3" max="3" width="5.7109375" style="93" customWidth="1"/>
    <col min="4" max="4" width="5.7109375" style="94" customWidth="1"/>
    <col min="5" max="5" width="51.00390625" style="82" customWidth="1"/>
    <col min="6" max="6" width="14.8515625" style="14" customWidth="1"/>
    <col min="7" max="8" width="16.7109375" style="14" customWidth="1"/>
    <col min="9" max="9" width="16.00390625" style="14" customWidth="1"/>
    <col min="10" max="11" width="14.421875" style="14" customWidth="1"/>
    <col min="12" max="12" width="13.7109375" style="14" customWidth="1"/>
    <col min="13" max="13" width="16.57421875" style="14" customWidth="1"/>
    <col min="14" max="14" width="15.140625" style="14" customWidth="1"/>
    <col min="15" max="16384" width="9.140625" style="14" customWidth="1"/>
  </cols>
  <sheetData>
    <row r="1" spans="1:14" s="2" customFormat="1" ht="14.25">
      <c r="A1" s="5"/>
      <c r="B1" s="5"/>
      <c r="C1" s="5"/>
      <c r="D1" s="5"/>
      <c r="E1" s="95"/>
      <c r="F1" s="6"/>
      <c r="G1" s="5"/>
      <c r="H1" s="5"/>
      <c r="I1" s="5"/>
      <c r="J1" s="5"/>
      <c r="K1" s="5"/>
      <c r="L1" s="5"/>
      <c r="M1" s="5"/>
      <c r="N1" s="5" t="s">
        <v>189</v>
      </c>
    </row>
    <row r="2" spans="1:14" s="2" customFormat="1" ht="17.25">
      <c r="A2" s="107" t="s">
        <v>195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s="2" customFormat="1" ht="17.25">
      <c r="A3" s="108" t="s">
        <v>200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s="2" customFormat="1" ht="14.25">
      <c r="A4" s="106" t="s">
        <v>191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s="2" customFormat="1" ht="14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"/>
      <c r="N5" s="5"/>
    </row>
    <row r="6" spans="1:14" s="2" customFormat="1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5"/>
      <c r="N6" s="5" t="s">
        <v>190</v>
      </c>
    </row>
    <row r="7" spans="1:13" ht="15.75" customHeight="1" thickBot="1">
      <c r="A7" s="10"/>
      <c r="B7" s="11"/>
      <c r="C7" s="12"/>
      <c r="D7" s="12"/>
      <c r="E7" s="13"/>
      <c r="F7" s="10"/>
      <c r="L7" s="1"/>
      <c r="M7" s="3"/>
    </row>
    <row r="8" spans="1:14" ht="45.75" customHeight="1" thickBot="1">
      <c r="A8" s="15" t="s">
        <v>181</v>
      </c>
      <c r="B8" s="16" t="s">
        <v>182</v>
      </c>
      <c r="C8" s="17" t="s">
        <v>183</v>
      </c>
      <c r="D8" s="17" t="s">
        <v>184</v>
      </c>
      <c r="E8" s="18" t="s">
        <v>185</v>
      </c>
      <c r="F8" s="19" t="s">
        <v>196</v>
      </c>
      <c r="G8" s="20"/>
      <c r="H8" s="21"/>
      <c r="I8" s="19" t="s">
        <v>197</v>
      </c>
      <c r="J8" s="20"/>
      <c r="K8" s="21"/>
      <c r="L8" s="22" t="s">
        <v>198</v>
      </c>
      <c r="M8" s="23"/>
      <c r="N8" s="24"/>
    </row>
    <row r="9" spans="1:14" s="33" customFormat="1" ht="26.25" customHeight="1">
      <c r="A9" s="25"/>
      <c r="B9" s="26"/>
      <c r="C9" s="27"/>
      <c r="D9" s="27"/>
      <c r="E9" s="28"/>
      <c r="F9" s="29" t="s">
        <v>216</v>
      </c>
      <c r="G9" s="30" t="s">
        <v>217</v>
      </c>
      <c r="H9" s="31"/>
      <c r="I9" s="29" t="s">
        <v>216</v>
      </c>
      <c r="J9" s="30" t="s">
        <v>217</v>
      </c>
      <c r="K9" s="31"/>
      <c r="L9" s="32" t="s">
        <v>216</v>
      </c>
      <c r="M9" s="30" t="s">
        <v>217</v>
      </c>
      <c r="N9" s="31"/>
    </row>
    <row r="10" spans="1:14" s="41" customFormat="1" ht="42.75" customHeight="1" thickBot="1">
      <c r="A10" s="34"/>
      <c r="B10" s="35"/>
      <c r="C10" s="36"/>
      <c r="D10" s="36"/>
      <c r="E10" s="37"/>
      <c r="F10" s="38" t="s">
        <v>220</v>
      </c>
      <c r="G10" s="39" t="s">
        <v>218</v>
      </c>
      <c r="H10" s="40" t="s">
        <v>219</v>
      </c>
      <c r="I10" s="38" t="s">
        <v>221</v>
      </c>
      <c r="J10" s="39" t="s">
        <v>218</v>
      </c>
      <c r="K10" s="40" t="s">
        <v>219</v>
      </c>
      <c r="L10" s="38" t="s">
        <v>186</v>
      </c>
      <c r="M10" s="39" t="s">
        <v>218</v>
      </c>
      <c r="N10" s="40" t="s">
        <v>219</v>
      </c>
    </row>
    <row r="11" spans="1:14" s="49" customFormat="1" ht="18" thickBot="1">
      <c r="A11" s="42" t="s">
        <v>206</v>
      </c>
      <c r="B11" s="43" t="s">
        <v>207</v>
      </c>
      <c r="C11" s="43" t="s">
        <v>208</v>
      </c>
      <c r="D11" s="44" t="s">
        <v>187</v>
      </c>
      <c r="E11" s="45" t="s">
        <v>188</v>
      </c>
      <c r="F11" s="46">
        <v>6</v>
      </c>
      <c r="G11" s="47">
        <v>7</v>
      </c>
      <c r="H11" s="48">
        <v>8</v>
      </c>
      <c r="I11" s="46">
        <v>9</v>
      </c>
      <c r="J11" s="47">
        <v>10</v>
      </c>
      <c r="K11" s="48">
        <v>11</v>
      </c>
      <c r="L11" s="46">
        <v>12</v>
      </c>
      <c r="M11" s="47">
        <v>13</v>
      </c>
      <c r="N11" s="48">
        <v>14</v>
      </c>
    </row>
    <row r="12" spans="1:14" s="56" customFormat="1" ht="87" thickBot="1">
      <c r="A12" s="50">
        <v>2000</v>
      </c>
      <c r="B12" s="51" t="s">
        <v>203</v>
      </c>
      <c r="C12" s="52" t="s">
        <v>202</v>
      </c>
      <c r="D12" s="53" t="s">
        <v>202</v>
      </c>
      <c r="E12" s="54" t="s">
        <v>0</v>
      </c>
      <c r="F12" s="55" t="e">
        <f aca="true" t="shared" si="0" ref="F12:N12">SUM(F13,F48,F65,F91,F144,F164,F184,F213,F243,F274,F306)</f>
        <v>#REF!</v>
      </c>
      <c r="G12" s="55">
        <f t="shared" si="0"/>
        <v>105929983.78439999</v>
      </c>
      <c r="H12" s="55">
        <f t="shared" si="0"/>
        <v>5681178.726700001</v>
      </c>
      <c r="I12" s="55" t="e">
        <f t="shared" si="0"/>
        <v>#REF!</v>
      </c>
      <c r="J12" s="55">
        <f t="shared" si="0"/>
        <v>106824951.34720002</v>
      </c>
      <c r="K12" s="55">
        <f t="shared" si="0"/>
        <v>6923090.5793</v>
      </c>
      <c r="L12" s="55" t="e">
        <f t="shared" si="0"/>
        <v>#REF!</v>
      </c>
      <c r="M12" s="55">
        <f t="shared" si="0"/>
        <v>39913147.4276</v>
      </c>
      <c r="N12" s="55">
        <f t="shared" si="0"/>
        <v>475504.20350000134</v>
      </c>
    </row>
    <row r="13" spans="1:14" s="62" customFormat="1" ht="64.5" customHeight="1">
      <c r="A13" s="57">
        <v>2100</v>
      </c>
      <c r="B13" s="58" t="s">
        <v>204</v>
      </c>
      <c r="C13" s="59" t="s">
        <v>205</v>
      </c>
      <c r="D13" s="60" t="s">
        <v>205</v>
      </c>
      <c r="E13" s="61" t="s">
        <v>1</v>
      </c>
      <c r="F13" s="101">
        <f aca="true" t="shared" si="1" ref="F13:N13">SUM(F15,F20,F24,F29,F32,F35,F38,F41)</f>
        <v>26893766.1677</v>
      </c>
      <c r="G13" s="101">
        <f t="shared" si="1"/>
        <v>23902367.8131</v>
      </c>
      <c r="H13" s="101">
        <f t="shared" si="1"/>
        <v>2991398.3545999997</v>
      </c>
      <c r="I13" s="101">
        <f t="shared" si="1"/>
        <v>27508497.2102</v>
      </c>
      <c r="J13" s="101">
        <f t="shared" si="1"/>
        <v>24135869.607200004</v>
      </c>
      <c r="K13" s="101">
        <f t="shared" si="1"/>
        <v>3372627.603</v>
      </c>
      <c r="L13" s="101">
        <f t="shared" si="1"/>
        <v>10511058.445899999</v>
      </c>
      <c r="M13" s="101">
        <f t="shared" si="1"/>
        <v>9628824.9613</v>
      </c>
      <c r="N13" s="101">
        <f t="shared" si="1"/>
        <v>882233.4846000001</v>
      </c>
    </row>
    <row r="14" spans="1:14" ht="18" customHeight="1">
      <c r="A14" s="57"/>
      <c r="B14" s="58"/>
      <c r="C14" s="59"/>
      <c r="D14" s="60"/>
      <c r="E14" s="63" t="s">
        <v>199</v>
      </c>
      <c r="F14" s="101"/>
      <c r="G14" s="102"/>
      <c r="H14" s="103"/>
      <c r="I14" s="101"/>
      <c r="J14" s="102"/>
      <c r="K14" s="103"/>
      <c r="L14" s="101"/>
      <c r="M14" s="102"/>
      <c r="N14" s="103"/>
    </row>
    <row r="15" spans="1:14" s="67" customFormat="1" ht="51.75" customHeight="1">
      <c r="A15" s="64">
        <v>2110</v>
      </c>
      <c r="B15" s="58" t="s">
        <v>204</v>
      </c>
      <c r="C15" s="65" t="s">
        <v>206</v>
      </c>
      <c r="D15" s="66" t="s">
        <v>205</v>
      </c>
      <c r="E15" s="63" t="s">
        <v>2</v>
      </c>
      <c r="F15" s="96">
        <f>SUM(F17:F19)</f>
        <v>24978148.6911</v>
      </c>
      <c r="G15" s="96">
        <f aca="true" t="shared" si="2" ref="G15:N15">SUM(G17:G19)</f>
        <v>22797865.1746</v>
      </c>
      <c r="H15" s="96">
        <f t="shared" si="2"/>
        <v>2180283.5165</v>
      </c>
      <c r="I15" s="96">
        <f t="shared" si="2"/>
        <v>25325432.3115</v>
      </c>
      <c r="J15" s="96">
        <f t="shared" si="2"/>
        <v>22916089.477700002</v>
      </c>
      <c r="K15" s="96">
        <f t="shared" si="2"/>
        <v>2409342.8338</v>
      </c>
      <c r="L15" s="96">
        <f t="shared" si="2"/>
        <v>9910805.2066</v>
      </c>
      <c r="M15" s="96">
        <f t="shared" si="2"/>
        <v>9214402.444</v>
      </c>
      <c r="N15" s="96">
        <f t="shared" si="2"/>
        <v>696402.7626</v>
      </c>
    </row>
    <row r="16" spans="1:14" s="67" customFormat="1" ht="12" customHeight="1">
      <c r="A16" s="64"/>
      <c r="B16" s="58"/>
      <c r="C16" s="65"/>
      <c r="D16" s="66"/>
      <c r="E16" s="63" t="s">
        <v>201</v>
      </c>
      <c r="F16" s="96"/>
      <c r="G16" s="97"/>
      <c r="H16" s="98"/>
      <c r="I16" s="96"/>
      <c r="J16" s="97"/>
      <c r="K16" s="98"/>
      <c r="L16" s="96"/>
      <c r="M16" s="97"/>
      <c r="N16" s="98"/>
    </row>
    <row r="17" spans="1:14" ht="19.5" customHeight="1" thickBot="1">
      <c r="A17" s="64">
        <v>2111</v>
      </c>
      <c r="B17" s="58" t="s">
        <v>204</v>
      </c>
      <c r="C17" s="65" t="s">
        <v>206</v>
      </c>
      <c r="D17" s="66" t="s">
        <v>206</v>
      </c>
      <c r="E17" s="63" t="s">
        <v>3</v>
      </c>
      <c r="F17" s="99">
        <f>SUM(G17:H17)</f>
        <v>24976898.691</v>
      </c>
      <c r="G17" s="104">
        <v>22796615.1745</v>
      </c>
      <c r="H17" s="100">
        <v>2180283.5165</v>
      </c>
      <c r="I17" s="99">
        <f>SUM(J17:K17)</f>
        <v>25324432.3114</v>
      </c>
      <c r="J17" s="104">
        <v>22915089.4776</v>
      </c>
      <c r="K17" s="100">
        <f>2409342.8338</f>
        <v>2409342.8338</v>
      </c>
      <c r="L17" s="99">
        <f>SUM(M17:N17)</f>
        <v>9910805.2066</v>
      </c>
      <c r="M17" s="104">
        <v>9214402.444</v>
      </c>
      <c r="N17" s="100">
        <v>696402.7626</v>
      </c>
    </row>
    <row r="18" spans="1:14" ht="23.25" customHeight="1" thickBot="1">
      <c r="A18" s="64">
        <v>2112</v>
      </c>
      <c r="B18" s="58" t="s">
        <v>204</v>
      </c>
      <c r="C18" s="65" t="s">
        <v>206</v>
      </c>
      <c r="D18" s="66" t="s">
        <v>207</v>
      </c>
      <c r="E18" s="63" t="s">
        <v>4</v>
      </c>
      <c r="F18" s="99">
        <f>SUM(G18:H18)</f>
        <v>1250.0001</v>
      </c>
      <c r="G18" s="104">
        <v>1250.0001</v>
      </c>
      <c r="H18" s="100">
        <v>0</v>
      </c>
      <c r="I18" s="99">
        <f>SUM(J18:K18)</f>
        <v>1000.0001</v>
      </c>
      <c r="J18" s="104">
        <v>1000.0001</v>
      </c>
      <c r="K18" s="100">
        <v>0</v>
      </c>
      <c r="L18" s="99">
        <f>SUM(M18:N18)</f>
        <v>0</v>
      </c>
      <c r="M18" s="104">
        <v>0</v>
      </c>
      <c r="N18" s="100">
        <v>0</v>
      </c>
    </row>
    <row r="19" spans="1:14" ht="18.75" customHeight="1" thickBot="1">
      <c r="A19" s="64">
        <v>2113</v>
      </c>
      <c r="B19" s="58" t="s">
        <v>204</v>
      </c>
      <c r="C19" s="65" t="s">
        <v>206</v>
      </c>
      <c r="D19" s="66" t="s">
        <v>208</v>
      </c>
      <c r="E19" s="63" t="s">
        <v>5</v>
      </c>
      <c r="F19" s="99">
        <f>SUM(G19:H19)</f>
        <v>0</v>
      </c>
      <c r="G19" s="104">
        <v>0</v>
      </c>
      <c r="H19" s="100">
        <v>0</v>
      </c>
      <c r="I19" s="99">
        <f>SUM(J19:K19)</f>
        <v>0</v>
      </c>
      <c r="J19" s="104">
        <v>0</v>
      </c>
      <c r="K19" s="100">
        <v>0</v>
      </c>
      <c r="L19" s="99">
        <f>SUM(M19:N19)</f>
        <v>0</v>
      </c>
      <c r="M19" s="104">
        <v>0</v>
      </c>
      <c r="N19" s="100">
        <v>0</v>
      </c>
    </row>
    <row r="20" spans="1:14" ht="18.75" customHeight="1">
      <c r="A20" s="64">
        <v>2120</v>
      </c>
      <c r="B20" s="58" t="s">
        <v>204</v>
      </c>
      <c r="C20" s="65" t="s">
        <v>207</v>
      </c>
      <c r="D20" s="66" t="s">
        <v>205</v>
      </c>
      <c r="E20" s="63" t="s">
        <v>6</v>
      </c>
      <c r="F20" s="96">
        <f>SUM(F22:F23)</f>
        <v>0</v>
      </c>
      <c r="G20" s="96">
        <f aca="true" t="shared" si="3" ref="G20:N20">SUM(G22:G23)</f>
        <v>0</v>
      </c>
      <c r="H20" s="96">
        <f t="shared" si="3"/>
        <v>0</v>
      </c>
      <c r="I20" s="96">
        <f t="shared" si="3"/>
        <v>0</v>
      </c>
      <c r="J20" s="96">
        <f t="shared" si="3"/>
        <v>0</v>
      </c>
      <c r="K20" s="96">
        <f t="shared" si="3"/>
        <v>0</v>
      </c>
      <c r="L20" s="96">
        <f t="shared" si="3"/>
        <v>0</v>
      </c>
      <c r="M20" s="96">
        <f t="shared" si="3"/>
        <v>0</v>
      </c>
      <c r="N20" s="96">
        <f t="shared" si="3"/>
        <v>0</v>
      </c>
    </row>
    <row r="21" spans="1:14" s="67" customFormat="1" ht="12" customHeight="1">
      <c r="A21" s="64"/>
      <c r="B21" s="58"/>
      <c r="C21" s="65"/>
      <c r="D21" s="66"/>
      <c r="E21" s="63" t="s">
        <v>201</v>
      </c>
      <c r="F21" s="96"/>
      <c r="G21" s="97"/>
      <c r="H21" s="98"/>
      <c r="I21" s="96"/>
      <c r="J21" s="97"/>
      <c r="K21" s="98"/>
      <c r="L21" s="96"/>
      <c r="M21" s="97"/>
      <c r="N21" s="98"/>
    </row>
    <row r="22" spans="1:14" ht="16.5" customHeight="1" thickBot="1">
      <c r="A22" s="64">
        <v>2121</v>
      </c>
      <c r="B22" s="58" t="s">
        <v>204</v>
      </c>
      <c r="C22" s="65" t="s">
        <v>207</v>
      </c>
      <c r="D22" s="66" t="s">
        <v>206</v>
      </c>
      <c r="E22" s="63" t="s">
        <v>7</v>
      </c>
      <c r="F22" s="99">
        <f>SUM(G22:H22)</f>
        <v>0</v>
      </c>
      <c r="G22" s="104">
        <v>0</v>
      </c>
      <c r="H22" s="100">
        <v>0</v>
      </c>
      <c r="I22" s="99">
        <f>SUM(J22:K22)</f>
        <v>0</v>
      </c>
      <c r="J22" s="104">
        <v>0</v>
      </c>
      <c r="K22" s="100">
        <v>0</v>
      </c>
      <c r="L22" s="99">
        <f>SUM(M22:N22)</f>
        <v>0</v>
      </c>
      <c r="M22" s="104">
        <v>0</v>
      </c>
      <c r="N22" s="100">
        <v>0</v>
      </c>
    </row>
    <row r="23" spans="1:14" ht="24.75" customHeight="1" thickBot="1">
      <c r="A23" s="64">
        <v>2122</v>
      </c>
      <c r="B23" s="58" t="s">
        <v>204</v>
      </c>
      <c r="C23" s="65" t="s">
        <v>207</v>
      </c>
      <c r="D23" s="66" t="s">
        <v>207</v>
      </c>
      <c r="E23" s="63" t="s">
        <v>8</v>
      </c>
      <c r="F23" s="99">
        <f>SUM(G23:H23)</f>
        <v>0</v>
      </c>
      <c r="G23" s="104">
        <v>0</v>
      </c>
      <c r="H23" s="100">
        <v>0</v>
      </c>
      <c r="I23" s="99">
        <f>SUM(J23:K23)</f>
        <v>0</v>
      </c>
      <c r="J23" s="104">
        <v>0</v>
      </c>
      <c r="K23" s="100">
        <v>0</v>
      </c>
      <c r="L23" s="99">
        <f>SUM(M23:N23)</f>
        <v>0</v>
      </c>
      <c r="M23" s="104">
        <v>0</v>
      </c>
      <c r="N23" s="100">
        <v>0</v>
      </c>
    </row>
    <row r="24" spans="1:14" ht="18" customHeight="1">
      <c r="A24" s="64">
        <v>2130</v>
      </c>
      <c r="B24" s="58" t="s">
        <v>204</v>
      </c>
      <c r="C24" s="65" t="s">
        <v>208</v>
      </c>
      <c r="D24" s="66" t="s">
        <v>205</v>
      </c>
      <c r="E24" s="63" t="s">
        <v>9</v>
      </c>
      <c r="F24" s="96">
        <f>SUM(F26:F28)</f>
        <v>378008.10140000004</v>
      </c>
      <c r="G24" s="96">
        <f aca="true" t="shared" si="4" ref="G24:N24">SUM(G26:G28)</f>
        <v>358599.02790000004</v>
      </c>
      <c r="H24" s="96">
        <f t="shared" si="4"/>
        <v>19409.0735</v>
      </c>
      <c r="I24" s="96">
        <f t="shared" si="4"/>
        <v>401109.00620000006</v>
      </c>
      <c r="J24" s="96">
        <f t="shared" si="4"/>
        <v>373476.13320000004</v>
      </c>
      <c r="K24" s="96">
        <f t="shared" si="4"/>
        <v>27632.873</v>
      </c>
      <c r="L24" s="96">
        <f t="shared" si="4"/>
        <v>146067.5863</v>
      </c>
      <c r="M24" s="96">
        <f t="shared" si="4"/>
        <v>143306.5393</v>
      </c>
      <c r="N24" s="96">
        <f t="shared" si="4"/>
        <v>2761.047</v>
      </c>
    </row>
    <row r="25" spans="1:14" s="67" customFormat="1" ht="10.5" customHeight="1">
      <c r="A25" s="64"/>
      <c r="B25" s="58"/>
      <c r="C25" s="65"/>
      <c r="D25" s="66"/>
      <c r="E25" s="63" t="s">
        <v>201</v>
      </c>
      <c r="F25" s="96"/>
      <c r="G25" s="97"/>
      <c r="H25" s="98"/>
      <c r="I25" s="96"/>
      <c r="J25" s="97"/>
      <c r="K25" s="98"/>
      <c r="L25" s="96"/>
      <c r="M25" s="97"/>
      <c r="N25" s="98"/>
    </row>
    <row r="26" spans="1:14" ht="31.5" customHeight="1" thickBot="1">
      <c r="A26" s="64">
        <v>2131</v>
      </c>
      <c r="B26" s="58" t="s">
        <v>204</v>
      </c>
      <c r="C26" s="65" t="s">
        <v>208</v>
      </c>
      <c r="D26" s="66" t="s">
        <v>206</v>
      </c>
      <c r="E26" s="63" t="s">
        <v>10</v>
      </c>
      <c r="F26" s="99">
        <f>SUM(G26:H26)</f>
        <v>75961.1621</v>
      </c>
      <c r="G26" s="104">
        <v>75961.1621</v>
      </c>
      <c r="H26" s="100">
        <v>0</v>
      </c>
      <c r="I26" s="99">
        <f>SUM(J26:K26)</f>
        <v>77290.02</v>
      </c>
      <c r="J26" s="104">
        <v>77290.02</v>
      </c>
      <c r="K26" s="100">
        <v>0</v>
      </c>
      <c r="L26" s="99">
        <f>SUM(M26:N26)</f>
        <v>28642.3533</v>
      </c>
      <c r="M26" s="104">
        <v>28642.3533</v>
      </c>
      <c r="N26" s="100">
        <v>0</v>
      </c>
    </row>
    <row r="27" spans="1:14" ht="14.25" customHeight="1" thickBot="1">
      <c r="A27" s="64">
        <v>2132</v>
      </c>
      <c r="B27" s="58" t="s">
        <v>204</v>
      </c>
      <c r="C27" s="65">
        <v>3</v>
      </c>
      <c r="D27" s="66">
        <v>2</v>
      </c>
      <c r="E27" s="63" t="s">
        <v>11</v>
      </c>
      <c r="F27" s="99">
        <f>SUM(G27:H27)</f>
        <v>0</v>
      </c>
      <c r="G27" s="104">
        <v>0</v>
      </c>
      <c r="H27" s="100">
        <v>0</v>
      </c>
      <c r="I27" s="99">
        <f>SUM(J27:K27)</f>
        <v>0</v>
      </c>
      <c r="J27" s="104">
        <v>0</v>
      </c>
      <c r="K27" s="100">
        <v>0</v>
      </c>
      <c r="L27" s="99">
        <f>SUM(M27:N27)</f>
        <v>0</v>
      </c>
      <c r="M27" s="104">
        <v>0</v>
      </c>
      <c r="N27" s="100">
        <v>0</v>
      </c>
    </row>
    <row r="28" spans="1:14" ht="20.25" customHeight="1" thickBot="1">
      <c r="A28" s="64">
        <v>2133</v>
      </c>
      <c r="B28" s="58" t="s">
        <v>204</v>
      </c>
      <c r="C28" s="65">
        <v>3</v>
      </c>
      <c r="D28" s="66">
        <v>3</v>
      </c>
      <c r="E28" s="63" t="s">
        <v>12</v>
      </c>
      <c r="F28" s="99">
        <f>SUM(G28:H28)</f>
        <v>302046.9393</v>
      </c>
      <c r="G28" s="104">
        <v>282637.8658</v>
      </c>
      <c r="H28" s="100">
        <v>19409.0735</v>
      </c>
      <c r="I28" s="99">
        <f>SUM(J28:K28)</f>
        <v>323818.98620000004</v>
      </c>
      <c r="J28" s="104">
        <v>296186.1132</v>
      </c>
      <c r="K28" s="100">
        <v>27632.873</v>
      </c>
      <c r="L28" s="99">
        <f>SUM(M28:N28)</f>
        <v>117425.23300000001</v>
      </c>
      <c r="M28" s="104">
        <v>114664.186</v>
      </c>
      <c r="N28" s="100">
        <v>2761.047</v>
      </c>
    </row>
    <row r="29" spans="1:14" ht="12.75" customHeight="1">
      <c r="A29" s="64">
        <v>2140</v>
      </c>
      <c r="B29" s="58" t="s">
        <v>204</v>
      </c>
      <c r="C29" s="65">
        <v>4</v>
      </c>
      <c r="D29" s="66">
        <v>0</v>
      </c>
      <c r="E29" s="63" t="s">
        <v>13</v>
      </c>
      <c r="F29" s="96">
        <f>SUM(F31)</f>
        <v>0</v>
      </c>
      <c r="G29" s="96">
        <f aca="true" t="shared" si="5" ref="G29:N29">SUM(G31)</f>
        <v>0</v>
      </c>
      <c r="H29" s="96">
        <f t="shared" si="5"/>
        <v>0</v>
      </c>
      <c r="I29" s="96">
        <f t="shared" si="5"/>
        <v>0</v>
      </c>
      <c r="J29" s="96">
        <f t="shared" si="5"/>
        <v>0</v>
      </c>
      <c r="K29" s="96">
        <f t="shared" si="5"/>
        <v>0</v>
      </c>
      <c r="L29" s="96">
        <f t="shared" si="5"/>
        <v>0</v>
      </c>
      <c r="M29" s="96">
        <f t="shared" si="5"/>
        <v>0</v>
      </c>
      <c r="N29" s="96">
        <f t="shared" si="5"/>
        <v>0</v>
      </c>
    </row>
    <row r="30" spans="1:14" s="67" customFormat="1" ht="10.5" customHeight="1">
      <c r="A30" s="64"/>
      <c r="B30" s="58"/>
      <c r="C30" s="65"/>
      <c r="D30" s="66"/>
      <c r="E30" s="63" t="s">
        <v>201</v>
      </c>
      <c r="F30" s="4"/>
      <c r="G30" s="4"/>
      <c r="H30" s="4"/>
      <c r="I30" s="4"/>
      <c r="J30" s="4"/>
      <c r="K30" s="4"/>
      <c r="L30" s="4"/>
      <c r="M30" s="4"/>
      <c r="N30" s="4"/>
    </row>
    <row r="31" spans="1:14" ht="17.25" customHeight="1" thickBot="1">
      <c r="A31" s="64">
        <v>2141</v>
      </c>
      <c r="B31" s="58" t="s">
        <v>204</v>
      </c>
      <c r="C31" s="65">
        <v>4</v>
      </c>
      <c r="D31" s="66">
        <v>1</v>
      </c>
      <c r="E31" s="63" t="s">
        <v>14</v>
      </c>
      <c r="F31" s="99">
        <f>SUM(G31:H31)</f>
        <v>0</v>
      </c>
      <c r="G31" s="104">
        <v>0</v>
      </c>
      <c r="H31" s="100">
        <v>0</v>
      </c>
      <c r="I31" s="99">
        <f>SUM(J31:K31)</f>
        <v>0</v>
      </c>
      <c r="J31" s="104">
        <v>0</v>
      </c>
      <c r="K31" s="100">
        <v>0</v>
      </c>
      <c r="L31" s="99">
        <f>SUM(M31:N31)</f>
        <v>0</v>
      </c>
      <c r="M31" s="104">
        <v>0</v>
      </c>
      <c r="N31" s="100">
        <v>0</v>
      </c>
    </row>
    <row r="32" spans="1:14" ht="24.75" customHeight="1">
      <c r="A32" s="64">
        <v>2150</v>
      </c>
      <c r="B32" s="58" t="s">
        <v>204</v>
      </c>
      <c r="C32" s="65">
        <v>5</v>
      </c>
      <c r="D32" s="66">
        <v>0</v>
      </c>
      <c r="E32" s="63" t="s">
        <v>15</v>
      </c>
      <c r="F32" s="96">
        <f>SUM(F34)</f>
        <v>332200.7002</v>
      </c>
      <c r="G32" s="96">
        <f aca="true" t="shared" si="6" ref="G32:N32">SUM(G34)</f>
        <v>600</v>
      </c>
      <c r="H32" s="96">
        <f t="shared" si="6"/>
        <v>331600.7002</v>
      </c>
      <c r="I32" s="96">
        <f t="shared" si="6"/>
        <v>331835.7002</v>
      </c>
      <c r="J32" s="96">
        <f t="shared" si="6"/>
        <v>700</v>
      </c>
      <c r="K32" s="96">
        <f t="shared" si="6"/>
        <v>331135.7002</v>
      </c>
      <c r="L32" s="96">
        <f t="shared" si="6"/>
        <v>75893.59</v>
      </c>
      <c r="M32" s="96">
        <f t="shared" si="6"/>
        <v>244.636</v>
      </c>
      <c r="N32" s="96">
        <f t="shared" si="6"/>
        <v>75648.954</v>
      </c>
    </row>
    <row r="33" spans="1:14" s="67" customFormat="1" ht="10.5" customHeight="1">
      <c r="A33" s="64"/>
      <c r="B33" s="58"/>
      <c r="C33" s="65"/>
      <c r="D33" s="66"/>
      <c r="E33" s="63" t="s">
        <v>201</v>
      </c>
      <c r="F33" s="4"/>
      <c r="G33" s="4"/>
      <c r="H33" s="4"/>
      <c r="I33" s="4"/>
      <c r="J33" s="4"/>
      <c r="K33" s="4"/>
      <c r="L33" s="4"/>
      <c r="M33" s="4"/>
      <c r="N33" s="4"/>
    </row>
    <row r="34" spans="1:14" ht="27.75" customHeight="1" thickBot="1">
      <c r="A34" s="64">
        <v>2151</v>
      </c>
      <c r="B34" s="58" t="s">
        <v>204</v>
      </c>
      <c r="C34" s="65">
        <v>5</v>
      </c>
      <c r="D34" s="66">
        <v>1</v>
      </c>
      <c r="E34" s="63" t="s">
        <v>16</v>
      </c>
      <c r="F34" s="99">
        <f>SUM(G34:H34)</f>
        <v>332200.7002</v>
      </c>
      <c r="G34" s="104">
        <v>600</v>
      </c>
      <c r="H34" s="100">
        <v>331600.7002</v>
      </c>
      <c r="I34" s="99">
        <f>SUM(J34:K34)</f>
        <v>331835.7002</v>
      </c>
      <c r="J34" s="104">
        <v>700</v>
      </c>
      <c r="K34" s="100">
        <v>331135.7002</v>
      </c>
      <c r="L34" s="99">
        <f>SUM(M34:N34)</f>
        <v>75893.59</v>
      </c>
      <c r="M34" s="104">
        <v>244.636</v>
      </c>
      <c r="N34" s="100">
        <v>75648.954</v>
      </c>
    </row>
    <row r="35" spans="1:14" ht="26.25" customHeight="1">
      <c r="A35" s="64">
        <v>2160</v>
      </c>
      <c r="B35" s="58" t="s">
        <v>204</v>
      </c>
      <c r="C35" s="65">
        <v>6</v>
      </c>
      <c r="D35" s="66">
        <v>0</v>
      </c>
      <c r="E35" s="63" t="s">
        <v>17</v>
      </c>
      <c r="F35" s="96">
        <f>SUM(F37)</f>
        <v>1203164.675</v>
      </c>
      <c r="G35" s="96">
        <f aca="true" t="shared" si="7" ref="G35:N35">SUM(G37)</f>
        <v>743059.6106</v>
      </c>
      <c r="H35" s="96">
        <f t="shared" si="7"/>
        <v>460105.0644</v>
      </c>
      <c r="I35" s="96">
        <f t="shared" si="7"/>
        <v>1447936.1923</v>
      </c>
      <c r="J35" s="96">
        <f t="shared" si="7"/>
        <v>843419.9963</v>
      </c>
      <c r="K35" s="96">
        <f t="shared" si="7"/>
        <v>604516.196</v>
      </c>
      <c r="L35" s="96">
        <f t="shared" si="7"/>
        <v>376587.063</v>
      </c>
      <c r="M35" s="96">
        <f t="shared" si="7"/>
        <v>269166.342</v>
      </c>
      <c r="N35" s="96">
        <f t="shared" si="7"/>
        <v>107420.721</v>
      </c>
    </row>
    <row r="36" spans="1:14" s="67" customFormat="1" ht="10.5" customHeight="1">
      <c r="A36" s="64"/>
      <c r="B36" s="58"/>
      <c r="C36" s="65"/>
      <c r="D36" s="66"/>
      <c r="E36" s="63" t="s">
        <v>201</v>
      </c>
      <c r="F36" s="4"/>
      <c r="G36" s="4"/>
      <c r="H36" s="4"/>
      <c r="I36" s="4"/>
      <c r="J36" s="4"/>
      <c r="K36" s="4"/>
      <c r="L36" s="4"/>
      <c r="M36" s="4"/>
      <c r="N36" s="4"/>
    </row>
    <row r="37" spans="1:14" ht="28.5" customHeight="1" thickBot="1">
      <c r="A37" s="64">
        <v>2161</v>
      </c>
      <c r="B37" s="58" t="s">
        <v>204</v>
      </c>
      <c r="C37" s="65">
        <v>6</v>
      </c>
      <c r="D37" s="66">
        <v>1</v>
      </c>
      <c r="E37" s="63" t="s">
        <v>18</v>
      </c>
      <c r="F37" s="99">
        <f>SUM(G37:H37)</f>
        <v>1203164.675</v>
      </c>
      <c r="G37" s="104">
        <v>743059.6106</v>
      </c>
      <c r="H37" s="100">
        <v>460105.0644</v>
      </c>
      <c r="I37" s="99">
        <f>SUM(J37:K37)</f>
        <v>1447936.1923</v>
      </c>
      <c r="J37" s="104">
        <v>843419.9963</v>
      </c>
      <c r="K37" s="100">
        <v>604516.196</v>
      </c>
      <c r="L37" s="99">
        <f>SUM(M37:N37)</f>
        <v>376587.063</v>
      </c>
      <c r="M37" s="104">
        <v>269166.342</v>
      </c>
      <c r="N37" s="100">
        <v>107420.721</v>
      </c>
    </row>
    <row r="38" spans="1:14" ht="17.25">
      <c r="A38" s="64">
        <v>2170</v>
      </c>
      <c r="B38" s="58" t="s">
        <v>204</v>
      </c>
      <c r="C38" s="65">
        <v>7</v>
      </c>
      <c r="D38" s="66">
        <v>0</v>
      </c>
      <c r="E38" s="63" t="s">
        <v>19</v>
      </c>
      <c r="F38" s="96">
        <f>SUM(F40)</f>
        <v>2184</v>
      </c>
      <c r="G38" s="96">
        <f aca="true" t="shared" si="8" ref="G38:N38">SUM(G40)</f>
        <v>2184</v>
      </c>
      <c r="H38" s="96">
        <f t="shared" si="8"/>
        <v>0</v>
      </c>
      <c r="I38" s="96">
        <f t="shared" si="8"/>
        <v>2184</v>
      </c>
      <c r="J38" s="96">
        <f t="shared" si="8"/>
        <v>2184</v>
      </c>
      <c r="K38" s="96">
        <f t="shared" si="8"/>
        <v>0</v>
      </c>
      <c r="L38" s="96">
        <f t="shared" si="8"/>
        <v>1705</v>
      </c>
      <c r="M38" s="96">
        <f t="shared" si="8"/>
        <v>1705</v>
      </c>
      <c r="N38" s="96">
        <f t="shared" si="8"/>
        <v>0</v>
      </c>
    </row>
    <row r="39" spans="1:14" s="67" customFormat="1" ht="10.5" customHeight="1">
      <c r="A39" s="64"/>
      <c r="B39" s="58"/>
      <c r="C39" s="65"/>
      <c r="D39" s="66"/>
      <c r="E39" s="63" t="s">
        <v>201</v>
      </c>
      <c r="F39" s="4"/>
      <c r="G39" s="4"/>
      <c r="H39" s="4"/>
      <c r="I39" s="4"/>
      <c r="J39" s="4"/>
      <c r="K39" s="4"/>
      <c r="L39" s="4"/>
      <c r="M39" s="4"/>
      <c r="N39" s="4"/>
    </row>
    <row r="40" spans="1:14" ht="18" thickBot="1">
      <c r="A40" s="64">
        <v>2171</v>
      </c>
      <c r="B40" s="58" t="s">
        <v>204</v>
      </c>
      <c r="C40" s="65">
        <v>7</v>
      </c>
      <c r="D40" s="66">
        <v>1</v>
      </c>
      <c r="E40" s="63" t="s">
        <v>19</v>
      </c>
      <c r="F40" s="99">
        <f>SUM(G40:H40)</f>
        <v>2184</v>
      </c>
      <c r="G40" s="104">
        <v>2184</v>
      </c>
      <c r="H40" s="100">
        <v>0</v>
      </c>
      <c r="I40" s="99">
        <f>SUM(J40:K40)</f>
        <v>2184</v>
      </c>
      <c r="J40" s="104">
        <v>2184</v>
      </c>
      <c r="K40" s="100">
        <v>0</v>
      </c>
      <c r="L40" s="99">
        <f>SUM(M40:N40)</f>
        <v>1705</v>
      </c>
      <c r="M40" s="104">
        <v>1705</v>
      </c>
      <c r="N40" s="100">
        <v>0</v>
      </c>
    </row>
    <row r="41" spans="1:14" ht="29.25" customHeight="1">
      <c r="A41" s="64">
        <v>2180</v>
      </c>
      <c r="B41" s="58" t="s">
        <v>204</v>
      </c>
      <c r="C41" s="65">
        <v>8</v>
      </c>
      <c r="D41" s="66">
        <v>0</v>
      </c>
      <c r="E41" s="63" t="s">
        <v>20</v>
      </c>
      <c r="F41" s="96">
        <f>SUM(F43)</f>
        <v>60</v>
      </c>
      <c r="G41" s="96">
        <f aca="true" t="shared" si="9" ref="G41:N41">SUM(G43)</f>
        <v>60</v>
      </c>
      <c r="H41" s="96">
        <f t="shared" si="9"/>
        <v>0</v>
      </c>
      <c r="I41" s="96">
        <f t="shared" si="9"/>
        <v>0</v>
      </c>
      <c r="J41" s="96">
        <f t="shared" si="9"/>
        <v>0</v>
      </c>
      <c r="K41" s="96">
        <f t="shared" si="9"/>
        <v>0</v>
      </c>
      <c r="L41" s="96">
        <f t="shared" si="9"/>
        <v>0</v>
      </c>
      <c r="M41" s="96">
        <f t="shared" si="9"/>
        <v>0</v>
      </c>
      <c r="N41" s="96">
        <f t="shared" si="9"/>
        <v>0</v>
      </c>
    </row>
    <row r="42" spans="1:14" s="67" customFormat="1" ht="18.75" customHeight="1">
      <c r="A42" s="64"/>
      <c r="B42" s="58"/>
      <c r="C42" s="65"/>
      <c r="D42" s="66"/>
      <c r="E42" s="63" t="s">
        <v>201</v>
      </c>
      <c r="F42" s="96"/>
      <c r="G42" s="97"/>
      <c r="H42" s="98"/>
      <c r="I42" s="96"/>
      <c r="J42" s="97"/>
      <c r="K42" s="98"/>
      <c r="L42" s="96"/>
      <c r="M42" s="97"/>
      <c r="N42" s="98"/>
    </row>
    <row r="43" spans="1:14" ht="28.5" customHeight="1">
      <c r="A43" s="64">
        <v>2181</v>
      </c>
      <c r="B43" s="58" t="s">
        <v>204</v>
      </c>
      <c r="C43" s="65">
        <v>8</v>
      </c>
      <c r="D43" s="66">
        <v>1</v>
      </c>
      <c r="E43" s="63" t="s">
        <v>20</v>
      </c>
      <c r="F43" s="96">
        <f>SUM(F45:F46)</f>
        <v>60</v>
      </c>
      <c r="G43" s="96">
        <f aca="true" t="shared" si="10" ref="G43:N43">SUM(G45:G46)</f>
        <v>60</v>
      </c>
      <c r="H43" s="96">
        <f t="shared" si="10"/>
        <v>0</v>
      </c>
      <c r="I43" s="96">
        <f t="shared" si="10"/>
        <v>0</v>
      </c>
      <c r="J43" s="96">
        <f t="shared" si="10"/>
        <v>0</v>
      </c>
      <c r="K43" s="96">
        <f t="shared" si="10"/>
        <v>0</v>
      </c>
      <c r="L43" s="96">
        <f t="shared" si="10"/>
        <v>0</v>
      </c>
      <c r="M43" s="96">
        <f t="shared" si="10"/>
        <v>0</v>
      </c>
      <c r="N43" s="96">
        <f t="shared" si="10"/>
        <v>0</v>
      </c>
    </row>
    <row r="44" spans="1:14" ht="17.25">
      <c r="A44" s="64"/>
      <c r="B44" s="58"/>
      <c r="C44" s="65"/>
      <c r="D44" s="66"/>
      <c r="E44" s="68" t="s">
        <v>201</v>
      </c>
      <c r="F44" s="96"/>
      <c r="G44" s="97"/>
      <c r="H44" s="98"/>
      <c r="I44" s="96"/>
      <c r="J44" s="97"/>
      <c r="K44" s="98"/>
      <c r="L44" s="96"/>
      <c r="M44" s="97"/>
      <c r="N44" s="98"/>
    </row>
    <row r="45" spans="1:14" ht="18" thickBot="1">
      <c r="A45" s="64">
        <v>2182</v>
      </c>
      <c r="B45" s="58" t="s">
        <v>204</v>
      </c>
      <c r="C45" s="65">
        <v>8</v>
      </c>
      <c r="D45" s="66">
        <v>1</v>
      </c>
      <c r="E45" s="68" t="s">
        <v>21</v>
      </c>
      <c r="F45" s="99">
        <f>SUM(G45:H45)</f>
        <v>0</v>
      </c>
      <c r="G45" s="104">
        <v>0</v>
      </c>
      <c r="H45" s="100">
        <v>0</v>
      </c>
      <c r="I45" s="99">
        <f>SUM(J45:K45)</f>
        <v>0</v>
      </c>
      <c r="J45" s="104"/>
      <c r="K45" s="100"/>
      <c r="L45" s="99">
        <f>SUM(M45:N45)</f>
        <v>0</v>
      </c>
      <c r="M45" s="104"/>
      <c r="N45" s="100"/>
    </row>
    <row r="46" spans="1:14" ht="18" thickBot="1">
      <c r="A46" s="64">
        <v>2183</v>
      </c>
      <c r="B46" s="58" t="s">
        <v>204</v>
      </c>
      <c r="C46" s="65">
        <v>8</v>
      </c>
      <c r="D46" s="66">
        <v>1</v>
      </c>
      <c r="E46" s="68" t="s">
        <v>22</v>
      </c>
      <c r="F46" s="99">
        <f>SUM(G46:H46)</f>
        <v>60</v>
      </c>
      <c r="G46" s="104">
        <v>60</v>
      </c>
      <c r="H46" s="100">
        <v>0</v>
      </c>
      <c r="I46" s="99">
        <f>SUM(J46:K46)</f>
        <v>0</v>
      </c>
      <c r="J46" s="104">
        <v>0</v>
      </c>
      <c r="K46" s="100">
        <v>0</v>
      </c>
      <c r="L46" s="99">
        <f>SUM(M46:N46)</f>
        <v>0</v>
      </c>
      <c r="M46" s="104">
        <v>0</v>
      </c>
      <c r="N46" s="100">
        <v>0</v>
      </c>
    </row>
    <row r="47" spans="1:14" ht="17.25">
      <c r="A47" s="64">
        <v>2185</v>
      </c>
      <c r="B47" s="58" t="s">
        <v>204</v>
      </c>
      <c r="C47" s="65">
        <v>8</v>
      </c>
      <c r="D47" s="66">
        <v>1</v>
      </c>
      <c r="E47" s="68"/>
      <c r="F47" s="96"/>
      <c r="G47" s="97"/>
      <c r="H47" s="98"/>
      <c r="I47" s="96"/>
      <c r="J47" s="97"/>
      <c r="K47" s="98"/>
      <c r="L47" s="96"/>
      <c r="M47" s="97"/>
      <c r="N47" s="98"/>
    </row>
    <row r="48" spans="1:14" s="62" customFormat="1" ht="40.5" customHeight="1">
      <c r="A48" s="64">
        <v>2200</v>
      </c>
      <c r="B48" s="58" t="s">
        <v>209</v>
      </c>
      <c r="C48" s="65">
        <v>0</v>
      </c>
      <c r="D48" s="66">
        <v>0</v>
      </c>
      <c r="E48" s="61" t="s">
        <v>23</v>
      </c>
      <c r="F48" s="96">
        <f>SUM(F50,F53,F56,F59,F62)</f>
        <v>65626.1003</v>
      </c>
      <c r="G48" s="96">
        <f aca="true" t="shared" si="11" ref="G48:N48">SUM(G50,G53,G56,G59,G62)</f>
        <v>65626.1003</v>
      </c>
      <c r="H48" s="96">
        <f t="shared" si="11"/>
        <v>0</v>
      </c>
      <c r="I48" s="96">
        <f t="shared" si="11"/>
        <v>65576.11009999999</v>
      </c>
      <c r="J48" s="96">
        <f t="shared" si="11"/>
        <v>65576.11009999999</v>
      </c>
      <c r="K48" s="96">
        <f t="shared" si="11"/>
        <v>0</v>
      </c>
      <c r="L48" s="96">
        <f t="shared" si="11"/>
        <v>21065.66</v>
      </c>
      <c r="M48" s="96">
        <f t="shared" si="11"/>
        <v>21065.66</v>
      </c>
      <c r="N48" s="96">
        <f t="shared" si="11"/>
        <v>0</v>
      </c>
    </row>
    <row r="49" spans="1:14" ht="11.25" customHeight="1">
      <c r="A49" s="57"/>
      <c r="B49" s="58"/>
      <c r="C49" s="59"/>
      <c r="D49" s="60"/>
      <c r="E49" s="63" t="s">
        <v>199</v>
      </c>
      <c r="F49" s="101"/>
      <c r="G49" s="102"/>
      <c r="H49" s="103"/>
      <c r="I49" s="101"/>
      <c r="J49" s="102"/>
      <c r="K49" s="103"/>
      <c r="L49" s="101"/>
      <c r="M49" s="102"/>
      <c r="N49" s="103"/>
    </row>
    <row r="50" spans="1:14" ht="21" customHeight="1">
      <c r="A50" s="64">
        <v>2210</v>
      </c>
      <c r="B50" s="58" t="s">
        <v>209</v>
      </c>
      <c r="C50" s="65">
        <v>1</v>
      </c>
      <c r="D50" s="66">
        <v>0</v>
      </c>
      <c r="E50" s="63" t="s">
        <v>24</v>
      </c>
      <c r="F50" s="96">
        <f>SUM(F52)</f>
        <v>470</v>
      </c>
      <c r="G50" s="96">
        <f aca="true" t="shared" si="12" ref="G50:N50">SUM(G52)</f>
        <v>470</v>
      </c>
      <c r="H50" s="96">
        <f t="shared" si="12"/>
        <v>0</v>
      </c>
      <c r="I50" s="96">
        <f t="shared" si="12"/>
        <v>470</v>
      </c>
      <c r="J50" s="96">
        <f t="shared" si="12"/>
        <v>470</v>
      </c>
      <c r="K50" s="96">
        <f t="shared" si="12"/>
        <v>0</v>
      </c>
      <c r="L50" s="96">
        <f t="shared" si="12"/>
        <v>300</v>
      </c>
      <c r="M50" s="96">
        <f t="shared" si="12"/>
        <v>300</v>
      </c>
      <c r="N50" s="96">
        <f t="shared" si="12"/>
        <v>0</v>
      </c>
    </row>
    <row r="51" spans="1:14" s="67" customFormat="1" ht="10.5" customHeight="1">
      <c r="A51" s="64"/>
      <c r="B51" s="58"/>
      <c r="C51" s="65"/>
      <c r="D51" s="66"/>
      <c r="E51" s="63" t="s">
        <v>201</v>
      </c>
      <c r="F51" s="4"/>
      <c r="G51" s="4"/>
      <c r="H51" s="4"/>
      <c r="I51" s="4"/>
      <c r="J51" s="4"/>
      <c r="K51" s="4"/>
      <c r="L51" s="4"/>
      <c r="M51" s="4"/>
      <c r="N51" s="4"/>
    </row>
    <row r="52" spans="1:14" ht="19.5" customHeight="1" thickBot="1">
      <c r="A52" s="64">
        <v>2211</v>
      </c>
      <c r="B52" s="58" t="s">
        <v>209</v>
      </c>
      <c r="C52" s="65">
        <v>1</v>
      </c>
      <c r="D52" s="66">
        <v>1</v>
      </c>
      <c r="E52" s="63" t="s">
        <v>25</v>
      </c>
      <c r="F52" s="99">
        <f>SUM(G52:H52)</f>
        <v>470</v>
      </c>
      <c r="G52" s="104">
        <v>470</v>
      </c>
      <c r="H52" s="100">
        <v>0</v>
      </c>
      <c r="I52" s="99">
        <f>SUM(J52:K52)</f>
        <v>470</v>
      </c>
      <c r="J52" s="104">
        <v>470</v>
      </c>
      <c r="K52" s="100">
        <v>0</v>
      </c>
      <c r="L52" s="99">
        <f>SUM(M52:N52)</f>
        <v>300</v>
      </c>
      <c r="M52" s="104">
        <v>300</v>
      </c>
      <c r="N52" s="100">
        <v>0</v>
      </c>
    </row>
    <row r="53" spans="1:14" ht="17.25" customHeight="1">
      <c r="A53" s="64">
        <v>2220</v>
      </c>
      <c r="B53" s="58" t="s">
        <v>209</v>
      </c>
      <c r="C53" s="65">
        <v>2</v>
      </c>
      <c r="D53" s="66">
        <v>0</v>
      </c>
      <c r="E53" s="63" t="s">
        <v>26</v>
      </c>
      <c r="F53" s="96">
        <f>SUM(F55)</f>
        <v>36755.0002</v>
      </c>
      <c r="G53" s="96">
        <f aca="true" t="shared" si="13" ref="G53:N53">SUM(G55)</f>
        <v>36755.0002</v>
      </c>
      <c r="H53" s="96">
        <f t="shared" si="13"/>
        <v>0</v>
      </c>
      <c r="I53" s="96">
        <f t="shared" si="13"/>
        <v>36775.0001</v>
      </c>
      <c r="J53" s="96">
        <f t="shared" si="13"/>
        <v>36775.0001</v>
      </c>
      <c r="K53" s="96">
        <f t="shared" si="13"/>
        <v>0</v>
      </c>
      <c r="L53" s="96">
        <f t="shared" si="13"/>
        <v>13438.57</v>
      </c>
      <c r="M53" s="96">
        <f t="shared" si="13"/>
        <v>13438.57</v>
      </c>
      <c r="N53" s="96">
        <f t="shared" si="13"/>
        <v>0</v>
      </c>
    </row>
    <row r="54" spans="1:14" s="67" customFormat="1" ht="10.5" customHeight="1">
      <c r="A54" s="64"/>
      <c r="B54" s="58"/>
      <c r="C54" s="65"/>
      <c r="D54" s="66"/>
      <c r="E54" s="63" t="s">
        <v>201</v>
      </c>
      <c r="F54" s="4"/>
      <c r="G54" s="4"/>
      <c r="H54" s="4"/>
      <c r="I54" s="4"/>
      <c r="J54" s="4"/>
      <c r="K54" s="4"/>
      <c r="L54" s="4"/>
      <c r="M54" s="4"/>
      <c r="N54" s="4"/>
    </row>
    <row r="55" spans="1:14" ht="15.75" customHeight="1" thickBot="1">
      <c r="A55" s="64">
        <v>2221</v>
      </c>
      <c r="B55" s="58" t="s">
        <v>209</v>
      </c>
      <c r="C55" s="65">
        <v>2</v>
      </c>
      <c r="D55" s="66">
        <v>1</v>
      </c>
      <c r="E55" s="63" t="s">
        <v>27</v>
      </c>
      <c r="F55" s="99">
        <f>SUM(G55:H55)</f>
        <v>36755.0002</v>
      </c>
      <c r="G55" s="104">
        <v>36755.0002</v>
      </c>
      <c r="H55" s="100">
        <v>0</v>
      </c>
      <c r="I55" s="99">
        <f>SUM(J55:K55)</f>
        <v>36775.0001</v>
      </c>
      <c r="J55" s="104">
        <v>36775.0001</v>
      </c>
      <c r="K55" s="100">
        <v>0</v>
      </c>
      <c r="L55" s="99">
        <f>SUM(M55:N55)</f>
        <v>13438.57</v>
      </c>
      <c r="M55" s="104">
        <v>13438.57</v>
      </c>
      <c r="N55" s="100">
        <v>0</v>
      </c>
    </row>
    <row r="56" spans="1:14" ht="17.25" customHeight="1">
      <c r="A56" s="64">
        <v>2230</v>
      </c>
      <c r="B56" s="58" t="s">
        <v>209</v>
      </c>
      <c r="C56" s="65">
        <v>3</v>
      </c>
      <c r="D56" s="66">
        <v>0</v>
      </c>
      <c r="E56" s="63" t="s">
        <v>28</v>
      </c>
      <c r="F56" s="96">
        <f>SUM(F58)</f>
        <v>75</v>
      </c>
      <c r="G56" s="96">
        <f aca="true" t="shared" si="14" ref="G56:N56">SUM(G58)</f>
        <v>75</v>
      </c>
      <c r="H56" s="96">
        <f t="shared" si="14"/>
        <v>0</v>
      </c>
      <c r="I56" s="96">
        <f t="shared" si="14"/>
        <v>75</v>
      </c>
      <c r="J56" s="96">
        <f t="shared" si="14"/>
        <v>75</v>
      </c>
      <c r="K56" s="96">
        <f t="shared" si="14"/>
        <v>0</v>
      </c>
      <c r="L56" s="96">
        <f t="shared" si="14"/>
        <v>0</v>
      </c>
      <c r="M56" s="96">
        <f t="shared" si="14"/>
        <v>0</v>
      </c>
      <c r="N56" s="96">
        <f t="shared" si="14"/>
        <v>0</v>
      </c>
    </row>
    <row r="57" spans="1:14" s="67" customFormat="1" ht="14.25" customHeight="1">
      <c r="A57" s="64"/>
      <c r="B57" s="58"/>
      <c r="C57" s="65"/>
      <c r="D57" s="66"/>
      <c r="E57" s="63" t="s">
        <v>201</v>
      </c>
      <c r="F57" s="4"/>
      <c r="G57" s="4"/>
      <c r="H57" s="4"/>
      <c r="I57" s="4"/>
      <c r="J57" s="4"/>
      <c r="K57" s="4"/>
      <c r="L57" s="4"/>
      <c r="M57" s="4"/>
      <c r="N57" s="4"/>
    </row>
    <row r="58" spans="1:14" ht="19.5" customHeight="1" thickBot="1">
      <c r="A58" s="64">
        <v>2231</v>
      </c>
      <c r="B58" s="58" t="s">
        <v>209</v>
      </c>
      <c r="C58" s="65">
        <v>3</v>
      </c>
      <c r="D58" s="66">
        <v>1</v>
      </c>
      <c r="E58" s="63" t="s">
        <v>29</v>
      </c>
      <c r="F58" s="99">
        <f>SUM(G58:H58)</f>
        <v>75</v>
      </c>
      <c r="G58" s="104">
        <v>75</v>
      </c>
      <c r="H58" s="100">
        <v>0</v>
      </c>
      <c r="I58" s="99">
        <f>SUM(J58:K58)</f>
        <v>75</v>
      </c>
      <c r="J58" s="104">
        <v>75</v>
      </c>
      <c r="K58" s="100">
        <v>0</v>
      </c>
      <c r="L58" s="99">
        <f>SUM(M58:N58)</f>
        <v>0</v>
      </c>
      <c r="M58" s="104">
        <v>0</v>
      </c>
      <c r="N58" s="100">
        <v>0</v>
      </c>
    </row>
    <row r="59" spans="1:14" ht="31.5" customHeight="1">
      <c r="A59" s="64">
        <v>2240</v>
      </c>
      <c r="B59" s="58" t="s">
        <v>209</v>
      </c>
      <c r="C59" s="65">
        <v>4</v>
      </c>
      <c r="D59" s="66">
        <v>0</v>
      </c>
      <c r="E59" s="63" t="s">
        <v>30</v>
      </c>
      <c r="F59" s="96">
        <f>SUM(F61)</f>
        <v>0</v>
      </c>
      <c r="G59" s="96">
        <f aca="true" t="shared" si="15" ref="G59:N59">SUM(G61)</f>
        <v>0</v>
      </c>
      <c r="H59" s="96">
        <f t="shared" si="15"/>
        <v>0</v>
      </c>
      <c r="I59" s="96">
        <f t="shared" si="15"/>
        <v>0</v>
      </c>
      <c r="J59" s="96">
        <f t="shared" si="15"/>
        <v>0</v>
      </c>
      <c r="K59" s="96">
        <f t="shared" si="15"/>
        <v>0</v>
      </c>
      <c r="L59" s="96">
        <f t="shared" si="15"/>
        <v>0</v>
      </c>
      <c r="M59" s="96">
        <f t="shared" si="15"/>
        <v>0</v>
      </c>
      <c r="N59" s="96">
        <f t="shared" si="15"/>
        <v>0</v>
      </c>
    </row>
    <row r="60" spans="1:14" s="67" customFormat="1" ht="15.75" customHeight="1">
      <c r="A60" s="64"/>
      <c r="B60" s="65"/>
      <c r="C60" s="65"/>
      <c r="D60" s="66"/>
      <c r="E60" s="63" t="s">
        <v>201</v>
      </c>
      <c r="F60" s="4"/>
      <c r="G60" s="4"/>
      <c r="H60" s="4"/>
      <c r="I60" s="4"/>
      <c r="J60" s="4"/>
      <c r="K60" s="4"/>
      <c r="L60" s="4"/>
      <c r="M60" s="4"/>
      <c r="N60" s="4"/>
    </row>
    <row r="61" spans="1:14" ht="30" customHeight="1" thickBot="1">
      <c r="A61" s="64">
        <v>2241</v>
      </c>
      <c r="B61" s="58" t="s">
        <v>209</v>
      </c>
      <c r="C61" s="65">
        <v>4</v>
      </c>
      <c r="D61" s="66">
        <v>1</v>
      </c>
      <c r="E61" s="63" t="s">
        <v>30</v>
      </c>
      <c r="F61" s="99">
        <f>SUM(G61:H61)</f>
        <v>0</v>
      </c>
      <c r="G61" s="104">
        <v>0</v>
      </c>
      <c r="H61" s="100">
        <v>0</v>
      </c>
      <c r="I61" s="99">
        <f>SUM(J61:K61)</f>
        <v>0</v>
      </c>
      <c r="J61" s="104">
        <v>0</v>
      </c>
      <c r="K61" s="100">
        <v>0</v>
      </c>
      <c r="L61" s="99">
        <f>SUM(M61:N61)</f>
        <v>0</v>
      </c>
      <c r="M61" s="104">
        <v>0</v>
      </c>
      <c r="N61" s="100">
        <v>0</v>
      </c>
    </row>
    <row r="62" spans="1:14" ht="20.25" customHeight="1">
      <c r="A62" s="64">
        <v>2250</v>
      </c>
      <c r="B62" s="58" t="s">
        <v>209</v>
      </c>
      <c r="C62" s="65">
        <v>5</v>
      </c>
      <c r="D62" s="66">
        <v>0</v>
      </c>
      <c r="E62" s="63" t="s">
        <v>31</v>
      </c>
      <c r="F62" s="96">
        <f>SUM(F64)</f>
        <v>28326.1001</v>
      </c>
      <c r="G62" s="96">
        <f aca="true" t="shared" si="16" ref="G62:N62">SUM(G64)</f>
        <v>28326.1001</v>
      </c>
      <c r="H62" s="96">
        <f t="shared" si="16"/>
        <v>0</v>
      </c>
      <c r="I62" s="96">
        <f t="shared" si="16"/>
        <v>28256.11</v>
      </c>
      <c r="J62" s="96">
        <f t="shared" si="16"/>
        <v>28256.11</v>
      </c>
      <c r="K62" s="96">
        <f t="shared" si="16"/>
        <v>0</v>
      </c>
      <c r="L62" s="96">
        <f t="shared" si="16"/>
        <v>7327.09</v>
      </c>
      <c r="M62" s="96">
        <f t="shared" si="16"/>
        <v>7327.09</v>
      </c>
      <c r="N62" s="96">
        <f t="shared" si="16"/>
        <v>0</v>
      </c>
    </row>
    <row r="63" spans="1:14" s="67" customFormat="1" ht="13.5" customHeight="1">
      <c r="A63" s="64"/>
      <c r="B63" s="58"/>
      <c r="C63" s="65"/>
      <c r="D63" s="66"/>
      <c r="E63" s="63" t="s">
        <v>201</v>
      </c>
      <c r="F63" s="4"/>
      <c r="G63" s="4"/>
      <c r="H63" s="4"/>
      <c r="I63" s="4"/>
      <c r="J63" s="4"/>
      <c r="K63" s="4"/>
      <c r="L63" s="4"/>
      <c r="M63" s="4"/>
      <c r="N63" s="4"/>
    </row>
    <row r="64" spans="1:14" ht="18.75" customHeight="1" thickBot="1">
      <c r="A64" s="64">
        <v>2251</v>
      </c>
      <c r="B64" s="65" t="s">
        <v>209</v>
      </c>
      <c r="C64" s="65">
        <v>5</v>
      </c>
      <c r="D64" s="66">
        <v>1</v>
      </c>
      <c r="E64" s="63" t="s">
        <v>31</v>
      </c>
      <c r="F64" s="99">
        <f>SUM(G64:H64)</f>
        <v>28326.1001</v>
      </c>
      <c r="G64" s="104">
        <v>28326.1001</v>
      </c>
      <c r="H64" s="100">
        <v>0</v>
      </c>
      <c r="I64" s="99">
        <f>SUM(J64:K64)</f>
        <v>28256.11</v>
      </c>
      <c r="J64" s="104">
        <v>28256.11</v>
      </c>
      <c r="K64" s="100">
        <v>0</v>
      </c>
      <c r="L64" s="99">
        <f>SUM(M64:N64)</f>
        <v>7327.09</v>
      </c>
      <c r="M64" s="104">
        <v>7327.09</v>
      </c>
      <c r="N64" s="100">
        <v>0</v>
      </c>
    </row>
    <row r="65" spans="1:14" s="62" customFormat="1" ht="34.5" customHeight="1">
      <c r="A65" s="64">
        <v>2300</v>
      </c>
      <c r="B65" s="69" t="s">
        <v>210</v>
      </c>
      <c r="C65" s="65">
        <v>0</v>
      </c>
      <c r="D65" s="66">
        <v>0</v>
      </c>
      <c r="E65" s="63" t="s">
        <v>32</v>
      </c>
      <c r="F65" s="96">
        <f>SUM(F67,F72,F75,F79,F82,F85,F88)</f>
        <v>9136.8</v>
      </c>
      <c r="G65" s="96">
        <f aca="true" t="shared" si="17" ref="G65:N65">SUM(G67,G72,G75,G79,G82,G85,G88)</f>
        <v>9136.8</v>
      </c>
      <c r="H65" s="96">
        <f t="shared" si="17"/>
        <v>0</v>
      </c>
      <c r="I65" s="96">
        <f t="shared" si="17"/>
        <v>8486.8</v>
      </c>
      <c r="J65" s="96">
        <f t="shared" si="17"/>
        <v>8486.8</v>
      </c>
      <c r="K65" s="96">
        <f t="shared" si="17"/>
        <v>0</v>
      </c>
      <c r="L65" s="96">
        <f t="shared" si="17"/>
        <v>250</v>
      </c>
      <c r="M65" s="96">
        <f t="shared" si="17"/>
        <v>250</v>
      </c>
      <c r="N65" s="96">
        <f t="shared" si="17"/>
        <v>0</v>
      </c>
    </row>
    <row r="66" spans="1:14" ht="11.25" customHeight="1">
      <c r="A66" s="57"/>
      <c r="B66" s="58"/>
      <c r="C66" s="59"/>
      <c r="D66" s="60"/>
      <c r="E66" s="63" t="s">
        <v>199</v>
      </c>
      <c r="F66" s="101"/>
      <c r="G66" s="102"/>
      <c r="H66" s="103"/>
      <c r="I66" s="101"/>
      <c r="J66" s="102"/>
      <c r="K66" s="103"/>
      <c r="L66" s="101"/>
      <c r="M66" s="102"/>
      <c r="N66" s="103"/>
    </row>
    <row r="67" spans="1:14" ht="19.5" customHeight="1">
      <c r="A67" s="64">
        <v>2310</v>
      </c>
      <c r="B67" s="69" t="s">
        <v>210</v>
      </c>
      <c r="C67" s="65">
        <v>1</v>
      </c>
      <c r="D67" s="66">
        <v>0</v>
      </c>
      <c r="E67" s="63" t="s">
        <v>33</v>
      </c>
      <c r="F67" s="96">
        <f>SUM(F69:F71)</f>
        <v>100</v>
      </c>
      <c r="G67" s="96">
        <f aca="true" t="shared" si="18" ref="G67:N67">SUM(G69:G71)</f>
        <v>100</v>
      </c>
      <c r="H67" s="96">
        <f t="shared" si="18"/>
        <v>0</v>
      </c>
      <c r="I67" s="96">
        <f t="shared" si="18"/>
        <v>100</v>
      </c>
      <c r="J67" s="96">
        <f t="shared" si="18"/>
        <v>100</v>
      </c>
      <c r="K67" s="96">
        <f t="shared" si="18"/>
        <v>0</v>
      </c>
      <c r="L67" s="96">
        <f t="shared" si="18"/>
        <v>0</v>
      </c>
      <c r="M67" s="96">
        <f t="shared" si="18"/>
        <v>0</v>
      </c>
      <c r="N67" s="96">
        <f t="shared" si="18"/>
        <v>0</v>
      </c>
    </row>
    <row r="68" spans="1:14" s="67" customFormat="1" ht="12.75" customHeight="1">
      <c r="A68" s="64"/>
      <c r="B68" s="58"/>
      <c r="C68" s="65"/>
      <c r="D68" s="66"/>
      <c r="E68" s="63" t="s">
        <v>201</v>
      </c>
      <c r="F68" s="96"/>
      <c r="G68" s="97"/>
      <c r="H68" s="98"/>
      <c r="I68" s="96"/>
      <c r="J68" s="97"/>
      <c r="K68" s="98"/>
      <c r="L68" s="96"/>
      <c r="M68" s="97"/>
      <c r="N68" s="98"/>
    </row>
    <row r="69" spans="1:14" ht="21.75" customHeight="1" thickBot="1">
      <c r="A69" s="64">
        <v>2311</v>
      </c>
      <c r="B69" s="69" t="s">
        <v>210</v>
      </c>
      <c r="C69" s="65">
        <v>1</v>
      </c>
      <c r="D69" s="66">
        <v>1</v>
      </c>
      <c r="E69" s="63" t="s">
        <v>34</v>
      </c>
      <c r="F69" s="99">
        <f>SUM(G69:H69)</f>
        <v>100</v>
      </c>
      <c r="G69" s="104">
        <v>100</v>
      </c>
      <c r="H69" s="100">
        <v>0</v>
      </c>
      <c r="I69" s="99">
        <f>SUM(J69:K69)</f>
        <v>100</v>
      </c>
      <c r="J69" s="104">
        <v>100</v>
      </c>
      <c r="K69" s="100">
        <v>0</v>
      </c>
      <c r="L69" s="99">
        <f>SUM(M69:N69)</f>
        <v>0</v>
      </c>
      <c r="M69" s="104">
        <v>0</v>
      </c>
      <c r="N69" s="100">
        <v>0</v>
      </c>
    </row>
    <row r="70" spans="1:14" ht="18" thickBot="1">
      <c r="A70" s="64">
        <v>2312</v>
      </c>
      <c r="B70" s="69" t="s">
        <v>210</v>
      </c>
      <c r="C70" s="65">
        <v>1</v>
      </c>
      <c r="D70" s="66">
        <v>2</v>
      </c>
      <c r="E70" s="63" t="s">
        <v>35</v>
      </c>
      <c r="F70" s="99">
        <f>SUM(G70:H70)</f>
        <v>0</v>
      </c>
      <c r="G70" s="104">
        <v>0</v>
      </c>
      <c r="H70" s="100">
        <v>0</v>
      </c>
      <c r="I70" s="99">
        <f>SUM(J70:K70)</f>
        <v>0</v>
      </c>
      <c r="J70" s="104">
        <v>0</v>
      </c>
      <c r="K70" s="100">
        <v>0</v>
      </c>
      <c r="L70" s="99">
        <f>SUM(M70:N70)</f>
        <v>0</v>
      </c>
      <c r="M70" s="104">
        <v>0</v>
      </c>
      <c r="N70" s="100">
        <v>0</v>
      </c>
    </row>
    <row r="71" spans="1:14" ht="18" thickBot="1">
      <c r="A71" s="64">
        <v>2313</v>
      </c>
      <c r="B71" s="69" t="s">
        <v>210</v>
      </c>
      <c r="C71" s="65">
        <v>1</v>
      </c>
      <c r="D71" s="66">
        <v>3</v>
      </c>
      <c r="E71" s="63" t="s">
        <v>36</v>
      </c>
      <c r="F71" s="99">
        <f>SUM(G71:H71)</f>
        <v>0</v>
      </c>
      <c r="G71" s="104">
        <v>0</v>
      </c>
      <c r="H71" s="100">
        <v>0</v>
      </c>
      <c r="I71" s="99">
        <f>SUM(J71:K71)</f>
        <v>0</v>
      </c>
      <c r="J71" s="104">
        <v>0</v>
      </c>
      <c r="K71" s="100">
        <v>0</v>
      </c>
      <c r="L71" s="99">
        <f>SUM(M71:N71)</f>
        <v>0</v>
      </c>
      <c r="M71" s="104">
        <v>0</v>
      </c>
      <c r="N71" s="100">
        <v>0</v>
      </c>
    </row>
    <row r="72" spans="1:14" ht="19.5" customHeight="1">
      <c r="A72" s="64">
        <v>2320</v>
      </c>
      <c r="B72" s="69" t="s">
        <v>210</v>
      </c>
      <c r="C72" s="65">
        <v>2</v>
      </c>
      <c r="D72" s="66">
        <v>0</v>
      </c>
      <c r="E72" s="63" t="s">
        <v>37</v>
      </c>
      <c r="F72" s="96">
        <f>SUM(F74)</f>
        <v>8156.4</v>
      </c>
      <c r="G72" s="96">
        <f aca="true" t="shared" si="19" ref="G72:N72">SUM(G74)</f>
        <v>8156.4</v>
      </c>
      <c r="H72" s="96">
        <f t="shared" si="19"/>
        <v>0</v>
      </c>
      <c r="I72" s="96">
        <f t="shared" si="19"/>
        <v>7506.4</v>
      </c>
      <c r="J72" s="96">
        <f t="shared" si="19"/>
        <v>7506.4</v>
      </c>
      <c r="K72" s="96">
        <f t="shared" si="19"/>
        <v>0</v>
      </c>
      <c r="L72" s="96">
        <f t="shared" si="19"/>
        <v>250</v>
      </c>
      <c r="M72" s="96">
        <f t="shared" si="19"/>
        <v>250</v>
      </c>
      <c r="N72" s="96">
        <f t="shared" si="19"/>
        <v>0</v>
      </c>
    </row>
    <row r="73" spans="1:14" s="67" customFormat="1" ht="14.25" customHeight="1">
      <c r="A73" s="64"/>
      <c r="B73" s="58"/>
      <c r="C73" s="65"/>
      <c r="D73" s="66"/>
      <c r="E73" s="63" t="s">
        <v>201</v>
      </c>
      <c r="F73" s="4"/>
      <c r="G73" s="4"/>
      <c r="H73" s="4"/>
      <c r="I73" s="4"/>
      <c r="J73" s="4"/>
      <c r="K73" s="4"/>
      <c r="L73" s="4"/>
      <c r="M73" s="4"/>
      <c r="N73" s="4"/>
    </row>
    <row r="74" spans="1:14" ht="15.75" customHeight="1" thickBot="1">
      <c r="A74" s="64">
        <v>2321</v>
      </c>
      <c r="B74" s="69" t="s">
        <v>210</v>
      </c>
      <c r="C74" s="65">
        <v>2</v>
      </c>
      <c r="D74" s="66">
        <v>1</v>
      </c>
      <c r="E74" s="63" t="s">
        <v>38</v>
      </c>
      <c r="F74" s="99">
        <f>SUM(G74:H74)</f>
        <v>8156.4</v>
      </c>
      <c r="G74" s="104">
        <v>8156.4</v>
      </c>
      <c r="H74" s="100">
        <v>0</v>
      </c>
      <c r="I74" s="99">
        <f>SUM(J74:K74)</f>
        <v>7506.4</v>
      </c>
      <c r="J74" s="104">
        <v>7506.4</v>
      </c>
      <c r="K74" s="100">
        <v>0</v>
      </c>
      <c r="L74" s="99">
        <f>SUM(M74:N74)</f>
        <v>250</v>
      </c>
      <c r="M74" s="104">
        <v>250</v>
      </c>
      <c r="N74" s="100">
        <v>0</v>
      </c>
    </row>
    <row r="75" spans="1:14" ht="26.25" customHeight="1">
      <c r="A75" s="64">
        <v>2330</v>
      </c>
      <c r="B75" s="69" t="s">
        <v>210</v>
      </c>
      <c r="C75" s="65">
        <v>3</v>
      </c>
      <c r="D75" s="66">
        <v>0</v>
      </c>
      <c r="E75" s="63" t="s">
        <v>39</v>
      </c>
      <c r="F75" s="96">
        <f>SUM(F77:F78)</f>
        <v>880.4</v>
      </c>
      <c r="G75" s="96">
        <f aca="true" t="shared" si="20" ref="G75:N75">SUM(G77:G78)</f>
        <v>880.4</v>
      </c>
      <c r="H75" s="96">
        <f t="shared" si="20"/>
        <v>0</v>
      </c>
      <c r="I75" s="96">
        <f t="shared" si="20"/>
        <v>880.4</v>
      </c>
      <c r="J75" s="96">
        <f t="shared" si="20"/>
        <v>880.4</v>
      </c>
      <c r="K75" s="96">
        <f t="shared" si="20"/>
        <v>0</v>
      </c>
      <c r="L75" s="96">
        <f t="shared" si="20"/>
        <v>0</v>
      </c>
      <c r="M75" s="96">
        <f t="shared" si="20"/>
        <v>0</v>
      </c>
      <c r="N75" s="96">
        <f t="shared" si="20"/>
        <v>0</v>
      </c>
    </row>
    <row r="76" spans="1:14" s="67" customFormat="1" ht="16.5" customHeight="1">
      <c r="A76" s="64"/>
      <c r="B76" s="58"/>
      <c r="C76" s="65"/>
      <c r="D76" s="66"/>
      <c r="E76" s="63" t="s">
        <v>201</v>
      </c>
      <c r="F76" s="96"/>
      <c r="G76" s="97"/>
      <c r="H76" s="98"/>
      <c r="I76" s="96"/>
      <c r="J76" s="97"/>
      <c r="K76" s="98"/>
      <c r="L76" s="96"/>
      <c r="M76" s="97"/>
      <c r="N76" s="98"/>
    </row>
    <row r="77" spans="1:14" ht="20.25" customHeight="1" thickBot="1">
      <c r="A77" s="64">
        <v>2331</v>
      </c>
      <c r="B77" s="69" t="s">
        <v>210</v>
      </c>
      <c r="C77" s="65">
        <v>3</v>
      </c>
      <c r="D77" s="66">
        <v>1</v>
      </c>
      <c r="E77" s="63" t="s">
        <v>40</v>
      </c>
      <c r="F77" s="99">
        <f>SUM(G77:H77)</f>
        <v>880.4</v>
      </c>
      <c r="G77" s="104">
        <v>880.4</v>
      </c>
      <c r="H77" s="100">
        <v>0</v>
      </c>
      <c r="I77" s="99">
        <f>SUM(J77:K77)</f>
        <v>880.4</v>
      </c>
      <c r="J77" s="104">
        <v>880.4</v>
      </c>
      <c r="K77" s="100">
        <v>0</v>
      </c>
      <c r="L77" s="99">
        <f>SUM(M77:N77)</f>
        <v>0</v>
      </c>
      <c r="M77" s="104">
        <v>0</v>
      </c>
      <c r="N77" s="100">
        <v>0</v>
      </c>
    </row>
    <row r="78" spans="1:14" ht="18" thickBot="1">
      <c r="A78" s="64">
        <v>2332</v>
      </c>
      <c r="B78" s="69" t="s">
        <v>210</v>
      </c>
      <c r="C78" s="65">
        <v>3</v>
      </c>
      <c r="D78" s="66">
        <v>2</v>
      </c>
      <c r="E78" s="63" t="s">
        <v>41</v>
      </c>
      <c r="F78" s="99">
        <f>SUM(G78:H78)</f>
        <v>0</v>
      </c>
      <c r="G78" s="104">
        <v>0</v>
      </c>
      <c r="H78" s="100">
        <v>0</v>
      </c>
      <c r="I78" s="99">
        <f>SUM(J78:K78)</f>
        <v>0</v>
      </c>
      <c r="J78" s="104">
        <v>0</v>
      </c>
      <c r="K78" s="100">
        <v>0</v>
      </c>
      <c r="L78" s="99">
        <f>SUM(M78:N78)</f>
        <v>0</v>
      </c>
      <c r="M78" s="104">
        <v>0</v>
      </c>
      <c r="N78" s="100">
        <v>0</v>
      </c>
    </row>
    <row r="79" spans="1:14" ht="17.25">
      <c r="A79" s="64">
        <v>2340</v>
      </c>
      <c r="B79" s="69" t="s">
        <v>210</v>
      </c>
      <c r="C79" s="65">
        <v>4</v>
      </c>
      <c r="D79" s="66">
        <v>0</v>
      </c>
      <c r="E79" s="63" t="s">
        <v>42</v>
      </c>
      <c r="F79" s="96">
        <f>SUM(F81)</f>
        <v>0</v>
      </c>
      <c r="G79" s="96">
        <f aca="true" t="shared" si="21" ref="G79:N79">SUM(G81)</f>
        <v>0</v>
      </c>
      <c r="H79" s="96">
        <f t="shared" si="21"/>
        <v>0</v>
      </c>
      <c r="I79" s="96">
        <f t="shared" si="21"/>
        <v>0</v>
      </c>
      <c r="J79" s="96">
        <f t="shared" si="21"/>
        <v>0</v>
      </c>
      <c r="K79" s="96">
        <f t="shared" si="21"/>
        <v>0</v>
      </c>
      <c r="L79" s="96">
        <f t="shared" si="21"/>
        <v>0</v>
      </c>
      <c r="M79" s="96">
        <f t="shared" si="21"/>
        <v>0</v>
      </c>
      <c r="N79" s="96">
        <f t="shared" si="21"/>
        <v>0</v>
      </c>
    </row>
    <row r="80" spans="1:14" s="67" customFormat="1" ht="14.25" customHeight="1">
      <c r="A80" s="64"/>
      <c r="B80" s="58"/>
      <c r="C80" s="65"/>
      <c r="D80" s="66"/>
      <c r="E80" s="63" t="s">
        <v>201</v>
      </c>
      <c r="F80" s="4"/>
      <c r="G80" s="4"/>
      <c r="H80" s="4"/>
      <c r="I80" s="4"/>
      <c r="J80" s="4"/>
      <c r="K80" s="4"/>
      <c r="L80" s="4"/>
      <c r="M80" s="4"/>
      <c r="N80" s="4"/>
    </row>
    <row r="81" spans="1:14" ht="18" thickBot="1">
      <c r="A81" s="64">
        <v>2341</v>
      </c>
      <c r="B81" s="69" t="s">
        <v>210</v>
      </c>
      <c r="C81" s="65">
        <v>4</v>
      </c>
      <c r="D81" s="66">
        <v>1</v>
      </c>
      <c r="E81" s="63" t="s">
        <v>42</v>
      </c>
      <c r="F81" s="99">
        <f>SUM(G81:H81)</f>
        <v>0</v>
      </c>
      <c r="G81" s="104">
        <v>0</v>
      </c>
      <c r="H81" s="100">
        <v>0</v>
      </c>
      <c r="I81" s="99">
        <f>SUM(J81:K81)</f>
        <v>0</v>
      </c>
      <c r="J81" s="104">
        <v>0</v>
      </c>
      <c r="K81" s="100">
        <v>0</v>
      </c>
      <c r="L81" s="99">
        <f>SUM(M81:N81)</f>
        <v>0</v>
      </c>
      <c r="M81" s="104">
        <v>0</v>
      </c>
      <c r="N81" s="100">
        <v>0</v>
      </c>
    </row>
    <row r="82" spans="1:14" ht="14.25" customHeight="1">
      <c r="A82" s="64">
        <v>2350</v>
      </c>
      <c r="B82" s="69" t="s">
        <v>210</v>
      </c>
      <c r="C82" s="65">
        <v>5</v>
      </c>
      <c r="D82" s="66">
        <v>0</v>
      </c>
      <c r="E82" s="63" t="s">
        <v>43</v>
      </c>
      <c r="F82" s="96">
        <f>SUM(F84)</f>
        <v>0</v>
      </c>
      <c r="G82" s="96">
        <f aca="true" t="shared" si="22" ref="G82:N82">SUM(G84)</f>
        <v>0</v>
      </c>
      <c r="H82" s="96">
        <f t="shared" si="22"/>
        <v>0</v>
      </c>
      <c r="I82" s="96">
        <f t="shared" si="22"/>
        <v>0</v>
      </c>
      <c r="J82" s="96">
        <f t="shared" si="22"/>
        <v>0</v>
      </c>
      <c r="K82" s="96">
        <f t="shared" si="22"/>
        <v>0</v>
      </c>
      <c r="L82" s="96">
        <f t="shared" si="22"/>
        <v>0</v>
      </c>
      <c r="M82" s="96">
        <f t="shared" si="22"/>
        <v>0</v>
      </c>
      <c r="N82" s="96">
        <f t="shared" si="22"/>
        <v>0</v>
      </c>
    </row>
    <row r="83" spans="1:14" s="67" customFormat="1" ht="14.25" customHeight="1">
      <c r="A83" s="64"/>
      <c r="B83" s="58"/>
      <c r="C83" s="65"/>
      <c r="D83" s="66"/>
      <c r="E83" s="63" t="s">
        <v>201</v>
      </c>
      <c r="F83" s="4"/>
      <c r="G83" s="4"/>
      <c r="H83" s="4"/>
      <c r="I83" s="4"/>
      <c r="J83" s="4"/>
      <c r="K83" s="4"/>
      <c r="L83" s="4"/>
      <c r="M83" s="4"/>
      <c r="N83" s="4"/>
    </row>
    <row r="84" spans="1:14" ht="18" customHeight="1" thickBot="1">
      <c r="A84" s="64">
        <v>2351</v>
      </c>
      <c r="B84" s="69" t="s">
        <v>210</v>
      </c>
      <c r="C84" s="65">
        <v>5</v>
      </c>
      <c r="D84" s="66">
        <v>1</v>
      </c>
      <c r="E84" s="63" t="s">
        <v>44</v>
      </c>
      <c r="F84" s="99">
        <f>SUM(G84:H84)</f>
        <v>0</v>
      </c>
      <c r="G84" s="104">
        <v>0</v>
      </c>
      <c r="H84" s="100">
        <v>0</v>
      </c>
      <c r="I84" s="99">
        <f>SUM(J84:K84)</f>
        <v>0</v>
      </c>
      <c r="J84" s="104">
        <v>0</v>
      </c>
      <c r="K84" s="100">
        <v>0</v>
      </c>
      <c r="L84" s="99">
        <f>SUM(M84:N84)</f>
        <v>0</v>
      </c>
      <c r="M84" s="104">
        <v>0</v>
      </c>
      <c r="N84" s="100">
        <v>0</v>
      </c>
    </row>
    <row r="85" spans="1:14" ht="30" customHeight="1">
      <c r="A85" s="64">
        <v>2360</v>
      </c>
      <c r="B85" s="69" t="s">
        <v>210</v>
      </c>
      <c r="C85" s="65">
        <v>6</v>
      </c>
      <c r="D85" s="66">
        <v>0</v>
      </c>
      <c r="E85" s="63" t="s">
        <v>45</v>
      </c>
      <c r="F85" s="96">
        <f>SUM(F87)</f>
        <v>0</v>
      </c>
      <c r="G85" s="96">
        <f aca="true" t="shared" si="23" ref="G85:N85">SUM(G87)</f>
        <v>0</v>
      </c>
      <c r="H85" s="96">
        <f t="shared" si="23"/>
        <v>0</v>
      </c>
      <c r="I85" s="96">
        <f t="shared" si="23"/>
        <v>0</v>
      </c>
      <c r="J85" s="96">
        <f t="shared" si="23"/>
        <v>0</v>
      </c>
      <c r="K85" s="96">
        <f t="shared" si="23"/>
        <v>0</v>
      </c>
      <c r="L85" s="96">
        <f t="shared" si="23"/>
        <v>0</v>
      </c>
      <c r="M85" s="96">
        <f t="shared" si="23"/>
        <v>0</v>
      </c>
      <c r="N85" s="96">
        <f t="shared" si="23"/>
        <v>0</v>
      </c>
    </row>
    <row r="86" spans="1:14" s="67" customFormat="1" ht="13.5" customHeight="1">
      <c r="A86" s="64"/>
      <c r="B86" s="58"/>
      <c r="C86" s="65"/>
      <c r="D86" s="66"/>
      <c r="E86" s="63" t="s">
        <v>201</v>
      </c>
      <c r="F86" s="4"/>
      <c r="G86" s="4"/>
      <c r="H86" s="4"/>
      <c r="I86" s="4"/>
      <c r="J86" s="4"/>
      <c r="K86" s="4"/>
      <c r="L86" s="4"/>
      <c r="M86" s="4"/>
      <c r="N86" s="4"/>
    </row>
    <row r="87" spans="1:14" ht="28.5" customHeight="1" thickBot="1">
      <c r="A87" s="64">
        <v>2361</v>
      </c>
      <c r="B87" s="69" t="s">
        <v>210</v>
      </c>
      <c r="C87" s="65">
        <v>6</v>
      </c>
      <c r="D87" s="66">
        <v>1</v>
      </c>
      <c r="E87" s="63" t="s">
        <v>45</v>
      </c>
      <c r="F87" s="99">
        <f>SUM(G87:H87)</f>
        <v>0</v>
      </c>
      <c r="G87" s="104">
        <v>0</v>
      </c>
      <c r="H87" s="100">
        <v>0</v>
      </c>
      <c r="I87" s="99">
        <f>SUM(J87:K87)</f>
        <v>0</v>
      </c>
      <c r="J87" s="104">
        <v>0</v>
      </c>
      <c r="K87" s="100">
        <v>0</v>
      </c>
      <c r="L87" s="99">
        <f>SUM(M87:N87)</f>
        <v>0</v>
      </c>
      <c r="M87" s="104">
        <v>0</v>
      </c>
      <c r="N87" s="100">
        <v>0</v>
      </c>
    </row>
    <row r="88" spans="1:14" ht="14.25" customHeight="1">
      <c r="A88" s="64">
        <v>2370</v>
      </c>
      <c r="B88" s="69" t="s">
        <v>210</v>
      </c>
      <c r="C88" s="65">
        <v>7</v>
      </c>
      <c r="D88" s="66">
        <v>0</v>
      </c>
      <c r="E88" s="63" t="s">
        <v>46</v>
      </c>
      <c r="F88" s="96">
        <f>SUM(F90)</f>
        <v>0</v>
      </c>
      <c r="G88" s="96">
        <f aca="true" t="shared" si="24" ref="G88:N88">SUM(G90)</f>
        <v>0</v>
      </c>
      <c r="H88" s="96">
        <f t="shared" si="24"/>
        <v>0</v>
      </c>
      <c r="I88" s="96">
        <f t="shared" si="24"/>
        <v>0</v>
      </c>
      <c r="J88" s="96">
        <f t="shared" si="24"/>
        <v>0</v>
      </c>
      <c r="K88" s="96">
        <f t="shared" si="24"/>
        <v>0</v>
      </c>
      <c r="L88" s="96">
        <f t="shared" si="24"/>
        <v>0</v>
      </c>
      <c r="M88" s="96">
        <f t="shared" si="24"/>
        <v>0</v>
      </c>
      <c r="N88" s="96">
        <f t="shared" si="24"/>
        <v>0</v>
      </c>
    </row>
    <row r="89" spans="1:14" s="67" customFormat="1" ht="12.75" customHeight="1">
      <c r="A89" s="64"/>
      <c r="B89" s="58"/>
      <c r="C89" s="65"/>
      <c r="D89" s="66"/>
      <c r="E89" s="63" t="s">
        <v>201</v>
      </c>
      <c r="F89" s="4"/>
      <c r="G89" s="4"/>
      <c r="H89" s="4"/>
      <c r="I89" s="4"/>
      <c r="J89" s="4"/>
      <c r="K89" s="4"/>
      <c r="L89" s="4"/>
      <c r="M89" s="4"/>
      <c r="N89" s="4"/>
    </row>
    <row r="90" spans="1:14" ht="14.25" customHeight="1" thickBot="1">
      <c r="A90" s="64">
        <v>2371</v>
      </c>
      <c r="B90" s="69" t="s">
        <v>210</v>
      </c>
      <c r="C90" s="65">
        <v>7</v>
      </c>
      <c r="D90" s="66">
        <v>1</v>
      </c>
      <c r="E90" s="63" t="s">
        <v>47</v>
      </c>
      <c r="F90" s="99">
        <f>SUM(G90:H90)</f>
        <v>0</v>
      </c>
      <c r="G90" s="104">
        <v>0</v>
      </c>
      <c r="H90" s="100">
        <v>0</v>
      </c>
      <c r="I90" s="99">
        <f>SUM(J90:K90)</f>
        <v>0</v>
      </c>
      <c r="J90" s="104">
        <v>0</v>
      </c>
      <c r="K90" s="100">
        <v>0</v>
      </c>
      <c r="L90" s="99">
        <f>SUM(M90:N90)</f>
        <v>0</v>
      </c>
      <c r="M90" s="104">
        <v>0</v>
      </c>
      <c r="N90" s="100">
        <v>0</v>
      </c>
    </row>
    <row r="91" spans="1:14" s="62" customFormat="1" ht="45" customHeight="1">
      <c r="A91" s="64">
        <v>2400</v>
      </c>
      <c r="B91" s="69" t="s">
        <v>211</v>
      </c>
      <c r="C91" s="65">
        <v>0</v>
      </c>
      <c r="D91" s="66">
        <v>0</v>
      </c>
      <c r="E91" s="63" t="s">
        <v>48</v>
      </c>
      <c r="F91" s="96">
        <f>SUM(F93,F97,F103,F111,F116,F123,F126,F132,F141)</f>
        <v>14894195.865100002</v>
      </c>
      <c r="G91" s="96">
        <f aca="true" t="shared" si="25" ref="G91:N91">SUM(G93,G97,G103,G111,G116,G123,G126,G132,G141)</f>
        <v>21232806.9514</v>
      </c>
      <c r="H91" s="96">
        <f t="shared" si="25"/>
        <v>-6338611.086299999</v>
      </c>
      <c r="I91" s="96">
        <f t="shared" si="25"/>
        <v>15097049.9205</v>
      </c>
      <c r="J91" s="96">
        <f t="shared" si="25"/>
        <v>21517705.920500003</v>
      </c>
      <c r="K91" s="96">
        <f t="shared" si="25"/>
        <v>-6420656</v>
      </c>
      <c r="L91" s="96">
        <f t="shared" si="25"/>
        <v>2877313.984099999</v>
      </c>
      <c r="M91" s="96">
        <f t="shared" si="25"/>
        <v>5511517.612999999</v>
      </c>
      <c r="N91" s="96">
        <f t="shared" si="25"/>
        <v>-2634203.628899999</v>
      </c>
    </row>
    <row r="92" spans="1:14" ht="11.25" customHeight="1">
      <c r="A92" s="57"/>
      <c r="B92" s="58"/>
      <c r="C92" s="59"/>
      <c r="D92" s="60"/>
      <c r="E92" s="63" t="s">
        <v>199</v>
      </c>
      <c r="F92" s="101"/>
      <c r="G92" s="102"/>
      <c r="H92" s="103"/>
      <c r="I92" s="101"/>
      <c r="J92" s="102"/>
      <c r="K92" s="103"/>
      <c r="L92" s="101"/>
      <c r="M92" s="102"/>
      <c r="N92" s="103"/>
    </row>
    <row r="93" spans="1:14" ht="26.25" customHeight="1">
      <c r="A93" s="64">
        <v>2410</v>
      </c>
      <c r="B93" s="69" t="s">
        <v>211</v>
      </c>
      <c r="C93" s="65">
        <v>1</v>
      </c>
      <c r="D93" s="66">
        <v>0</v>
      </c>
      <c r="E93" s="63" t="s">
        <v>49</v>
      </c>
      <c r="F93" s="96">
        <f>SUM(F95:F96)</f>
        <v>13547.800799999999</v>
      </c>
      <c r="G93" s="96">
        <f aca="true" t="shared" si="26" ref="G93:N93">SUM(G95:G96)</f>
        <v>12947.8007</v>
      </c>
      <c r="H93" s="96">
        <f t="shared" si="26"/>
        <v>600.0001</v>
      </c>
      <c r="I93" s="96">
        <f t="shared" si="26"/>
        <v>14656.8</v>
      </c>
      <c r="J93" s="96">
        <f t="shared" si="26"/>
        <v>13930.8</v>
      </c>
      <c r="K93" s="96">
        <f t="shared" si="26"/>
        <v>726</v>
      </c>
      <c r="L93" s="96">
        <f t="shared" si="26"/>
        <v>4792.75</v>
      </c>
      <c r="M93" s="96">
        <f t="shared" si="26"/>
        <v>4466.75</v>
      </c>
      <c r="N93" s="96">
        <f t="shared" si="26"/>
        <v>326</v>
      </c>
    </row>
    <row r="94" spans="1:14" s="67" customFormat="1" ht="13.5" customHeight="1">
      <c r="A94" s="64"/>
      <c r="B94" s="58"/>
      <c r="C94" s="65"/>
      <c r="D94" s="66"/>
      <c r="E94" s="63" t="s">
        <v>201</v>
      </c>
      <c r="F94" s="96"/>
      <c r="G94" s="97"/>
      <c r="H94" s="98"/>
      <c r="I94" s="96"/>
      <c r="J94" s="97"/>
      <c r="K94" s="98"/>
      <c r="L94" s="96"/>
      <c r="M94" s="97"/>
      <c r="N94" s="98"/>
    </row>
    <row r="95" spans="1:14" ht="29.25" customHeight="1" thickBot="1">
      <c r="A95" s="64">
        <v>2411</v>
      </c>
      <c r="B95" s="69" t="s">
        <v>211</v>
      </c>
      <c r="C95" s="65">
        <v>1</v>
      </c>
      <c r="D95" s="66">
        <v>1</v>
      </c>
      <c r="E95" s="63" t="s">
        <v>50</v>
      </c>
      <c r="F95" s="99">
        <f>SUM(G95:H95)</f>
        <v>11747.800799999999</v>
      </c>
      <c r="G95" s="104">
        <v>11147.8007</v>
      </c>
      <c r="H95" s="100">
        <v>600.0001</v>
      </c>
      <c r="I95" s="99">
        <f>SUM(J95:K95)</f>
        <v>12856.8</v>
      </c>
      <c r="J95" s="104">
        <v>12130.8</v>
      </c>
      <c r="K95" s="100">
        <v>726</v>
      </c>
      <c r="L95" s="99">
        <f>SUM(M95:N95)</f>
        <v>3892.75</v>
      </c>
      <c r="M95" s="104">
        <v>3566.75</v>
      </c>
      <c r="N95" s="100">
        <v>326</v>
      </c>
    </row>
    <row r="96" spans="1:14" ht="27" customHeight="1" thickBot="1">
      <c r="A96" s="64">
        <v>2412</v>
      </c>
      <c r="B96" s="69" t="s">
        <v>211</v>
      </c>
      <c r="C96" s="65">
        <v>1</v>
      </c>
      <c r="D96" s="66">
        <v>2</v>
      </c>
      <c r="E96" s="63" t="s">
        <v>51</v>
      </c>
      <c r="F96" s="99">
        <f>SUM(G96:H96)</f>
        <v>1800</v>
      </c>
      <c r="G96" s="104">
        <v>1800</v>
      </c>
      <c r="H96" s="100">
        <v>0</v>
      </c>
      <c r="I96" s="99">
        <f>SUM(J96:K96)</f>
        <v>1800</v>
      </c>
      <c r="J96" s="104">
        <v>1800</v>
      </c>
      <c r="K96" s="100">
        <v>0</v>
      </c>
      <c r="L96" s="99">
        <f>SUM(M96:N96)</f>
        <v>900</v>
      </c>
      <c r="M96" s="104">
        <v>900</v>
      </c>
      <c r="N96" s="100">
        <v>0</v>
      </c>
    </row>
    <row r="97" spans="1:14" ht="24.75" customHeight="1">
      <c r="A97" s="64">
        <v>2420</v>
      </c>
      <c r="B97" s="69" t="s">
        <v>211</v>
      </c>
      <c r="C97" s="65">
        <v>2</v>
      </c>
      <c r="D97" s="66">
        <v>0</v>
      </c>
      <c r="E97" s="63" t="s">
        <v>52</v>
      </c>
      <c r="F97" s="96">
        <f>SUM(F99:F102)</f>
        <v>686737.4291999999</v>
      </c>
      <c r="G97" s="96">
        <f aca="true" t="shared" si="27" ref="G97:N97">SUM(G99:G102)</f>
        <v>123469.6243</v>
      </c>
      <c r="H97" s="96">
        <f t="shared" si="27"/>
        <v>563267.8049</v>
      </c>
      <c r="I97" s="96">
        <f t="shared" si="27"/>
        <v>794750.2337</v>
      </c>
      <c r="J97" s="96">
        <f t="shared" si="27"/>
        <v>141581.3188</v>
      </c>
      <c r="K97" s="96">
        <f t="shared" si="27"/>
        <v>653168.9149</v>
      </c>
      <c r="L97" s="96">
        <f t="shared" si="27"/>
        <v>260126.32</v>
      </c>
      <c r="M97" s="96">
        <f t="shared" si="27"/>
        <v>40120.059</v>
      </c>
      <c r="N97" s="96">
        <f t="shared" si="27"/>
        <v>220006.261</v>
      </c>
    </row>
    <row r="98" spans="1:14" s="67" customFormat="1" ht="13.5" customHeight="1">
      <c r="A98" s="64"/>
      <c r="B98" s="58"/>
      <c r="C98" s="65"/>
      <c r="D98" s="66"/>
      <c r="E98" s="63" t="s">
        <v>201</v>
      </c>
      <c r="F98" s="96"/>
      <c r="G98" s="97"/>
      <c r="H98" s="98"/>
      <c r="I98" s="96"/>
      <c r="J98" s="97"/>
      <c r="K98" s="98"/>
      <c r="L98" s="96"/>
      <c r="M98" s="97"/>
      <c r="N98" s="98"/>
    </row>
    <row r="99" spans="1:14" ht="16.5" customHeight="1" thickBot="1">
      <c r="A99" s="64">
        <v>2421</v>
      </c>
      <c r="B99" s="69" t="s">
        <v>211</v>
      </c>
      <c r="C99" s="65">
        <v>2</v>
      </c>
      <c r="D99" s="66">
        <v>1</v>
      </c>
      <c r="E99" s="63" t="s">
        <v>53</v>
      </c>
      <c r="F99" s="99">
        <f>SUM(G99:H99)</f>
        <v>166305.29869999998</v>
      </c>
      <c r="G99" s="104">
        <v>64116.0058</v>
      </c>
      <c r="H99" s="100">
        <v>102189.2929</v>
      </c>
      <c r="I99" s="99">
        <f>SUM(J99:K99)</f>
        <v>245269.33980000002</v>
      </c>
      <c r="J99" s="104">
        <v>70479.7008</v>
      </c>
      <c r="K99" s="100">
        <v>174789.639</v>
      </c>
      <c r="L99" s="99">
        <f>SUM(M99:N99)</f>
        <v>107259.401</v>
      </c>
      <c r="M99" s="104">
        <v>22346.401</v>
      </c>
      <c r="N99" s="100">
        <v>84913</v>
      </c>
    </row>
    <row r="100" spans="1:14" ht="17.25" customHeight="1" thickBot="1">
      <c r="A100" s="64">
        <v>2422</v>
      </c>
      <c r="B100" s="69" t="s">
        <v>211</v>
      </c>
      <c r="C100" s="65">
        <v>2</v>
      </c>
      <c r="D100" s="66">
        <v>2</v>
      </c>
      <c r="E100" s="63" t="s">
        <v>54</v>
      </c>
      <c r="F100" s="99">
        <f>SUM(G100:H100)</f>
        <v>1092.01</v>
      </c>
      <c r="G100" s="104">
        <v>988</v>
      </c>
      <c r="H100" s="100">
        <v>104.01</v>
      </c>
      <c r="I100" s="99">
        <f>SUM(J100:K100)</f>
        <v>1092</v>
      </c>
      <c r="J100" s="104">
        <v>988</v>
      </c>
      <c r="K100" s="100">
        <v>104</v>
      </c>
      <c r="L100" s="99">
        <f>SUM(M100:N100)</f>
        <v>238.8</v>
      </c>
      <c r="M100" s="104">
        <v>238.8</v>
      </c>
      <c r="N100" s="100">
        <v>0</v>
      </c>
    </row>
    <row r="101" spans="1:14" ht="21" customHeight="1" thickBot="1">
      <c r="A101" s="64">
        <v>2423</v>
      </c>
      <c r="B101" s="69" t="s">
        <v>211</v>
      </c>
      <c r="C101" s="65">
        <v>2</v>
      </c>
      <c r="D101" s="66">
        <v>3</v>
      </c>
      <c r="E101" s="63" t="s">
        <v>55</v>
      </c>
      <c r="F101" s="99">
        <f>SUM(G101:H101)</f>
        <v>0</v>
      </c>
      <c r="G101" s="104">
        <v>0</v>
      </c>
      <c r="H101" s="100">
        <v>0</v>
      </c>
      <c r="I101" s="99">
        <f>SUM(J101:K101)</f>
        <v>0</v>
      </c>
      <c r="J101" s="104">
        <v>0</v>
      </c>
      <c r="K101" s="100">
        <v>0</v>
      </c>
      <c r="L101" s="99">
        <f>SUM(M101:N101)</f>
        <v>0</v>
      </c>
      <c r="M101" s="104">
        <v>0</v>
      </c>
      <c r="N101" s="100">
        <v>0</v>
      </c>
    </row>
    <row r="102" spans="1:14" ht="18" thickBot="1">
      <c r="A102" s="64">
        <v>2424</v>
      </c>
      <c r="B102" s="69" t="s">
        <v>211</v>
      </c>
      <c r="C102" s="65">
        <v>2</v>
      </c>
      <c r="D102" s="66">
        <v>4</v>
      </c>
      <c r="E102" s="63" t="s">
        <v>56</v>
      </c>
      <c r="F102" s="99">
        <f>SUM(G102:H102)</f>
        <v>519340.12049999996</v>
      </c>
      <c r="G102" s="104">
        <v>58365.6185</v>
      </c>
      <c r="H102" s="100">
        <v>460974.502</v>
      </c>
      <c r="I102" s="99">
        <f>SUM(J102:K102)</f>
        <v>548388.8939</v>
      </c>
      <c r="J102" s="104">
        <v>70113.618</v>
      </c>
      <c r="K102" s="100">
        <v>478275.2759</v>
      </c>
      <c r="L102" s="99">
        <f>SUM(M102:N102)</f>
        <v>152628.119</v>
      </c>
      <c r="M102" s="104">
        <v>17534.858</v>
      </c>
      <c r="N102" s="100">
        <v>135093.261</v>
      </c>
    </row>
    <row r="103" spans="1:14" ht="14.25" customHeight="1">
      <c r="A103" s="64">
        <v>2430</v>
      </c>
      <c r="B103" s="69" t="s">
        <v>211</v>
      </c>
      <c r="C103" s="65">
        <v>3</v>
      </c>
      <c r="D103" s="66">
        <v>0</v>
      </c>
      <c r="E103" s="63" t="s">
        <v>57</v>
      </c>
      <c r="F103" s="96">
        <f>SUM(F105:F110)</f>
        <v>289805.7058</v>
      </c>
      <c r="G103" s="96">
        <f aca="true" t="shared" si="28" ref="G103:N103">SUM(G105:G110)</f>
        <v>25420.4002</v>
      </c>
      <c r="H103" s="96">
        <f t="shared" si="28"/>
        <v>264385.3056</v>
      </c>
      <c r="I103" s="96">
        <f t="shared" si="28"/>
        <v>297898.54079999996</v>
      </c>
      <c r="J103" s="96">
        <f t="shared" si="28"/>
        <v>26122.4</v>
      </c>
      <c r="K103" s="96">
        <f t="shared" si="28"/>
        <v>271776.1408</v>
      </c>
      <c r="L103" s="96">
        <f t="shared" si="28"/>
        <v>56793.49</v>
      </c>
      <c r="M103" s="96">
        <f t="shared" si="28"/>
        <v>1730</v>
      </c>
      <c r="N103" s="96">
        <f t="shared" si="28"/>
        <v>55063.49</v>
      </c>
    </row>
    <row r="104" spans="1:14" s="67" customFormat="1" ht="13.5" customHeight="1">
      <c r="A104" s="64"/>
      <c r="B104" s="58"/>
      <c r="C104" s="65"/>
      <c r="D104" s="66"/>
      <c r="E104" s="63" t="s">
        <v>201</v>
      </c>
      <c r="F104" s="96"/>
      <c r="G104" s="97"/>
      <c r="H104" s="98"/>
      <c r="I104" s="96"/>
      <c r="J104" s="97"/>
      <c r="K104" s="98"/>
      <c r="L104" s="96"/>
      <c r="M104" s="97"/>
      <c r="N104" s="98"/>
    </row>
    <row r="105" spans="1:14" ht="15.75" customHeight="1" thickBot="1">
      <c r="A105" s="64">
        <v>2431</v>
      </c>
      <c r="B105" s="69" t="s">
        <v>211</v>
      </c>
      <c r="C105" s="65">
        <v>3</v>
      </c>
      <c r="D105" s="66">
        <v>1</v>
      </c>
      <c r="E105" s="63" t="s">
        <v>58</v>
      </c>
      <c r="F105" s="99">
        <f aca="true" t="shared" si="29" ref="F105:F110">SUM(G105:H105)</f>
        <v>0</v>
      </c>
      <c r="G105" s="97">
        <v>0</v>
      </c>
      <c r="H105" s="98">
        <v>0</v>
      </c>
      <c r="I105" s="99">
        <f aca="true" t="shared" si="30" ref="I105:I110">SUM(J105:K105)</f>
        <v>0</v>
      </c>
      <c r="J105" s="97">
        <v>0</v>
      </c>
      <c r="K105" s="98">
        <v>0</v>
      </c>
      <c r="L105" s="99">
        <f aca="true" t="shared" si="31" ref="L105:L110">SUM(M105:N105)</f>
        <v>0</v>
      </c>
      <c r="M105" s="97">
        <v>0</v>
      </c>
      <c r="N105" s="98">
        <v>0</v>
      </c>
    </row>
    <row r="106" spans="1:14" ht="15" customHeight="1" thickBot="1">
      <c r="A106" s="64">
        <v>2432</v>
      </c>
      <c r="B106" s="69" t="s">
        <v>211</v>
      </c>
      <c r="C106" s="65">
        <v>3</v>
      </c>
      <c r="D106" s="66">
        <v>2</v>
      </c>
      <c r="E106" s="63" t="s">
        <v>59</v>
      </c>
      <c r="F106" s="99">
        <f t="shared" si="29"/>
        <v>255524.6056</v>
      </c>
      <c r="G106" s="97">
        <v>25420.4001</v>
      </c>
      <c r="H106" s="98">
        <v>230104.2055</v>
      </c>
      <c r="I106" s="99">
        <f t="shared" si="30"/>
        <v>265247.4408</v>
      </c>
      <c r="J106" s="97">
        <v>25952.4</v>
      </c>
      <c r="K106" s="98">
        <v>239295.0408</v>
      </c>
      <c r="L106" s="99">
        <f t="shared" si="31"/>
        <v>56323.49</v>
      </c>
      <c r="M106" s="97">
        <v>1560</v>
      </c>
      <c r="N106" s="98">
        <v>54763.49</v>
      </c>
    </row>
    <row r="107" spans="1:14" ht="15" customHeight="1" thickBot="1">
      <c r="A107" s="64">
        <v>2433</v>
      </c>
      <c r="B107" s="69" t="s">
        <v>211</v>
      </c>
      <c r="C107" s="65">
        <v>3</v>
      </c>
      <c r="D107" s="66">
        <v>3</v>
      </c>
      <c r="E107" s="63" t="s">
        <v>60</v>
      </c>
      <c r="F107" s="99">
        <f t="shared" si="29"/>
        <v>0</v>
      </c>
      <c r="G107" s="97">
        <v>0</v>
      </c>
      <c r="H107" s="98">
        <v>0</v>
      </c>
      <c r="I107" s="99">
        <f t="shared" si="30"/>
        <v>0</v>
      </c>
      <c r="J107" s="97">
        <v>0</v>
      </c>
      <c r="K107" s="98">
        <v>0</v>
      </c>
      <c r="L107" s="99">
        <f t="shared" si="31"/>
        <v>0</v>
      </c>
      <c r="M107" s="97">
        <v>0</v>
      </c>
      <c r="N107" s="98">
        <v>0</v>
      </c>
    </row>
    <row r="108" spans="1:14" ht="21" customHeight="1" thickBot="1">
      <c r="A108" s="64">
        <v>2434</v>
      </c>
      <c r="B108" s="69" t="s">
        <v>211</v>
      </c>
      <c r="C108" s="65">
        <v>3</v>
      </c>
      <c r="D108" s="66">
        <v>4</v>
      </c>
      <c r="E108" s="63" t="s">
        <v>61</v>
      </c>
      <c r="F108" s="99">
        <f t="shared" si="29"/>
        <v>0</v>
      </c>
      <c r="G108" s="97">
        <v>0</v>
      </c>
      <c r="H108" s="98">
        <v>0</v>
      </c>
      <c r="I108" s="99">
        <f t="shared" si="30"/>
        <v>0</v>
      </c>
      <c r="J108" s="97">
        <v>0</v>
      </c>
      <c r="K108" s="98">
        <v>0</v>
      </c>
      <c r="L108" s="99">
        <f t="shared" si="31"/>
        <v>0</v>
      </c>
      <c r="M108" s="97">
        <v>0</v>
      </c>
      <c r="N108" s="98">
        <v>0</v>
      </c>
    </row>
    <row r="109" spans="1:14" ht="15" customHeight="1" thickBot="1">
      <c r="A109" s="64">
        <v>2435</v>
      </c>
      <c r="B109" s="69" t="s">
        <v>211</v>
      </c>
      <c r="C109" s="65">
        <v>3</v>
      </c>
      <c r="D109" s="66">
        <v>5</v>
      </c>
      <c r="E109" s="63" t="s">
        <v>62</v>
      </c>
      <c r="F109" s="99">
        <f t="shared" si="29"/>
        <v>34281.1002</v>
      </c>
      <c r="G109" s="97">
        <v>0.0001</v>
      </c>
      <c r="H109" s="98">
        <v>34281.1001</v>
      </c>
      <c r="I109" s="99">
        <f t="shared" si="30"/>
        <v>32651.1</v>
      </c>
      <c r="J109" s="97">
        <v>170</v>
      </c>
      <c r="K109" s="98">
        <v>32481.1</v>
      </c>
      <c r="L109" s="99">
        <f t="shared" si="31"/>
        <v>470</v>
      </c>
      <c r="M109" s="97">
        <v>170</v>
      </c>
      <c r="N109" s="98">
        <v>300</v>
      </c>
    </row>
    <row r="110" spans="1:14" ht="14.25" customHeight="1" thickBot="1">
      <c r="A110" s="64">
        <v>2436</v>
      </c>
      <c r="B110" s="69" t="s">
        <v>211</v>
      </c>
      <c r="C110" s="65">
        <v>3</v>
      </c>
      <c r="D110" s="66">
        <v>6</v>
      </c>
      <c r="E110" s="63" t="s">
        <v>63</v>
      </c>
      <c r="F110" s="99">
        <f t="shared" si="29"/>
        <v>0</v>
      </c>
      <c r="G110" s="97">
        <v>0</v>
      </c>
      <c r="H110" s="98">
        <v>0</v>
      </c>
      <c r="I110" s="99">
        <f t="shared" si="30"/>
        <v>0</v>
      </c>
      <c r="J110" s="97">
        <v>0</v>
      </c>
      <c r="K110" s="98">
        <v>0</v>
      </c>
      <c r="L110" s="99">
        <f t="shared" si="31"/>
        <v>0</v>
      </c>
      <c r="M110" s="97">
        <v>0</v>
      </c>
      <c r="N110" s="98">
        <v>0</v>
      </c>
    </row>
    <row r="111" spans="1:14" ht="27" customHeight="1">
      <c r="A111" s="64">
        <v>2440</v>
      </c>
      <c r="B111" s="69" t="s">
        <v>211</v>
      </c>
      <c r="C111" s="65">
        <v>4</v>
      </c>
      <c r="D111" s="66">
        <v>0</v>
      </c>
      <c r="E111" s="63" t="s">
        <v>64</v>
      </c>
      <c r="F111" s="96">
        <f>SUM(F113:F115)</f>
        <v>3557.1</v>
      </c>
      <c r="G111" s="96">
        <f aca="true" t="shared" si="32" ref="G111:N111">SUM(G113:G115)</f>
        <v>1000</v>
      </c>
      <c r="H111" s="96">
        <f t="shared" si="32"/>
        <v>2557.1</v>
      </c>
      <c r="I111" s="96">
        <f t="shared" si="32"/>
        <v>3557.1</v>
      </c>
      <c r="J111" s="96">
        <f t="shared" si="32"/>
        <v>1000</v>
      </c>
      <c r="K111" s="96">
        <f t="shared" si="32"/>
        <v>2557.1</v>
      </c>
      <c r="L111" s="96">
        <f t="shared" si="32"/>
        <v>0</v>
      </c>
      <c r="M111" s="96">
        <f t="shared" si="32"/>
        <v>0</v>
      </c>
      <c r="N111" s="96">
        <f t="shared" si="32"/>
        <v>0</v>
      </c>
    </row>
    <row r="112" spans="1:14" s="67" customFormat="1" ht="14.25" customHeight="1">
      <c r="A112" s="64"/>
      <c r="B112" s="58"/>
      <c r="C112" s="65"/>
      <c r="D112" s="66"/>
      <c r="E112" s="63" t="s">
        <v>201</v>
      </c>
      <c r="F112" s="96"/>
      <c r="G112" s="97"/>
      <c r="H112" s="98"/>
      <c r="I112" s="96"/>
      <c r="J112" s="97"/>
      <c r="K112" s="98"/>
      <c r="L112" s="96"/>
      <c r="M112" s="97"/>
      <c r="N112" s="98"/>
    </row>
    <row r="113" spans="1:14" ht="27.75" customHeight="1" thickBot="1">
      <c r="A113" s="64">
        <v>2441</v>
      </c>
      <c r="B113" s="69" t="s">
        <v>211</v>
      </c>
      <c r="C113" s="65">
        <v>4</v>
      </c>
      <c r="D113" s="66">
        <v>1</v>
      </c>
      <c r="E113" s="63" t="s">
        <v>65</v>
      </c>
      <c r="F113" s="99">
        <f>SUM(G113:H113)</f>
        <v>0</v>
      </c>
      <c r="G113" s="97">
        <v>0</v>
      </c>
      <c r="H113" s="98">
        <v>0</v>
      </c>
      <c r="I113" s="99">
        <f>SUM(J113:K113)</f>
        <v>0</v>
      </c>
      <c r="J113" s="97">
        <v>0</v>
      </c>
      <c r="K113" s="98">
        <v>0</v>
      </c>
      <c r="L113" s="99">
        <f>SUM(M113:N113)</f>
        <v>0</v>
      </c>
      <c r="M113" s="97">
        <v>0</v>
      </c>
      <c r="N113" s="98">
        <v>0</v>
      </c>
    </row>
    <row r="114" spans="1:14" ht="20.25" customHeight="1" thickBot="1">
      <c r="A114" s="64">
        <v>2442</v>
      </c>
      <c r="B114" s="69" t="s">
        <v>211</v>
      </c>
      <c r="C114" s="65">
        <v>4</v>
      </c>
      <c r="D114" s="66">
        <v>2</v>
      </c>
      <c r="E114" s="63" t="s">
        <v>66</v>
      </c>
      <c r="F114" s="99">
        <f>SUM(G114:H114)</f>
        <v>0</v>
      </c>
      <c r="G114" s="97">
        <v>0</v>
      </c>
      <c r="H114" s="98">
        <v>0</v>
      </c>
      <c r="I114" s="99">
        <f>SUM(J114:K114)</f>
        <v>0</v>
      </c>
      <c r="J114" s="97">
        <v>0</v>
      </c>
      <c r="K114" s="98">
        <v>0</v>
      </c>
      <c r="L114" s="99">
        <f>SUM(M114:N114)</f>
        <v>0</v>
      </c>
      <c r="M114" s="97">
        <v>0</v>
      </c>
      <c r="N114" s="98">
        <v>0</v>
      </c>
    </row>
    <row r="115" spans="1:14" ht="15" customHeight="1" thickBot="1">
      <c r="A115" s="64">
        <v>2443</v>
      </c>
      <c r="B115" s="69" t="s">
        <v>211</v>
      </c>
      <c r="C115" s="65">
        <v>4</v>
      </c>
      <c r="D115" s="66">
        <v>3</v>
      </c>
      <c r="E115" s="63" t="s">
        <v>67</v>
      </c>
      <c r="F115" s="99">
        <f>SUM(G115:H115)</f>
        <v>3557.1</v>
      </c>
      <c r="G115" s="97">
        <v>1000</v>
      </c>
      <c r="H115" s="98">
        <v>2557.1</v>
      </c>
      <c r="I115" s="99">
        <f>SUM(J115:K115)</f>
        <v>3557.1</v>
      </c>
      <c r="J115" s="97">
        <v>1000</v>
      </c>
      <c r="K115" s="98">
        <v>2557.1</v>
      </c>
      <c r="L115" s="99">
        <f>SUM(M115:N115)</f>
        <v>0</v>
      </c>
      <c r="M115" s="97">
        <v>0</v>
      </c>
      <c r="N115" s="98">
        <v>0</v>
      </c>
    </row>
    <row r="116" spans="1:14" ht="16.5" customHeight="1">
      <c r="A116" s="64">
        <v>2450</v>
      </c>
      <c r="B116" s="69" t="s">
        <v>211</v>
      </c>
      <c r="C116" s="65">
        <v>5</v>
      </c>
      <c r="D116" s="66">
        <v>0</v>
      </c>
      <c r="E116" s="63" t="s">
        <v>68</v>
      </c>
      <c r="F116" s="96">
        <f>SUM(F118:F122)</f>
        <v>30098186.453200005</v>
      </c>
      <c r="G116" s="96">
        <f aca="true" t="shared" si="33" ref="G116:N116">SUM(G118:G122)</f>
        <v>19880500.5262</v>
      </c>
      <c r="H116" s="96">
        <f t="shared" si="33"/>
        <v>10217685.927000001</v>
      </c>
      <c r="I116" s="96">
        <f t="shared" si="33"/>
        <v>30960636.161799997</v>
      </c>
      <c r="J116" s="96">
        <f t="shared" si="33"/>
        <v>20110742.8017</v>
      </c>
      <c r="K116" s="96">
        <f t="shared" si="33"/>
        <v>10849893.3601</v>
      </c>
      <c r="L116" s="96">
        <f t="shared" si="33"/>
        <v>7035533.5726</v>
      </c>
      <c r="M116" s="96">
        <f t="shared" si="33"/>
        <v>4982053.118999999</v>
      </c>
      <c r="N116" s="96">
        <f t="shared" si="33"/>
        <v>2053480.4536000001</v>
      </c>
    </row>
    <row r="117" spans="1:14" s="67" customFormat="1" ht="15" customHeight="1">
      <c r="A117" s="64"/>
      <c r="B117" s="58"/>
      <c r="C117" s="65"/>
      <c r="D117" s="66"/>
      <c r="E117" s="63" t="s">
        <v>201</v>
      </c>
      <c r="F117" s="96"/>
      <c r="G117" s="97"/>
      <c r="H117" s="98"/>
      <c r="I117" s="96"/>
      <c r="J117" s="97"/>
      <c r="K117" s="98"/>
      <c r="L117" s="96"/>
      <c r="M117" s="97"/>
      <c r="N117" s="98"/>
    </row>
    <row r="118" spans="1:14" ht="14.25" customHeight="1" thickBot="1">
      <c r="A118" s="64">
        <v>2451</v>
      </c>
      <c r="B118" s="69" t="s">
        <v>211</v>
      </c>
      <c r="C118" s="65">
        <v>5</v>
      </c>
      <c r="D118" s="66">
        <v>1</v>
      </c>
      <c r="E118" s="63" t="s">
        <v>69</v>
      </c>
      <c r="F118" s="99">
        <f>SUM(G118:H118)</f>
        <v>20697386.304800004</v>
      </c>
      <c r="G118" s="104">
        <v>10611777.3241</v>
      </c>
      <c r="H118" s="100">
        <v>10085608.980700001</v>
      </c>
      <c r="I118" s="99">
        <f>SUM(J118:K118)</f>
        <v>21553427.0158</v>
      </c>
      <c r="J118" s="104">
        <v>10841410.6007</v>
      </c>
      <c r="K118" s="100">
        <v>10712016.415099999</v>
      </c>
      <c r="L118" s="99">
        <f>SUM(M118:N118)</f>
        <v>4621818.223999999</v>
      </c>
      <c r="M118" s="104">
        <v>2630093.675</v>
      </c>
      <c r="N118" s="100">
        <v>1991724.549</v>
      </c>
    </row>
    <row r="119" spans="1:14" ht="18" customHeight="1" thickBot="1">
      <c r="A119" s="64">
        <v>2452</v>
      </c>
      <c r="B119" s="69" t="s">
        <v>211</v>
      </c>
      <c r="C119" s="65">
        <v>5</v>
      </c>
      <c r="D119" s="66">
        <v>2</v>
      </c>
      <c r="E119" s="63" t="s">
        <v>70</v>
      </c>
      <c r="F119" s="99">
        <f>SUM(G119:H119)</f>
        <v>0</v>
      </c>
      <c r="G119" s="104">
        <v>0</v>
      </c>
      <c r="H119" s="100">
        <v>0</v>
      </c>
      <c r="I119" s="99">
        <f>SUM(J119:K119)</f>
        <v>0</v>
      </c>
      <c r="J119" s="104">
        <v>0</v>
      </c>
      <c r="K119" s="100">
        <v>0</v>
      </c>
      <c r="L119" s="99">
        <f>SUM(M119:N119)</f>
        <v>0</v>
      </c>
      <c r="M119" s="104">
        <v>0</v>
      </c>
      <c r="N119" s="100">
        <v>0</v>
      </c>
    </row>
    <row r="120" spans="1:14" ht="15" customHeight="1" thickBot="1">
      <c r="A120" s="64">
        <v>2453</v>
      </c>
      <c r="B120" s="69" t="s">
        <v>211</v>
      </c>
      <c r="C120" s="65">
        <v>5</v>
      </c>
      <c r="D120" s="66">
        <v>3</v>
      </c>
      <c r="E120" s="63" t="s">
        <v>71</v>
      </c>
      <c r="F120" s="99">
        <f>SUM(G120:H120)</f>
        <v>0</v>
      </c>
      <c r="G120" s="104">
        <v>0</v>
      </c>
      <c r="H120" s="100">
        <v>0</v>
      </c>
      <c r="I120" s="99">
        <f>SUM(J120:K120)</f>
        <v>0</v>
      </c>
      <c r="J120" s="104">
        <v>0</v>
      </c>
      <c r="K120" s="100">
        <v>0</v>
      </c>
      <c r="L120" s="99">
        <f>SUM(M120:N120)</f>
        <v>0</v>
      </c>
      <c r="M120" s="104">
        <v>0</v>
      </c>
      <c r="N120" s="100">
        <v>0</v>
      </c>
    </row>
    <row r="121" spans="1:14" ht="15" customHeight="1" thickBot="1">
      <c r="A121" s="64">
        <v>2454</v>
      </c>
      <c r="B121" s="69" t="s">
        <v>211</v>
      </c>
      <c r="C121" s="65">
        <v>5</v>
      </c>
      <c r="D121" s="66">
        <v>4</v>
      </c>
      <c r="E121" s="63" t="s">
        <v>72</v>
      </c>
      <c r="F121" s="99">
        <f>SUM(G121:H121)</f>
        <v>0</v>
      </c>
      <c r="G121" s="104">
        <v>0</v>
      </c>
      <c r="H121" s="100">
        <v>0</v>
      </c>
      <c r="I121" s="99">
        <f>SUM(J121:K121)</f>
        <v>0</v>
      </c>
      <c r="J121" s="104">
        <v>0</v>
      </c>
      <c r="K121" s="100">
        <v>0</v>
      </c>
      <c r="L121" s="99">
        <f>SUM(M121:N121)</f>
        <v>0</v>
      </c>
      <c r="M121" s="104">
        <v>0</v>
      </c>
      <c r="N121" s="100">
        <v>0</v>
      </c>
    </row>
    <row r="122" spans="1:14" ht="19.5" customHeight="1" thickBot="1">
      <c r="A122" s="64">
        <v>2455</v>
      </c>
      <c r="B122" s="69" t="s">
        <v>211</v>
      </c>
      <c r="C122" s="65">
        <v>5</v>
      </c>
      <c r="D122" s="66">
        <v>5</v>
      </c>
      <c r="E122" s="63" t="s">
        <v>73</v>
      </c>
      <c r="F122" s="99">
        <f>SUM(G122:H122)</f>
        <v>9400800.1484</v>
      </c>
      <c r="G122" s="104">
        <v>9268723.2021</v>
      </c>
      <c r="H122" s="100">
        <v>132076.9463</v>
      </c>
      <c r="I122" s="99">
        <f>SUM(J122:K122)</f>
        <v>9407209.146</v>
      </c>
      <c r="J122" s="104">
        <v>9269332.201</v>
      </c>
      <c r="K122" s="100">
        <v>137876.945</v>
      </c>
      <c r="L122" s="99">
        <f>SUM(M122:N122)</f>
        <v>2413715.3485999997</v>
      </c>
      <c r="M122" s="104">
        <v>2351959.4439999997</v>
      </c>
      <c r="N122" s="100">
        <v>61755.904599999994</v>
      </c>
    </row>
    <row r="123" spans="1:14" ht="18" customHeight="1">
      <c r="A123" s="64">
        <v>2460</v>
      </c>
      <c r="B123" s="69" t="s">
        <v>211</v>
      </c>
      <c r="C123" s="65">
        <v>6</v>
      </c>
      <c r="D123" s="66">
        <v>0</v>
      </c>
      <c r="E123" s="63" t="s">
        <v>74</v>
      </c>
      <c r="F123" s="96">
        <f>SUM(F125)</f>
        <v>0</v>
      </c>
      <c r="G123" s="96">
        <f aca="true" t="shared" si="34" ref="G123:N123">SUM(G125)</f>
        <v>0</v>
      </c>
      <c r="H123" s="96">
        <f t="shared" si="34"/>
        <v>0</v>
      </c>
      <c r="I123" s="96">
        <f t="shared" si="34"/>
        <v>0</v>
      </c>
      <c r="J123" s="96">
        <f t="shared" si="34"/>
        <v>0</v>
      </c>
      <c r="K123" s="96">
        <f t="shared" si="34"/>
        <v>0</v>
      </c>
      <c r="L123" s="96">
        <f t="shared" si="34"/>
        <v>0</v>
      </c>
      <c r="M123" s="96">
        <f t="shared" si="34"/>
        <v>0</v>
      </c>
      <c r="N123" s="96">
        <f t="shared" si="34"/>
        <v>0</v>
      </c>
    </row>
    <row r="124" spans="1:14" s="67" customFormat="1" ht="15" customHeight="1">
      <c r="A124" s="64"/>
      <c r="B124" s="58"/>
      <c r="C124" s="65"/>
      <c r="D124" s="66"/>
      <c r="E124" s="63" t="s">
        <v>201</v>
      </c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.75" customHeight="1" thickBot="1">
      <c r="A125" s="64">
        <v>2461</v>
      </c>
      <c r="B125" s="69" t="s">
        <v>211</v>
      </c>
      <c r="C125" s="65">
        <v>6</v>
      </c>
      <c r="D125" s="66">
        <v>1</v>
      </c>
      <c r="E125" s="63" t="s">
        <v>75</v>
      </c>
      <c r="F125" s="99">
        <f>SUM(G125:H125)</f>
        <v>0</v>
      </c>
      <c r="G125" s="104">
        <v>0</v>
      </c>
      <c r="H125" s="100">
        <v>0</v>
      </c>
      <c r="I125" s="99">
        <f>SUM(J125:K125)</f>
        <v>0</v>
      </c>
      <c r="J125" s="104">
        <v>0</v>
      </c>
      <c r="K125" s="100">
        <v>0</v>
      </c>
      <c r="L125" s="99">
        <f>SUM(M125:N125)</f>
        <v>0</v>
      </c>
      <c r="M125" s="104">
        <v>0</v>
      </c>
      <c r="N125" s="100">
        <v>0</v>
      </c>
    </row>
    <row r="126" spans="1:14" ht="14.25" customHeight="1">
      <c r="A126" s="64">
        <v>2470</v>
      </c>
      <c r="B126" s="69" t="s">
        <v>211</v>
      </c>
      <c r="C126" s="65">
        <v>7</v>
      </c>
      <c r="D126" s="66">
        <v>0</v>
      </c>
      <c r="E126" s="63" t="s">
        <v>76</v>
      </c>
      <c r="F126" s="96">
        <f>SUM(F128:F131)</f>
        <v>15000.001</v>
      </c>
      <c r="G126" s="96">
        <f aca="true" t="shared" si="35" ref="G126:N126">SUM(G128:G131)</f>
        <v>15000</v>
      </c>
      <c r="H126" s="96">
        <f t="shared" si="35"/>
        <v>0.001</v>
      </c>
      <c r="I126" s="96">
        <f t="shared" si="35"/>
        <v>15800</v>
      </c>
      <c r="J126" s="96">
        <f t="shared" si="35"/>
        <v>15000</v>
      </c>
      <c r="K126" s="96">
        <f t="shared" si="35"/>
        <v>800</v>
      </c>
      <c r="L126" s="96">
        <f t="shared" si="35"/>
        <v>630</v>
      </c>
      <c r="M126" s="96">
        <f t="shared" si="35"/>
        <v>0</v>
      </c>
      <c r="N126" s="96">
        <f t="shared" si="35"/>
        <v>630</v>
      </c>
    </row>
    <row r="127" spans="1:14" s="67" customFormat="1" ht="14.25" customHeight="1">
      <c r="A127" s="64"/>
      <c r="B127" s="58"/>
      <c r="C127" s="65"/>
      <c r="D127" s="66"/>
      <c r="E127" s="63" t="s">
        <v>201</v>
      </c>
      <c r="F127" s="96"/>
      <c r="G127" s="97"/>
      <c r="H127" s="98"/>
      <c r="I127" s="96"/>
      <c r="J127" s="97"/>
      <c r="K127" s="98"/>
      <c r="L127" s="96"/>
      <c r="M127" s="97"/>
      <c r="N127" s="98"/>
    </row>
    <row r="128" spans="1:14" ht="25.5" customHeight="1" thickBot="1">
      <c r="A128" s="64">
        <v>2471</v>
      </c>
      <c r="B128" s="69" t="s">
        <v>211</v>
      </c>
      <c r="C128" s="65">
        <v>7</v>
      </c>
      <c r="D128" s="66">
        <v>1</v>
      </c>
      <c r="E128" s="63" t="s">
        <v>77</v>
      </c>
      <c r="F128" s="99">
        <f>SUM(G128:H128)</f>
        <v>0</v>
      </c>
      <c r="G128" s="104">
        <v>0</v>
      </c>
      <c r="H128" s="100">
        <v>0</v>
      </c>
      <c r="I128" s="99">
        <f>SUM(J128:K128)</f>
        <v>0</v>
      </c>
      <c r="J128" s="104">
        <v>0</v>
      </c>
      <c r="K128" s="100">
        <v>0</v>
      </c>
      <c r="L128" s="99">
        <f>SUM(M128:N128)</f>
        <v>0</v>
      </c>
      <c r="M128" s="104">
        <v>0</v>
      </c>
      <c r="N128" s="100">
        <v>0</v>
      </c>
    </row>
    <row r="129" spans="1:14" ht="15" customHeight="1" thickBot="1">
      <c r="A129" s="64">
        <v>2472</v>
      </c>
      <c r="B129" s="69" t="s">
        <v>211</v>
      </c>
      <c r="C129" s="65">
        <v>7</v>
      </c>
      <c r="D129" s="66">
        <v>2</v>
      </c>
      <c r="E129" s="63" t="s">
        <v>78</v>
      </c>
      <c r="F129" s="99">
        <f>SUM(G129:H129)</f>
        <v>0</v>
      </c>
      <c r="G129" s="104">
        <v>0</v>
      </c>
      <c r="H129" s="100">
        <v>0</v>
      </c>
      <c r="I129" s="99">
        <f>SUM(J129:K129)</f>
        <v>0</v>
      </c>
      <c r="J129" s="104">
        <v>0</v>
      </c>
      <c r="K129" s="100">
        <v>0</v>
      </c>
      <c r="L129" s="99">
        <f>SUM(M129:N129)</f>
        <v>0</v>
      </c>
      <c r="M129" s="104">
        <v>0</v>
      </c>
      <c r="N129" s="100">
        <v>0</v>
      </c>
    </row>
    <row r="130" spans="1:14" ht="16.5" customHeight="1" thickBot="1">
      <c r="A130" s="64">
        <v>2473</v>
      </c>
      <c r="B130" s="69" t="s">
        <v>211</v>
      </c>
      <c r="C130" s="65">
        <v>7</v>
      </c>
      <c r="D130" s="66">
        <v>3</v>
      </c>
      <c r="E130" s="63" t="s">
        <v>79</v>
      </c>
      <c r="F130" s="99">
        <f>SUM(G130:H130)</f>
        <v>15000.001</v>
      </c>
      <c r="G130" s="104">
        <v>15000</v>
      </c>
      <c r="H130" s="100">
        <v>0.001</v>
      </c>
      <c r="I130" s="99">
        <f>SUM(J130:K130)</f>
        <v>15800</v>
      </c>
      <c r="J130" s="104">
        <v>15000</v>
      </c>
      <c r="K130" s="100">
        <v>800</v>
      </c>
      <c r="L130" s="99">
        <f>SUM(M130:N130)</f>
        <v>630</v>
      </c>
      <c r="M130" s="104">
        <v>0</v>
      </c>
      <c r="N130" s="100">
        <v>630</v>
      </c>
    </row>
    <row r="131" spans="1:14" ht="17.25" customHeight="1" thickBot="1">
      <c r="A131" s="64">
        <v>2474</v>
      </c>
      <c r="B131" s="69" t="s">
        <v>211</v>
      </c>
      <c r="C131" s="65">
        <v>7</v>
      </c>
      <c r="D131" s="66">
        <v>4</v>
      </c>
      <c r="E131" s="63" t="s">
        <v>80</v>
      </c>
      <c r="F131" s="99">
        <f>SUM(G131:H131)</f>
        <v>0</v>
      </c>
      <c r="G131" s="104">
        <v>0</v>
      </c>
      <c r="H131" s="100">
        <v>0</v>
      </c>
      <c r="I131" s="99">
        <f>SUM(J131:K131)</f>
        <v>0</v>
      </c>
      <c r="J131" s="104">
        <v>0</v>
      </c>
      <c r="K131" s="100">
        <v>0</v>
      </c>
      <c r="L131" s="99">
        <f>SUM(M131:N131)</f>
        <v>0</v>
      </c>
      <c r="M131" s="104">
        <v>0</v>
      </c>
      <c r="N131" s="100">
        <v>0</v>
      </c>
    </row>
    <row r="132" spans="1:14" ht="29.25" customHeight="1">
      <c r="A132" s="64">
        <v>2480</v>
      </c>
      <c r="B132" s="69" t="s">
        <v>211</v>
      </c>
      <c r="C132" s="65">
        <v>8</v>
      </c>
      <c r="D132" s="66">
        <v>0</v>
      </c>
      <c r="E132" s="63" t="s">
        <v>81</v>
      </c>
      <c r="F132" s="96">
        <f>SUM(F134:F140)</f>
        <v>9190</v>
      </c>
      <c r="G132" s="96">
        <f aca="true" t="shared" si="36" ref="G132:N132">SUM(G134:G140)</f>
        <v>1320</v>
      </c>
      <c r="H132" s="96">
        <f t="shared" si="36"/>
        <v>7870</v>
      </c>
      <c r="I132" s="96">
        <f t="shared" si="36"/>
        <v>9680</v>
      </c>
      <c r="J132" s="96">
        <f t="shared" si="36"/>
        <v>1320</v>
      </c>
      <c r="K132" s="96">
        <f t="shared" si="36"/>
        <v>8360</v>
      </c>
      <c r="L132" s="96">
        <f t="shared" si="36"/>
        <v>2959.1</v>
      </c>
      <c r="M132" s="96">
        <f t="shared" si="36"/>
        <v>150</v>
      </c>
      <c r="N132" s="96">
        <f t="shared" si="36"/>
        <v>2809.1</v>
      </c>
    </row>
    <row r="133" spans="1:14" s="67" customFormat="1" ht="16.5" customHeight="1">
      <c r="A133" s="64"/>
      <c r="B133" s="58"/>
      <c r="C133" s="65"/>
      <c r="D133" s="66"/>
      <c r="E133" s="63" t="s">
        <v>201</v>
      </c>
      <c r="F133" s="96"/>
      <c r="G133" s="97"/>
      <c r="H133" s="98"/>
      <c r="I133" s="96"/>
      <c r="J133" s="97"/>
      <c r="K133" s="98"/>
      <c r="L133" s="96"/>
      <c r="M133" s="97"/>
      <c r="N133" s="98"/>
    </row>
    <row r="134" spans="1:14" ht="39.75" customHeight="1" thickBot="1">
      <c r="A134" s="64">
        <v>2481</v>
      </c>
      <c r="B134" s="69" t="s">
        <v>211</v>
      </c>
      <c r="C134" s="65">
        <v>8</v>
      </c>
      <c r="D134" s="66">
        <v>1</v>
      </c>
      <c r="E134" s="63" t="s">
        <v>82</v>
      </c>
      <c r="F134" s="99">
        <f aca="true" t="shared" si="37" ref="F134:F140">SUM(G134:H134)</f>
        <v>0</v>
      </c>
      <c r="G134" s="104">
        <v>0</v>
      </c>
      <c r="H134" s="100">
        <v>0</v>
      </c>
      <c r="I134" s="99">
        <f aca="true" t="shared" si="38" ref="I134:I140">SUM(J134:K134)</f>
        <v>0</v>
      </c>
      <c r="J134" s="104">
        <v>0</v>
      </c>
      <c r="K134" s="100">
        <v>0</v>
      </c>
      <c r="L134" s="99">
        <f aca="true" t="shared" si="39" ref="L134:L140">SUM(M134:N134)</f>
        <v>0</v>
      </c>
      <c r="M134" s="104">
        <v>0</v>
      </c>
      <c r="N134" s="100">
        <v>0</v>
      </c>
    </row>
    <row r="135" spans="1:14" ht="40.5" customHeight="1" thickBot="1">
      <c r="A135" s="64">
        <v>2482</v>
      </c>
      <c r="B135" s="69" t="s">
        <v>211</v>
      </c>
      <c r="C135" s="65">
        <v>8</v>
      </c>
      <c r="D135" s="66">
        <v>2</v>
      </c>
      <c r="E135" s="63" t="s">
        <v>83</v>
      </c>
      <c r="F135" s="99">
        <f t="shared" si="37"/>
        <v>5720</v>
      </c>
      <c r="G135" s="104">
        <v>1220</v>
      </c>
      <c r="H135" s="100">
        <v>4500</v>
      </c>
      <c r="I135" s="99">
        <f t="shared" si="38"/>
        <v>5720</v>
      </c>
      <c r="J135" s="104">
        <v>1220</v>
      </c>
      <c r="K135" s="100">
        <v>4500</v>
      </c>
      <c r="L135" s="99">
        <f t="shared" si="39"/>
        <v>850</v>
      </c>
      <c r="M135" s="104">
        <v>150</v>
      </c>
      <c r="N135" s="100">
        <v>700</v>
      </c>
    </row>
    <row r="136" spans="1:14" ht="30" customHeight="1" thickBot="1">
      <c r="A136" s="64">
        <v>2483</v>
      </c>
      <c r="B136" s="69" t="s">
        <v>211</v>
      </c>
      <c r="C136" s="65">
        <v>8</v>
      </c>
      <c r="D136" s="66">
        <v>3</v>
      </c>
      <c r="E136" s="63" t="s">
        <v>84</v>
      </c>
      <c r="F136" s="99">
        <f t="shared" si="37"/>
        <v>0</v>
      </c>
      <c r="G136" s="104">
        <v>0</v>
      </c>
      <c r="H136" s="100">
        <v>0</v>
      </c>
      <c r="I136" s="99">
        <f t="shared" si="38"/>
        <v>0</v>
      </c>
      <c r="J136" s="104">
        <v>0</v>
      </c>
      <c r="K136" s="100">
        <v>0</v>
      </c>
      <c r="L136" s="99">
        <f t="shared" si="39"/>
        <v>0</v>
      </c>
      <c r="M136" s="104">
        <v>0</v>
      </c>
      <c r="N136" s="100">
        <v>0</v>
      </c>
    </row>
    <row r="137" spans="1:14" ht="37.5" customHeight="1" thickBot="1">
      <c r="A137" s="64">
        <v>2484</v>
      </c>
      <c r="B137" s="69" t="s">
        <v>211</v>
      </c>
      <c r="C137" s="65">
        <v>8</v>
      </c>
      <c r="D137" s="66">
        <v>4</v>
      </c>
      <c r="E137" s="63" t="s">
        <v>85</v>
      </c>
      <c r="F137" s="99">
        <f t="shared" si="37"/>
        <v>0</v>
      </c>
      <c r="G137" s="104">
        <v>0</v>
      </c>
      <c r="H137" s="100">
        <v>0</v>
      </c>
      <c r="I137" s="99">
        <f t="shared" si="38"/>
        <v>0</v>
      </c>
      <c r="J137" s="104">
        <v>0</v>
      </c>
      <c r="K137" s="100">
        <v>0</v>
      </c>
      <c r="L137" s="99">
        <f t="shared" si="39"/>
        <v>0</v>
      </c>
      <c r="M137" s="104">
        <v>0</v>
      </c>
      <c r="N137" s="100">
        <v>0</v>
      </c>
    </row>
    <row r="138" spans="1:14" ht="28.5" customHeight="1" thickBot="1">
      <c r="A138" s="64">
        <v>2485</v>
      </c>
      <c r="B138" s="69" t="s">
        <v>211</v>
      </c>
      <c r="C138" s="65">
        <v>8</v>
      </c>
      <c r="D138" s="66">
        <v>5</v>
      </c>
      <c r="E138" s="63" t="s">
        <v>86</v>
      </c>
      <c r="F138" s="99">
        <f t="shared" si="37"/>
        <v>2650</v>
      </c>
      <c r="G138" s="104">
        <v>0</v>
      </c>
      <c r="H138" s="100">
        <v>2650</v>
      </c>
      <c r="I138" s="99">
        <f t="shared" si="38"/>
        <v>3140</v>
      </c>
      <c r="J138" s="104">
        <v>0</v>
      </c>
      <c r="K138" s="100">
        <v>3140</v>
      </c>
      <c r="L138" s="99">
        <f t="shared" si="39"/>
        <v>1709.1</v>
      </c>
      <c r="M138" s="104">
        <v>0</v>
      </c>
      <c r="N138" s="100">
        <v>1709.1</v>
      </c>
    </row>
    <row r="139" spans="1:14" ht="20.25" customHeight="1" thickBot="1">
      <c r="A139" s="64">
        <v>2486</v>
      </c>
      <c r="B139" s="69" t="s">
        <v>211</v>
      </c>
      <c r="C139" s="65">
        <v>8</v>
      </c>
      <c r="D139" s="66">
        <v>6</v>
      </c>
      <c r="E139" s="63" t="s">
        <v>87</v>
      </c>
      <c r="F139" s="99">
        <f t="shared" si="37"/>
        <v>0</v>
      </c>
      <c r="G139" s="104">
        <v>0</v>
      </c>
      <c r="H139" s="100">
        <v>0</v>
      </c>
      <c r="I139" s="99">
        <f t="shared" si="38"/>
        <v>0</v>
      </c>
      <c r="J139" s="104">
        <v>0</v>
      </c>
      <c r="K139" s="100">
        <v>0</v>
      </c>
      <c r="L139" s="99">
        <f t="shared" si="39"/>
        <v>0</v>
      </c>
      <c r="M139" s="104">
        <v>0</v>
      </c>
      <c r="N139" s="100">
        <v>0</v>
      </c>
    </row>
    <row r="140" spans="1:14" ht="27" customHeight="1" thickBot="1">
      <c r="A140" s="64">
        <v>2487</v>
      </c>
      <c r="B140" s="69" t="s">
        <v>211</v>
      </c>
      <c r="C140" s="65">
        <v>8</v>
      </c>
      <c r="D140" s="66">
        <v>7</v>
      </c>
      <c r="E140" s="63" t="s">
        <v>88</v>
      </c>
      <c r="F140" s="99">
        <f t="shared" si="37"/>
        <v>820</v>
      </c>
      <c r="G140" s="104">
        <v>100</v>
      </c>
      <c r="H140" s="100">
        <v>720</v>
      </c>
      <c r="I140" s="99">
        <f t="shared" si="38"/>
        <v>820</v>
      </c>
      <c r="J140" s="104">
        <v>100</v>
      </c>
      <c r="K140" s="100">
        <v>720</v>
      </c>
      <c r="L140" s="99">
        <f t="shared" si="39"/>
        <v>400</v>
      </c>
      <c r="M140" s="104">
        <v>0</v>
      </c>
      <c r="N140" s="100">
        <v>400</v>
      </c>
    </row>
    <row r="141" spans="1:14" ht="27.75" customHeight="1">
      <c r="A141" s="64">
        <v>2490</v>
      </c>
      <c r="B141" s="69" t="s">
        <v>211</v>
      </c>
      <c r="C141" s="65">
        <v>9</v>
      </c>
      <c r="D141" s="66">
        <v>0</v>
      </c>
      <c r="E141" s="63" t="s">
        <v>89</v>
      </c>
      <c r="F141" s="96">
        <f>SUM(F143)</f>
        <v>-16221828.6249</v>
      </c>
      <c r="G141" s="96">
        <f aca="true" t="shared" si="40" ref="G141:N141">SUM(G143)</f>
        <v>1173148.6</v>
      </c>
      <c r="H141" s="96">
        <f t="shared" si="40"/>
        <v>-17394977.2249</v>
      </c>
      <c r="I141" s="96">
        <f t="shared" si="40"/>
        <v>-16999928.915799998</v>
      </c>
      <c r="J141" s="96">
        <f t="shared" si="40"/>
        <v>1208008.6</v>
      </c>
      <c r="K141" s="96">
        <f t="shared" si="40"/>
        <v>-18207937.5158</v>
      </c>
      <c r="L141" s="96">
        <f t="shared" si="40"/>
        <v>-4483521.2485</v>
      </c>
      <c r="M141" s="96">
        <f t="shared" si="40"/>
        <v>482997.685</v>
      </c>
      <c r="N141" s="96">
        <f t="shared" si="40"/>
        <v>-4966518.933499999</v>
      </c>
    </row>
    <row r="142" spans="1:14" s="67" customFormat="1" ht="16.5" customHeight="1">
      <c r="A142" s="64"/>
      <c r="B142" s="58"/>
      <c r="C142" s="65"/>
      <c r="D142" s="66"/>
      <c r="E142" s="63" t="s">
        <v>201</v>
      </c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4.25" customHeight="1" thickBot="1">
      <c r="A143" s="64">
        <v>2491</v>
      </c>
      <c r="B143" s="69" t="s">
        <v>211</v>
      </c>
      <c r="C143" s="65">
        <v>9</v>
      </c>
      <c r="D143" s="66">
        <v>1</v>
      </c>
      <c r="E143" s="63" t="s">
        <v>89</v>
      </c>
      <c r="F143" s="99">
        <f>SUM(G143:H143)</f>
        <v>-16221828.6249</v>
      </c>
      <c r="G143" s="104">
        <v>1173148.6</v>
      </c>
      <c r="H143" s="100">
        <v>-17394977.2249</v>
      </c>
      <c r="I143" s="99">
        <f>SUM(J143:K143)</f>
        <v>-16999928.915799998</v>
      </c>
      <c r="J143" s="104">
        <v>1208008.6</v>
      </c>
      <c r="K143" s="100">
        <v>-18207937.5158</v>
      </c>
      <c r="L143" s="99">
        <f>SUM(M143:N143)</f>
        <v>-4483521.2485</v>
      </c>
      <c r="M143" s="104">
        <v>482997.685</v>
      </c>
      <c r="N143" s="100">
        <v>-4966518.933499999</v>
      </c>
    </row>
    <row r="144" spans="1:14" s="62" customFormat="1" ht="34.5" customHeight="1">
      <c r="A144" s="64">
        <v>2500</v>
      </c>
      <c r="B144" s="69" t="s">
        <v>212</v>
      </c>
      <c r="C144" s="65">
        <v>0</v>
      </c>
      <c r="D144" s="66">
        <v>0</v>
      </c>
      <c r="E144" s="63" t="s">
        <v>90</v>
      </c>
      <c r="F144" s="96">
        <f>SUM(F146,F149,F152,F155,F158,F161,)</f>
        <v>10826919.338000001</v>
      </c>
      <c r="G144" s="96">
        <f aca="true" t="shared" si="41" ref="G144:N144">SUM(G146,G149,G152,G155,G158,G161,)</f>
        <v>10190392.6854</v>
      </c>
      <c r="H144" s="96">
        <f t="shared" si="41"/>
        <v>636526.6525999999</v>
      </c>
      <c r="I144" s="96">
        <f t="shared" si="41"/>
        <v>11034950.499599999</v>
      </c>
      <c r="J144" s="96">
        <f t="shared" si="41"/>
        <v>10267306.7089</v>
      </c>
      <c r="K144" s="96">
        <f t="shared" si="41"/>
        <v>767643.7907</v>
      </c>
      <c r="L144" s="96">
        <f t="shared" si="41"/>
        <v>4671554.7469999995</v>
      </c>
      <c r="M144" s="96">
        <f t="shared" si="41"/>
        <v>4517674.802</v>
      </c>
      <c r="N144" s="96">
        <f t="shared" si="41"/>
        <v>153879.945</v>
      </c>
    </row>
    <row r="145" spans="1:14" ht="11.25" customHeight="1">
      <c r="A145" s="57"/>
      <c r="B145" s="58"/>
      <c r="C145" s="59"/>
      <c r="D145" s="60"/>
      <c r="E145" s="63" t="s">
        <v>199</v>
      </c>
      <c r="F145" s="101"/>
      <c r="G145" s="102"/>
      <c r="H145" s="103"/>
      <c r="I145" s="101"/>
      <c r="J145" s="102"/>
      <c r="K145" s="103"/>
      <c r="L145" s="101"/>
      <c r="M145" s="102"/>
      <c r="N145" s="103"/>
    </row>
    <row r="146" spans="1:14" ht="17.25" customHeight="1">
      <c r="A146" s="64">
        <v>2510</v>
      </c>
      <c r="B146" s="69" t="s">
        <v>212</v>
      </c>
      <c r="C146" s="65">
        <v>1</v>
      </c>
      <c r="D146" s="66">
        <v>0</v>
      </c>
      <c r="E146" s="63" t="s">
        <v>91</v>
      </c>
      <c r="F146" s="96">
        <f>SUM(F148)</f>
        <v>8016061.1686</v>
      </c>
      <c r="G146" s="96">
        <f aca="true" t="shared" si="42" ref="G146:N146">SUM(G148)</f>
        <v>7858775.909</v>
      </c>
      <c r="H146" s="96">
        <f t="shared" si="42"/>
        <v>157285.2596</v>
      </c>
      <c r="I146" s="96">
        <f t="shared" si="42"/>
        <v>8110131.0152</v>
      </c>
      <c r="J146" s="96">
        <f t="shared" si="42"/>
        <v>7931340.4576</v>
      </c>
      <c r="K146" s="96">
        <f t="shared" si="42"/>
        <v>178790.5576</v>
      </c>
      <c r="L146" s="96">
        <f t="shared" si="42"/>
        <v>3541390.4899999998</v>
      </c>
      <c r="M146" s="96">
        <f t="shared" si="42"/>
        <v>3499504.792</v>
      </c>
      <c r="N146" s="96">
        <f t="shared" si="42"/>
        <v>41885.698</v>
      </c>
    </row>
    <row r="147" spans="1:14" s="67" customFormat="1" ht="10.5" customHeight="1">
      <c r="A147" s="64"/>
      <c r="B147" s="58"/>
      <c r="C147" s="65"/>
      <c r="D147" s="66"/>
      <c r="E147" s="63" t="s">
        <v>201</v>
      </c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7.25" customHeight="1" thickBot="1">
      <c r="A148" s="64">
        <v>2511</v>
      </c>
      <c r="B148" s="69" t="s">
        <v>212</v>
      </c>
      <c r="C148" s="65">
        <v>1</v>
      </c>
      <c r="D148" s="66">
        <v>1</v>
      </c>
      <c r="E148" s="63" t="s">
        <v>91</v>
      </c>
      <c r="F148" s="99">
        <f>SUM(G148:H148)</f>
        <v>8016061.1686</v>
      </c>
      <c r="G148" s="104">
        <v>7858775.909</v>
      </c>
      <c r="H148" s="100">
        <v>157285.2596</v>
      </c>
      <c r="I148" s="99">
        <f>SUM(J148:K148)</f>
        <v>8110131.0152</v>
      </c>
      <c r="J148" s="104">
        <v>7931340.4576</v>
      </c>
      <c r="K148" s="100">
        <v>178790.5576</v>
      </c>
      <c r="L148" s="99">
        <f>SUM(M148:N148)</f>
        <v>3541390.4899999998</v>
      </c>
      <c r="M148" s="104">
        <v>3499504.792</v>
      </c>
      <c r="N148" s="100">
        <v>41885.698</v>
      </c>
    </row>
    <row r="149" spans="1:14" ht="18.75" customHeight="1">
      <c r="A149" s="64">
        <v>2520</v>
      </c>
      <c r="B149" s="69" t="s">
        <v>212</v>
      </c>
      <c r="C149" s="65">
        <v>2</v>
      </c>
      <c r="D149" s="66">
        <v>0</v>
      </c>
      <c r="E149" s="63" t="s">
        <v>92</v>
      </c>
      <c r="F149" s="96">
        <f>SUM(F151)</f>
        <v>117302.6006</v>
      </c>
      <c r="G149" s="96">
        <f aca="true" t="shared" si="43" ref="G149:N149">SUM(G151)</f>
        <v>36222.9003</v>
      </c>
      <c r="H149" s="96">
        <f t="shared" si="43"/>
        <v>81079.7003</v>
      </c>
      <c r="I149" s="96">
        <f t="shared" si="43"/>
        <v>206538.25280000002</v>
      </c>
      <c r="J149" s="96">
        <f t="shared" si="43"/>
        <v>35055.9002</v>
      </c>
      <c r="K149" s="96">
        <f t="shared" si="43"/>
        <v>171482.3526</v>
      </c>
      <c r="L149" s="96">
        <f t="shared" si="43"/>
        <v>59531.194</v>
      </c>
      <c r="M149" s="96">
        <f t="shared" si="43"/>
        <v>11496.213</v>
      </c>
      <c r="N149" s="96">
        <f t="shared" si="43"/>
        <v>48034.981</v>
      </c>
    </row>
    <row r="150" spans="1:14" s="67" customFormat="1" ht="10.5" customHeight="1">
      <c r="A150" s="64"/>
      <c r="B150" s="58"/>
      <c r="C150" s="65"/>
      <c r="D150" s="66"/>
      <c r="E150" s="63" t="s">
        <v>201</v>
      </c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6.5" customHeight="1" thickBot="1">
      <c r="A151" s="64">
        <v>2521</v>
      </c>
      <c r="B151" s="69" t="s">
        <v>212</v>
      </c>
      <c r="C151" s="65">
        <v>2</v>
      </c>
      <c r="D151" s="66">
        <v>1</v>
      </c>
      <c r="E151" s="63" t="s">
        <v>93</v>
      </c>
      <c r="F151" s="99">
        <f>SUM(G151:H151)</f>
        <v>117302.6006</v>
      </c>
      <c r="G151" s="104">
        <v>36222.9003</v>
      </c>
      <c r="H151" s="100">
        <v>81079.7003</v>
      </c>
      <c r="I151" s="99">
        <f>SUM(J151:K151)</f>
        <v>206538.25280000002</v>
      </c>
      <c r="J151" s="104">
        <v>35055.9002</v>
      </c>
      <c r="K151" s="100">
        <v>171482.3526</v>
      </c>
      <c r="L151" s="99">
        <f>SUM(M151:N151)</f>
        <v>59531.194</v>
      </c>
      <c r="M151" s="104">
        <v>11496.213</v>
      </c>
      <c r="N151" s="100">
        <v>48034.981</v>
      </c>
    </row>
    <row r="152" spans="1:14" ht="19.5" customHeight="1">
      <c r="A152" s="64">
        <v>2530</v>
      </c>
      <c r="B152" s="69" t="s">
        <v>212</v>
      </c>
      <c r="C152" s="65">
        <v>3</v>
      </c>
      <c r="D152" s="66">
        <v>0</v>
      </c>
      <c r="E152" s="63" t="s">
        <v>94</v>
      </c>
      <c r="F152" s="96">
        <f>SUM(F154)</f>
        <v>67713.4801</v>
      </c>
      <c r="G152" s="96">
        <f aca="true" t="shared" si="44" ref="G152:N152">SUM(G154)</f>
        <v>57132.100099999996</v>
      </c>
      <c r="H152" s="96">
        <f t="shared" si="44"/>
        <v>10581.38</v>
      </c>
      <c r="I152" s="96">
        <f t="shared" si="44"/>
        <v>70125.68</v>
      </c>
      <c r="J152" s="96">
        <f t="shared" si="44"/>
        <v>62023.6</v>
      </c>
      <c r="K152" s="96">
        <f t="shared" si="44"/>
        <v>8102.08</v>
      </c>
      <c r="L152" s="96">
        <f t="shared" si="44"/>
        <v>33170.42</v>
      </c>
      <c r="M152" s="96">
        <f t="shared" si="44"/>
        <v>30659.72</v>
      </c>
      <c r="N152" s="96">
        <f t="shared" si="44"/>
        <v>2510.7</v>
      </c>
    </row>
    <row r="153" spans="1:14" s="67" customFormat="1" ht="10.5" customHeight="1">
      <c r="A153" s="64"/>
      <c r="B153" s="58"/>
      <c r="C153" s="65"/>
      <c r="D153" s="66"/>
      <c r="E153" s="63" t="s">
        <v>201</v>
      </c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6.5" customHeight="1" thickBot="1">
      <c r="A154" s="64">
        <v>2531</v>
      </c>
      <c r="B154" s="69" t="s">
        <v>212</v>
      </c>
      <c r="C154" s="65">
        <v>3</v>
      </c>
      <c r="D154" s="66">
        <v>1</v>
      </c>
      <c r="E154" s="63" t="s">
        <v>94</v>
      </c>
      <c r="F154" s="99">
        <f>SUM(G154:H154)</f>
        <v>67713.4801</v>
      </c>
      <c r="G154" s="104">
        <v>57132.100099999996</v>
      </c>
      <c r="H154" s="100">
        <v>10581.38</v>
      </c>
      <c r="I154" s="99">
        <f>SUM(J154:K154)</f>
        <v>70125.68</v>
      </c>
      <c r="J154" s="104">
        <v>62023.6</v>
      </c>
      <c r="K154" s="100">
        <v>8102.08</v>
      </c>
      <c r="L154" s="99">
        <f>SUM(M154:N154)</f>
        <v>33170.42</v>
      </c>
      <c r="M154" s="104">
        <v>30659.72</v>
      </c>
      <c r="N154" s="100">
        <v>2510.7</v>
      </c>
    </row>
    <row r="155" spans="1:14" ht="24.75" customHeight="1">
      <c r="A155" s="64">
        <v>2540</v>
      </c>
      <c r="B155" s="69" t="s">
        <v>212</v>
      </c>
      <c r="C155" s="65">
        <v>4</v>
      </c>
      <c r="D155" s="66">
        <v>0</v>
      </c>
      <c r="E155" s="63" t="s">
        <v>95</v>
      </c>
      <c r="F155" s="96">
        <f>SUM(F157)</f>
        <v>85383.50050000001</v>
      </c>
      <c r="G155" s="96">
        <f aca="true" t="shared" si="45" ref="G155:N155">SUM(G157)</f>
        <v>71896.5001</v>
      </c>
      <c r="H155" s="96">
        <f t="shared" si="45"/>
        <v>13487.0004</v>
      </c>
      <c r="I155" s="96">
        <f t="shared" si="45"/>
        <v>77240.9001</v>
      </c>
      <c r="J155" s="96">
        <f t="shared" si="45"/>
        <v>58332.4</v>
      </c>
      <c r="K155" s="96">
        <f t="shared" si="45"/>
        <v>18908.5001</v>
      </c>
      <c r="L155" s="96">
        <f t="shared" si="45"/>
        <v>44474.813</v>
      </c>
      <c r="M155" s="96">
        <f t="shared" si="45"/>
        <v>37518.013</v>
      </c>
      <c r="N155" s="96">
        <f t="shared" si="45"/>
        <v>6956.8</v>
      </c>
    </row>
    <row r="156" spans="1:14" s="67" customFormat="1" ht="16.5" customHeight="1">
      <c r="A156" s="64"/>
      <c r="B156" s="58"/>
      <c r="C156" s="65"/>
      <c r="D156" s="66"/>
      <c r="E156" s="63" t="s">
        <v>201</v>
      </c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7.25" customHeight="1" thickBot="1">
      <c r="A157" s="64">
        <v>2541</v>
      </c>
      <c r="B157" s="69" t="s">
        <v>212</v>
      </c>
      <c r="C157" s="65">
        <v>4</v>
      </c>
      <c r="D157" s="66">
        <v>1</v>
      </c>
      <c r="E157" s="63" t="s">
        <v>95</v>
      </c>
      <c r="F157" s="99">
        <f>SUM(G157:H157)</f>
        <v>85383.50050000001</v>
      </c>
      <c r="G157" s="104">
        <v>71896.5001</v>
      </c>
      <c r="H157" s="100">
        <v>13487.0004</v>
      </c>
      <c r="I157" s="99">
        <f>SUM(J157:K157)</f>
        <v>77240.9001</v>
      </c>
      <c r="J157" s="104">
        <v>58332.4</v>
      </c>
      <c r="K157" s="100">
        <v>18908.5001</v>
      </c>
      <c r="L157" s="99">
        <f>SUM(M157:N157)</f>
        <v>44474.813</v>
      </c>
      <c r="M157" s="104">
        <v>37518.013</v>
      </c>
      <c r="N157" s="100">
        <v>6956.8</v>
      </c>
    </row>
    <row r="158" spans="1:14" ht="27" customHeight="1">
      <c r="A158" s="64">
        <v>2550</v>
      </c>
      <c r="B158" s="69" t="s">
        <v>212</v>
      </c>
      <c r="C158" s="65">
        <v>5</v>
      </c>
      <c r="D158" s="66">
        <v>0</v>
      </c>
      <c r="E158" s="63" t="s">
        <v>96</v>
      </c>
      <c r="F158" s="96">
        <f>SUM(F160)</f>
        <v>4980.0014</v>
      </c>
      <c r="G158" s="96">
        <f aca="true" t="shared" si="46" ref="G158:N158">SUM(G160)</f>
        <v>2300.0004</v>
      </c>
      <c r="H158" s="96">
        <f t="shared" si="46"/>
        <v>2680.001</v>
      </c>
      <c r="I158" s="96">
        <f t="shared" si="46"/>
        <v>7660</v>
      </c>
      <c r="J158" s="96">
        <f t="shared" si="46"/>
        <v>3360</v>
      </c>
      <c r="K158" s="96">
        <f t="shared" si="46"/>
        <v>4300</v>
      </c>
      <c r="L158" s="96">
        <f t="shared" si="46"/>
        <v>4683</v>
      </c>
      <c r="M158" s="96">
        <f t="shared" si="46"/>
        <v>2069</v>
      </c>
      <c r="N158" s="96">
        <f t="shared" si="46"/>
        <v>2614</v>
      </c>
    </row>
    <row r="159" spans="1:14" s="67" customFormat="1" ht="14.25" customHeight="1">
      <c r="A159" s="64"/>
      <c r="B159" s="58"/>
      <c r="C159" s="65"/>
      <c r="D159" s="66"/>
      <c r="E159" s="63" t="s">
        <v>201</v>
      </c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27.75" customHeight="1" thickBot="1">
      <c r="A160" s="64">
        <v>2551</v>
      </c>
      <c r="B160" s="69" t="s">
        <v>212</v>
      </c>
      <c r="C160" s="65">
        <v>5</v>
      </c>
      <c r="D160" s="66">
        <v>1</v>
      </c>
      <c r="E160" s="63" t="s">
        <v>96</v>
      </c>
      <c r="F160" s="99">
        <f>SUM(G160:H160)</f>
        <v>4980.0014</v>
      </c>
      <c r="G160" s="104">
        <v>2300.0004</v>
      </c>
      <c r="H160" s="100">
        <v>2680.001</v>
      </c>
      <c r="I160" s="99">
        <f>SUM(J160:K160)</f>
        <v>7660</v>
      </c>
      <c r="J160" s="104">
        <v>3360</v>
      </c>
      <c r="K160" s="100">
        <v>4300</v>
      </c>
      <c r="L160" s="99">
        <f>SUM(M160:N160)</f>
        <v>4683</v>
      </c>
      <c r="M160" s="104">
        <v>2069</v>
      </c>
      <c r="N160" s="100">
        <v>2614</v>
      </c>
    </row>
    <row r="161" spans="1:14" ht="25.5" customHeight="1">
      <c r="A161" s="64">
        <v>2560</v>
      </c>
      <c r="B161" s="69" t="s">
        <v>212</v>
      </c>
      <c r="C161" s="65">
        <v>6</v>
      </c>
      <c r="D161" s="66">
        <v>0</v>
      </c>
      <c r="E161" s="63" t="s">
        <v>97</v>
      </c>
      <c r="F161" s="96">
        <f>SUM(F163)</f>
        <v>2535478.5868</v>
      </c>
      <c r="G161" s="96">
        <f aca="true" t="shared" si="47" ref="G161:N161">SUM(G163)</f>
        <v>2164065.2755</v>
      </c>
      <c r="H161" s="96">
        <f t="shared" si="47"/>
        <v>371413.3113</v>
      </c>
      <c r="I161" s="96">
        <f t="shared" si="47"/>
        <v>2563254.6515</v>
      </c>
      <c r="J161" s="96">
        <f t="shared" si="47"/>
        <v>2177194.3511</v>
      </c>
      <c r="K161" s="96">
        <f t="shared" si="47"/>
        <v>386060.3004</v>
      </c>
      <c r="L161" s="96">
        <f t="shared" si="47"/>
        <v>988304.8300000001</v>
      </c>
      <c r="M161" s="96">
        <f t="shared" si="47"/>
        <v>936427.064</v>
      </c>
      <c r="N161" s="96">
        <f t="shared" si="47"/>
        <v>51877.766</v>
      </c>
    </row>
    <row r="162" spans="1:14" s="67" customFormat="1" ht="10.5" customHeight="1">
      <c r="A162" s="64"/>
      <c r="B162" s="58"/>
      <c r="C162" s="65"/>
      <c r="D162" s="66"/>
      <c r="E162" s="63" t="s">
        <v>201</v>
      </c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27.75" customHeight="1" thickBot="1">
      <c r="A163" s="64">
        <v>2561</v>
      </c>
      <c r="B163" s="69" t="s">
        <v>212</v>
      </c>
      <c r="C163" s="65">
        <v>6</v>
      </c>
      <c r="D163" s="66">
        <v>1</v>
      </c>
      <c r="E163" s="63" t="s">
        <v>97</v>
      </c>
      <c r="F163" s="99">
        <f>SUM(G163:H163)</f>
        <v>2535478.5868</v>
      </c>
      <c r="G163" s="104">
        <v>2164065.2755</v>
      </c>
      <c r="H163" s="100">
        <v>371413.3113</v>
      </c>
      <c r="I163" s="99">
        <f>SUM(J163:K163)</f>
        <v>2563254.6515</v>
      </c>
      <c r="J163" s="104">
        <v>2177194.3511</v>
      </c>
      <c r="K163" s="100">
        <v>386060.3004</v>
      </c>
      <c r="L163" s="99">
        <f>SUM(M163:N163)</f>
        <v>988304.8300000001</v>
      </c>
      <c r="M163" s="104">
        <v>936427.064</v>
      </c>
      <c r="N163" s="100">
        <v>51877.766</v>
      </c>
    </row>
    <row r="164" spans="1:14" s="62" customFormat="1" ht="44.25" customHeight="1">
      <c r="A164" s="64">
        <v>2600</v>
      </c>
      <c r="B164" s="69" t="s">
        <v>213</v>
      </c>
      <c r="C164" s="65">
        <v>0</v>
      </c>
      <c r="D164" s="66">
        <v>0</v>
      </c>
      <c r="E164" s="63" t="s">
        <v>98</v>
      </c>
      <c r="F164" s="96">
        <f>SUM(F166,F169,F172,F175,F178,F181,)</f>
        <v>11081145.0632</v>
      </c>
      <c r="G164" s="96">
        <f aca="true" t="shared" si="48" ref="G164:N164">SUM(G166,G169,G172,G175,G178,G181,)</f>
        <v>6592628.6602</v>
      </c>
      <c r="H164" s="96">
        <f t="shared" si="48"/>
        <v>4488516.403</v>
      </c>
      <c r="I164" s="96">
        <f t="shared" si="48"/>
        <v>12022152.390500002</v>
      </c>
      <c r="J164" s="96">
        <f t="shared" si="48"/>
        <v>6862638.938099999</v>
      </c>
      <c r="K164" s="96">
        <f t="shared" si="48"/>
        <v>5159513.4524</v>
      </c>
      <c r="L164" s="96">
        <f t="shared" si="48"/>
        <v>4262339.2238</v>
      </c>
      <c r="M164" s="96">
        <f t="shared" si="48"/>
        <v>2744575.897</v>
      </c>
      <c r="N164" s="96">
        <f t="shared" si="48"/>
        <v>1517763.3268000002</v>
      </c>
    </row>
    <row r="165" spans="1:14" ht="11.25" customHeight="1">
      <c r="A165" s="57"/>
      <c r="B165" s="58"/>
      <c r="C165" s="59"/>
      <c r="D165" s="60"/>
      <c r="E165" s="63" t="s">
        <v>199</v>
      </c>
      <c r="F165" s="101"/>
      <c r="G165" s="102"/>
      <c r="H165" s="103"/>
      <c r="I165" s="101"/>
      <c r="J165" s="102"/>
      <c r="K165" s="103"/>
      <c r="L165" s="101"/>
      <c r="M165" s="102"/>
      <c r="N165" s="103"/>
    </row>
    <row r="166" spans="1:14" ht="16.5" customHeight="1">
      <c r="A166" s="64">
        <v>2610</v>
      </c>
      <c r="B166" s="69" t="s">
        <v>213</v>
      </c>
      <c r="C166" s="65">
        <v>1</v>
      </c>
      <c r="D166" s="66">
        <v>0</v>
      </c>
      <c r="E166" s="63" t="s">
        <v>99</v>
      </c>
      <c r="F166" s="96">
        <f>SUM(F168)</f>
        <v>1762756.0013000001</v>
      </c>
      <c r="G166" s="96">
        <f aca="true" t="shared" si="49" ref="G166:N166">SUM(G168)</f>
        <v>114434.2002</v>
      </c>
      <c r="H166" s="96">
        <f t="shared" si="49"/>
        <v>1648321.8011</v>
      </c>
      <c r="I166" s="96">
        <f t="shared" si="49"/>
        <v>1994421.3001</v>
      </c>
      <c r="J166" s="96">
        <f t="shared" si="49"/>
        <v>162534.2001</v>
      </c>
      <c r="K166" s="96">
        <f t="shared" si="49"/>
        <v>1831887.1</v>
      </c>
      <c r="L166" s="96">
        <f t="shared" si="49"/>
        <v>716723.7250000001</v>
      </c>
      <c r="M166" s="96">
        <f t="shared" si="49"/>
        <v>60546.91499999999</v>
      </c>
      <c r="N166" s="96">
        <f t="shared" si="49"/>
        <v>656176.81</v>
      </c>
    </row>
    <row r="167" spans="1:14" s="67" customFormat="1" ht="10.5" customHeight="1">
      <c r="A167" s="64"/>
      <c r="B167" s="58"/>
      <c r="C167" s="65"/>
      <c r="D167" s="66"/>
      <c r="E167" s="63" t="s">
        <v>201</v>
      </c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21" customHeight="1" thickBot="1">
      <c r="A168" s="64">
        <v>2611</v>
      </c>
      <c r="B168" s="69" t="s">
        <v>213</v>
      </c>
      <c r="C168" s="65">
        <v>1</v>
      </c>
      <c r="D168" s="66">
        <v>1</v>
      </c>
      <c r="E168" s="63" t="s">
        <v>100</v>
      </c>
      <c r="F168" s="99">
        <f>SUM(G168:H168)</f>
        <v>1762756.0013000001</v>
      </c>
      <c r="G168" s="104">
        <v>114434.2002</v>
      </c>
      <c r="H168" s="100">
        <v>1648321.8011</v>
      </c>
      <c r="I168" s="99">
        <f>SUM(J168:K168)</f>
        <v>1994421.3001</v>
      </c>
      <c r="J168" s="104">
        <v>162534.2001</v>
      </c>
      <c r="K168" s="100">
        <v>1831887.1</v>
      </c>
      <c r="L168" s="99">
        <f>SUM(M168:N168)</f>
        <v>716723.7250000001</v>
      </c>
      <c r="M168" s="104">
        <v>60546.91499999999</v>
      </c>
      <c r="N168" s="100">
        <v>656176.81</v>
      </c>
    </row>
    <row r="169" spans="1:14" ht="17.25" customHeight="1">
      <c r="A169" s="64">
        <v>2620</v>
      </c>
      <c r="B169" s="69" t="s">
        <v>213</v>
      </c>
      <c r="C169" s="65">
        <v>2</v>
      </c>
      <c r="D169" s="66">
        <v>0</v>
      </c>
      <c r="E169" s="63" t="s">
        <v>101</v>
      </c>
      <c r="F169" s="96">
        <f>SUM(F171)</f>
        <v>288661.5001</v>
      </c>
      <c r="G169" s="96">
        <f aca="true" t="shared" si="50" ref="G169:N169">SUM(G171)</f>
        <v>213097.7001</v>
      </c>
      <c r="H169" s="96">
        <f t="shared" si="50"/>
        <v>75563.8</v>
      </c>
      <c r="I169" s="96">
        <f t="shared" si="50"/>
        <v>329120.4001</v>
      </c>
      <c r="J169" s="96">
        <f t="shared" si="50"/>
        <v>254511.6001</v>
      </c>
      <c r="K169" s="96">
        <f t="shared" si="50"/>
        <v>74608.8</v>
      </c>
      <c r="L169" s="96">
        <f t="shared" si="50"/>
        <v>115044.172</v>
      </c>
      <c r="M169" s="96">
        <f t="shared" si="50"/>
        <v>105778.172</v>
      </c>
      <c r="N169" s="96">
        <f t="shared" si="50"/>
        <v>9266</v>
      </c>
    </row>
    <row r="170" spans="1:14" s="67" customFormat="1" ht="10.5" customHeight="1">
      <c r="A170" s="64"/>
      <c r="B170" s="58"/>
      <c r="C170" s="65"/>
      <c r="D170" s="66"/>
      <c r="E170" s="63" t="s">
        <v>201</v>
      </c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3.5" customHeight="1" thickBot="1">
      <c r="A171" s="64">
        <v>2621</v>
      </c>
      <c r="B171" s="69" t="s">
        <v>213</v>
      </c>
      <c r="C171" s="65">
        <v>2</v>
      </c>
      <c r="D171" s="66">
        <v>1</v>
      </c>
      <c r="E171" s="63" t="s">
        <v>101</v>
      </c>
      <c r="F171" s="99">
        <f>SUM(G171:H171)</f>
        <v>288661.5001</v>
      </c>
      <c r="G171" s="104">
        <v>213097.7001</v>
      </c>
      <c r="H171" s="100">
        <v>75563.8</v>
      </c>
      <c r="I171" s="99">
        <f>SUM(J171:K171)</f>
        <v>329120.4001</v>
      </c>
      <c r="J171" s="104">
        <v>254511.6001</v>
      </c>
      <c r="K171" s="100">
        <v>74608.8</v>
      </c>
      <c r="L171" s="99">
        <f>SUM(M171:N171)</f>
        <v>115044.172</v>
      </c>
      <c r="M171" s="104">
        <v>105778.172</v>
      </c>
      <c r="N171" s="100">
        <v>9266</v>
      </c>
    </row>
    <row r="172" spans="1:14" ht="18.75" customHeight="1">
      <c r="A172" s="64">
        <v>2630</v>
      </c>
      <c r="B172" s="69" t="s">
        <v>213</v>
      </c>
      <c r="C172" s="65">
        <v>3</v>
      </c>
      <c r="D172" s="66">
        <v>0</v>
      </c>
      <c r="E172" s="63" t="s">
        <v>102</v>
      </c>
      <c r="F172" s="96">
        <f>SUM(F174)</f>
        <v>2254203.4214</v>
      </c>
      <c r="G172" s="96">
        <f aca="true" t="shared" si="51" ref="G172:N172">SUM(G174)</f>
        <v>1858793.0325</v>
      </c>
      <c r="H172" s="96">
        <f t="shared" si="51"/>
        <v>395410.3889</v>
      </c>
      <c r="I172" s="96">
        <f t="shared" si="51"/>
        <v>2354723.5157999997</v>
      </c>
      <c r="J172" s="96">
        <f t="shared" si="51"/>
        <v>1866566.1014999999</v>
      </c>
      <c r="K172" s="96">
        <f t="shared" si="51"/>
        <v>488157.4143</v>
      </c>
      <c r="L172" s="96">
        <f t="shared" si="51"/>
        <v>531491.3269999999</v>
      </c>
      <c r="M172" s="96">
        <f t="shared" si="51"/>
        <v>430114.307</v>
      </c>
      <c r="N172" s="96">
        <f t="shared" si="51"/>
        <v>101377.02</v>
      </c>
    </row>
    <row r="173" spans="1:14" s="67" customFormat="1" ht="15.75" customHeight="1">
      <c r="A173" s="64"/>
      <c r="B173" s="58"/>
      <c r="C173" s="65"/>
      <c r="D173" s="66"/>
      <c r="E173" s="63" t="s">
        <v>201</v>
      </c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5" customHeight="1" thickBot="1">
      <c r="A174" s="64">
        <v>2631</v>
      </c>
      <c r="B174" s="69" t="s">
        <v>213</v>
      </c>
      <c r="C174" s="65">
        <v>3</v>
      </c>
      <c r="D174" s="66">
        <v>1</v>
      </c>
      <c r="E174" s="63" t="s">
        <v>103</v>
      </c>
      <c r="F174" s="99">
        <f>SUM(G174:H174)</f>
        <v>2254203.4214</v>
      </c>
      <c r="G174" s="104">
        <v>1858793.0325</v>
      </c>
      <c r="H174" s="100">
        <v>395410.3889</v>
      </c>
      <c r="I174" s="99">
        <f>SUM(J174:K174)</f>
        <v>2354723.5157999997</v>
      </c>
      <c r="J174" s="104">
        <v>1866566.1014999999</v>
      </c>
      <c r="K174" s="100">
        <v>488157.4143</v>
      </c>
      <c r="L174" s="99">
        <f>SUM(M174:N174)</f>
        <v>531491.3269999999</v>
      </c>
      <c r="M174" s="104">
        <v>430114.307</v>
      </c>
      <c r="N174" s="100">
        <v>101377.02</v>
      </c>
    </row>
    <row r="175" spans="1:14" ht="15.75" customHeight="1">
      <c r="A175" s="64">
        <v>2640</v>
      </c>
      <c r="B175" s="69" t="s">
        <v>213</v>
      </c>
      <c r="C175" s="65">
        <v>4</v>
      </c>
      <c r="D175" s="66">
        <v>0</v>
      </c>
      <c r="E175" s="63" t="s">
        <v>104</v>
      </c>
      <c r="F175" s="96">
        <f>SUM(F177)</f>
        <v>3057736.3566</v>
      </c>
      <c r="G175" s="96">
        <f aca="true" t="shared" si="52" ref="G175:N175">SUM(G177)</f>
        <v>2410881.0269</v>
      </c>
      <c r="H175" s="96">
        <f t="shared" si="52"/>
        <v>646855.3297</v>
      </c>
      <c r="I175" s="96">
        <f t="shared" si="52"/>
        <v>3457200.8353</v>
      </c>
      <c r="J175" s="96">
        <f t="shared" si="52"/>
        <v>2423636.1974</v>
      </c>
      <c r="K175" s="96">
        <f t="shared" si="52"/>
        <v>1033564.6379</v>
      </c>
      <c r="L175" s="96">
        <f t="shared" si="52"/>
        <v>1229163.6856</v>
      </c>
      <c r="M175" s="96">
        <f t="shared" si="52"/>
        <v>1031192.223</v>
      </c>
      <c r="N175" s="96">
        <f t="shared" si="52"/>
        <v>197971.4626</v>
      </c>
    </row>
    <row r="176" spans="1:14" s="67" customFormat="1" ht="14.25" customHeight="1">
      <c r="A176" s="64"/>
      <c r="B176" s="58"/>
      <c r="C176" s="65"/>
      <c r="D176" s="66"/>
      <c r="E176" s="63" t="s">
        <v>201</v>
      </c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3.5" customHeight="1" thickBot="1">
      <c r="A177" s="64">
        <v>2641</v>
      </c>
      <c r="B177" s="69" t="s">
        <v>213</v>
      </c>
      <c r="C177" s="65">
        <v>4</v>
      </c>
      <c r="D177" s="66">
        <v>1</v>
      </c>
      <c r="E177" s="63" t="s">
        <v>105</v>
      </c>
      <c r="F177" s="99">
        <f>SUM(G177:H177)</f>
        <v>3057736.3566</v>
      </c>
      <c r="G177" s="104">
        <v>2410881.0269</v>
      </c>
      <c r="H177" s="100">
        <v>646855.3297</v>
      </c>
      <c r="I177" s="99">
        <f>SUM(J177:K177)</f>
        <v>3457200.8353</v>
      </c>
      <c r="J177" s="104">
        <v>2423636.1974</v>
      </c>
      <c r="K177" s="100">
        <v>1033564.6379</v>
      </c>
      <c r="L177" s="99">
        <f>SUM(M177:N177)</f>
        <v>1229163.6856</v>
      </c>
      <c r="M177" s="104">
        <v>1031192.223</v>
      </c>
      <c r="N177" s="100">
        <v>197971.4626</v>
      </c>
    </row>
    <row r="178" spans="1:14" ht="45" customHeight="1">
      <c r="A178" s="64">
        <v>2650</v>
      </c>
      <c r="B178" s="69" t="s">
        <v>213</v>
      </c>
      <c r="C178" s="65">
        <v>5</v>
      </c>
      <c r="D178" s="66">
        <v>0</v>
      </c>
      <c r="E178" s="63" t="s">
        <v>106</v>
      </c>
      <c r="F178" s="96">
        <f>SUM(F180)</f>
        <v>28440.0001</v>
      </c>
      <c r="G178" s="96">
        <f aca="true" t="shared" si="53" ref="G178:N178">SUM(G180)</f>
        <v>0</v>
      </c>
      <c r="H178" s="96">
        <f t="shared" si="53"/>
        <v>28440.0001</v>
      </c>
      <c r="I178" s="96">
        <f t="shared" si="53"/>
        <v>39260.000100000005</v>
      </c>
      <c r="J178" s="96">
        <f t="shared" si="53"/>
        <v>0</v>
      </c>
      <c r="K178" s="96">
        <f t="shared" si="53"/>
        <v>39260.000100000005</v>
      </c>
      <c r="L178" s="96">
        <f t="shared" si="53"/>
        <v>10948.3</v>
      </c>
      <c r="M178" s="96">
        <f t="shared" si="53"/>
        <v>0</v>
      </c>
      <c r="N178" s="96">
        <f t="shared" si="53"/>
        <v>10948.3</v>
      </c>
    </row>
    <row r="179" spans="1:14" s="67" customFormat="1" ht="14.25" customHeight="1">
      <c r="A179" s="64"/>
      <c r="B179" s="58"/>
      <c r="C179" s="65"/>
      <c r="D179" s="66"/>
      <c r="E179" s="63" t="s">
        <v>201</v>
      </c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37.5" customHeight="1" thickBot="1">
      <c r="A180" s="64">
        <v>2651</v>
      </c>
      <c r="B180" s="69" t="s">
        <v>213</v>
      </c>
      <c r="C180" s="65">
        <v>5</v>
      </c>
      <c r="D180" s="66">
        <v>1</v>
      </c>
      <c r="E180" s="63" t="s">
        <v>106</v>
      </c>
      <c r="F180" s="99">
        <f>SUM(G180:H180)</f>
        <v>28440.0001</v>
      </c>
      <c r="G180" s="104">
        <v>0</v>
      </c>
      <c r="H180" s="100">
        <v>28440.0001</v>
      </c>
      <c r="I180" s="99">
        <f>SUM(J180:K180)</f>
        <v>39260.000100000005</v>
      </c>
      <c r="J180" s="104">
        <v>0</v>
      </c>
      <c r="K180" s="100">
        <v>39260.000100000005</v>
      </c>
      <c r="L180" s="99">
        <f>SUM(M180:N180)</f>
        <v>10948.3</v>
      </c>
      <c r="M180" s="104">
        <v>0</v>
      </c>
      <c r="N180" s="100">
        <v>10948.3</v>
      </c>
    </row>
    <row r="181" spans="1:14" ht="29.25" customHeight="1">
      <c r="A181" s="64">
        <v>2660</v>
      </c>
      <c r="B181" s="69" t="s">
        <v>213</v>
      </c>
      <c r="C181" s="65">
        <v>6</v>
      </c>
      <c r="D181" s="66">
        <v>0</v>
      </c>
      <c r="E181" s="63" t="s">
        <v>107</v>
      </c>
      <c r="F181" s="96">
        <f>SUM(F183)</f>
        <v>3689347.7837</v>
      </c>
      <c r="G181" s="96">
        <f aca="true" t="shared" si="54" ref="G181:N181">SUM(G183)</f>
        <v>1995422.7005</v>
      </c>
      <c r="H181" s="96">
        <f t="shared" si="54"/>
        <v>1693925.0832</v>
      </c>
      <c r="I181" s="96">
        <f t="shared" si="54"/>
        <v>3847426.3391000004</v>
      </c>
      <c r="J181" s="96">
        <f t="shared" si="54"/>
        <v>2155390.839</v>
      </c>
      <c r="K181" s="96">
        <f t="shared" si="54"/>
        <v>1692035.5001</v>
      </c>
      <c r="L181" s="96">
        <f t="shared" si="54"/>
        <v>1658968.0142</v>
      </c>
      <c r="M181" s="96">
        <f t="shared" si="54"/>
        <v>1116944.28</v>
      </c>
      <c r="N181" s="96">
        <f t="shared" si="54"/>
        <v>542023.7342000001</v>
      </c>
    </row>
    <row r="182" spans="1:14" s="67" customFormat="1" ht="14.25" customHeight="1">
      <c r="A182" s="64"/>
      <c r="B182" s="58"/>
      <c r="C182" s="65"/>
      <c r="D182" s="66"/>
      <c r="E182" s="63" t="s">
        <v>201</v>
      </c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26.25" customHeight="1" thickBot="1">
      <c r="A183" s="64">
        <v>2661</v>
      </c>
      <c r="B183" s="69" t="s">
        <v>213</v>
      </c>
      <c r="C183" s="65">
        <v>6</v>
      </c>
      <c r="D183" s="66">
        <v>1</v>
      </c>
      <c r="E183" s="63" t="s">
        <v>107</v>
      </c>
      <c r="F183" s="99">
        <f>SUM(G183:H183)</f>
        <v>3689347.7837</v>
      </c>
      <c r="G183" s="104">
        <v>1995422.7005</v>
      </c>
      <c r="H183" s="100">
        <v>1693925.0832</v>
      </c>
      <c r="I183" s="99">
        <f>SUM(J183:K183)</f>
        <v>3847426.3391000004</v>
      </c>
      <c r="J183" s="104">
        <v>2155390.839</v>
      </c>
      <c r="K183" s="100">
        <v>1692035.5001</v>
      </c>
      <c r="L183" s="99">
        <f>SUM(M183:N183)</f>
        <v>1658968.0142</v>
      </c>
      <c r="M183" s="104">
        <v>1116944.28</v>
      </c>
      <c r="N183" s="100">
        <v>542023.7342000001</v>
      </c>
    </row>
    <row r="184" spans="1:14" s="62" customFormat="1" ht="36" customHeight="1">
      <c r="A184" s="64">
        <v>2700</v>
      </c>
      <c r="B184" s="69" t="s">
        <v>214</v>
      </c>
      <c r="C184" s="65">
        <v>0</v>
      </c>
      <c r="D184" s="66">
        <v>0</v>
      </c>
      <c r="E184" s="63" t="s">
        <v>108</v>
      </c>
      <c r="F184" s="96">
        <f>SUM(F186,F191,F197,F203,F206,F209)</f>
        <v>188012.2006</v>
      </c>
      <c r="G184" s="96">
        <f aca="true" t="shared" si="55" ref="G184:N184">SUM(G186,G191,G197,G203,G206,G209)</f>
        <v>26325.5004</v>
      </c>
      <c r="H184" s="96">
        <f t="shared" si="55"/>
        <v>161686.70020000002</v>
      </c>
      <c r="I184" s="96">
        <f t="shared" si="55"/>
        <v>184026.5001</v>
      </c>
      <c r="J184" s="96">
        <f t="shared" si="55"/>
        <v>28287.5001</v>
      </c>
      <c r="K184" s="96">
        <f t="shared" si="55"/>
        <v>155739</v>
      </c>
      <c r="L184" s="96">
        <f t="shared" si="55"/>
        <v>75570.014</v>
      </c>
      <c r="M184" s="96">
        <f t="shared" si="55"/>
        <v>11613.74</v>
      </c>
      <c r="N184" s="96">
        <f t="shared" si="55"/>
        <v>63956.274</v>
      </c>
    </row>
    <row r="185" spans="1:14" ht="11.25" customHeight="1">
      <c r="A185" s="57"/>
      <c r="B185" s="58"/>
      <c r="C185" s="59"/>
      <c r="D185" s="60"/>
      <c r="E185" s="63" t="s">
        <v>199</v>
      </c>
      <c r="F185" s="101"/>
      <c r="G185" s="102"/>
      <c r="H185" s="103"/>
      <c r="I185" s="101"/>
      <c r="J185" s="102"/>
      <c r="K185" s="103"/>
      <c r="L185" s="101"/>
      <c r="M185" s="102"/>
      <c r="N185" s="103"/>
    </row>
    <row r="186" spans="1:14" ht="15.75" customHeight="1">
      <c r="A186" s="64">
        <v>2710</v>
      </c>
      <c r="B186" s="69" t="s">
        <v>214</v>
      </c>
      <c r="C186" s="65">
        <v>1</v>
      </c>
      <c r="D186" s="66">
        <v>0</v>
      </c>
      <c r="E186" s="63" t="s">
        <v>109</v>
      </c>
      <c r="F186" s="96">
        <f>SUM(F188:F190)</f>
        <v>70000.0001</v>
      </c>
      <c r="G186" s="96">
        <f aca="true" t="shared" si="56" ref="G186:N186">SUM(G188:G190)</f>
        <v>0</v>
      </c>
      <c r="H186" s="96">
        <f t="shared" si="56"/>
        <v>70000.0001</v>
      </c>
      <c r="I186" s="96">
        <f t="shared" si="56"/>
        <v>72000</v>
      </c>
      <c r="J186" s="96">
        <f t="shared" si="56"/>
        <v>0</v>
      </c>
      <c r="K186" s="96">
        <f t="shared" si="56"/>
        <v>72000</v>
      </c>
      <c r="L186" s="96">
        <f t="shared" si="56"/>
        <v>53862.21</v>
      </c>
      <c r="M186" s="96">
        <f t="shared" si="56"/>
        <v>0</v>
      </c>
      <c r="N186" s="96">
        <f t="shared" si="56"/>
        <v>53862.21</v>
      </c>
    </row>
    <row r="187" spans="1:14" s="67" customFormat="1" ht="14.25" customHeight="1">
      <c r="A187" s="64"/>
      <c r="B187" s="58"/>
      <c r="C187" s="65"/>
      <c r="D187" s="66"/>
      <c r="E187" s="63" t="s">
        <v>201</v>
      </c>
      <c r="F187" s="96"/>
      <c r="G187" s="97"/>
      <c r="H187" s="98"/>
      <c r="I187" s="96"/>
      <c r="J187" s="97"/>
      <c r="K187" s="98"/>
      <c r="L187" s="96"/>
      <c r="M187" s="97"/>
      <c r="N187" s="98"/>
    </row>
    <row r="188" spans="1:14" ht="18" customHeight="1" thickBot="1">
      <c r="A188" s="64">
        <v>2711</v>
      </c>
      <c r="B188" s="69" t="s">
        <v>214</v>
      </c>
      <c r="C188" s="65">
        <v>1</v>
      </c>
      <c r="D188" s="66">
        <v>1</v>
      </c>
      <c r="E188" s="63" t="s">
        <v>110</v>
      </c>
      <c r="F188" s="99">
        <f>SUM(G188:H188)</f>
        <v>70000</v>
      </c>
      <c r="G188" s="97">
        <v>0</v>
      </c>
      <c r="H188" s="98">
        <v>70000</v>
      </c>
      <c r="I188" s="99">
        <f>SUM(J188:K188)</f>
        <v>70000</v>
      </c>
      <c r="J188" s="97">
        <v>0</v>
      </c>
      <c r="K188" s="98">
        <v>70000</v>
      </c>
      <c r="L188" s="99">
        <f>SUM(M188:N188)</f>
        <v>53862.21</v>
      </c>
      <c r="M188" s="97">
        <v>0</v>
      </c>
      <c r="N188" s="98">
        <v>53862.21</v>
      </c>
    </row>
    <row r="189" spans="1:14" ht="21.75" customHeight="1" thickBot="1">
      <c r="A189" s="64">
        <v>2712</v>
      </c>
      <c r="B189" s="69" t="s">
        <v>214</v>
      </c>
      <c r="C189" s="65">
        <v>1</v>
      </c>
      <c r="D189" s="66">
        <v>2</v>
      </c>
      <c r="E189" s="63" t="s">
        <v>111</v>
      </c>
      <c r="F189" s="99">
        <f>SUM(G189:H189)</f>
        <v>0</v>
      </c>
      <c r="G189" s="97">
        <v>0</v>
      </c>
      <c r="H189" s="98">
        <v>0</v>
      </c>
      <c r="I189" s="99">
        <f>SUM(J189:K189)</f>
        <v>0</v>
      </c>
      <c r="J189" s="97">
        <v>0</v>
      </c>
      <c r="K189" s="98">
        <v>0</v>
      </c>
      <c r="L189" s="99">
        <f>SUM(M189:N189)</f>
        <v>0</v>
      </c>
      <c r="M189" s="97">
        <v>0</v>
      </c>
      <c r="N189" s="98">
        <v>0</v>
      </c>
    </row>
    <row r="190" spans="1:14" ht="19.5" customHeight="1" thickBot="1">
      <c r="A190" s="64">
        <v>2713</v>
      </c>
      <c r="B190" s="69" t="s">
        <v>214</v>
      </c>
      <c r="C190" s="65">
        <v>1</v>
      </c>
      <c r="D190" s="66">
        <v>3</v>
      </c>
      <c r="E190" s="63" t="s">
        <v>112</v>
      </c>
      <c r="F190" s="99">
        <f>SUM(G190:H190)</f>
        <v>0.0001</v>
      </c>
      <c r="G190" s="97">
        <v>0</v>
      </c>
      <c r="H190" s="98">
        <v>0.0001</v>
      </c>
      <c r="I190" s="99">
        <f>SUM(J190:K190)</f>
        <v>2000</v>
      </c>
      <c r="J190" s="97">
        <v>0</v>
      </c>
      <c r="K190" s="98">
        <v>2000</v>
      </c>
      <c r="L190" s="99">
        <f>SUM(M190:N190)</f>
        <v>0</v>
      </c>
      <c r="M190" s="97">
        <v>0</v>
      </c>
      <c r="N190" s="98">
        <v>0</v>
      </c>
    </row>
    <row r="191" spans="1:14" ht="15" customHeight="1">
      <c r="A191" s="64">
        <v>2720</v>
      </c>
      <c r="B191" s="69" t="s">
        <v>214</v>
      </c>
      <c r="C191" s="65">
        <v>2</v>
      </c>
      <c r="D191" s="66">
        <v>0</v>
      </c>
      <c r="E191" s="63" t="s">
        <v>113</v>
      </c>
      <c r="F191" s="96">
        <f>SUM(F193:F196)</f>
        <v>14220.500100000001</v>
      </c>
      <c r="G191" s="96">
        <f aca="true" t="shared" si="57" ref="G191:N191">SUM(G193:G196)</f>
        <v>11720.5</v>
      </c>
      <c r="H191" s="96">
        <f t="shared" si="57"/>
        <v>2500.0001</v>
      </c>
      <c r="I191" s="96">
        <f t="shared" si="57"/>
        <v>14538.5</v>
      </c>
      <c r="J191" s="96">
        <f t="shared" si="57"/>
        <v>11942.5</v>
      </c>
      <c r="K191" s="96">
        <f t="shared" si="57"/>
        <v>2596</v>
      </c>
      <c r="L191" s="96">
        <f t="shared" si="57"/>
        <v>3786</v>
      </c>
      <c r="M191" s="96">
        <f t="shared" si="57"/>
        <v>3786</v>
      </c>
      <c r="N191" s="96">
        <f t="shared" si="57"/>
        <v>0</v>
      </c>
    </row>
    <row r="192" spans="1:14" s="67" customFormat="1" ht="14.25" customHeight="1">
      <c r="A192" s="64"/>
      <c r="B192" s="58"/>
      <c r="C192" s="65"/>
      <c r="D192" s="66"/>
      <c r="E192" s="63" t="s">
        <v>201</v>
      </c>
      <c r="F192" s="96"/>
      <c r="G192" s="97"/>
      <c r="H192" s="98"/>
      <c r="I192" s="96"/>
      <c r="J192" s="97"/>
      <c r="K192" s="98"/>
      <c r="L192" s="96"/>
      <c r="M192" s="97"/>
      <c r="N192" s="98"/>
    </row>
    <row r="193" spans="1:14" ht="21" customHeight="1" thickBot="1">
      <c r="A193" s="64">
        <v>2721</v>
      </c>
      <c r="B193" s="69" t="s">
        <v>214</v>
      </c>
      <c r="C193" s="65">
        <v>2</v>
      </c>
      <c r="D193" s="66">
        <v>1</v>
      </c>
      <c r="E193" s="63" t="s">
        <v>114</v>
      </c>
      <c r="F193" s="99">
        <f>SUM(G193:H193)</f>
        <v>12420.500100000001</v>
      </c>
      <c r="G193" s="104">
        <v>9920.5</v>
      </c>
      <c r="H193" s="100">
        <v>2500.0001</v>
      </c>
      <c r="I193" s="99">
        <f>SUM(J193:K193)</f>
        <v>12738.5</v>
      </c>
      <c r="J193" s="104">
        <v>10142.5</v>
      </c>
      <c r="K193" s="100">
        <v>2596</v>
      </c>
      <c r="L193" s="99">
        <f>SUM(M193:N193)</f>
        <v>3036</v>
      </c>
      <c r="M193" s="104">
        <v>3036</v>
      </c>
      <c r="N193" s="100">
        <v>0</v>
      </c>
    </row>
    <row r="194" spans="1:14" ht="20.25" customHeight="1" thickBot="1">
      <c r="A194" s="64">
        <v>2722</v>
      </c>
      <c r="B194" s="69" t="s">
        <v>214</v>
      </c>
      <c r="C194" s="65">
        <v>2</v>
      </c>
      <c r="D194" s="66">
        <v>2</v>
      </c>
      <c r="E194" s="63" t="s">
        <v>115</v>
      </c>
      <c r="F194" s="99">
        <f>SUM(G194:H194)</f>
        <v>1800</v>
      </c>
      <c r="G194" s="104">
        <v>1800</v>
      </c>
      <c r="H194" s="100">
        <v>0</v>
      </c>
      <c r="I194" s="99">
        <f>SUM(J194:K194)</f>
        <v>1800</v>
      </c>
      <c r="J194" s="104">
        <v>1800</v>
      </c>
      <c r="K194" s="100">
        <v>0</v>
      </c>
      <c r="L194" s="99">
        <f>SUM(M194:N194)</f>
        <v>750</v>
      </c>
      <c r="M194" s="104">
        <v>750</v>
      </c>
      <c r="N194" s="100">
        <v>0</v>
      </c>
    </row>
    <row r="195" spans="1:14" ht="18.75" customHeight="1" thickBot="1">
      <c r="A195" s="64">
        <v>2723</v>
      </c>
      <c r="B195" s="69" t="s">
        <v>214</v>
      </c>
      <c r="C195" s="65">
        <v>2</v>
      </c>
      <c r="D195" s="66">
        <v>3</v>
      </c>
      <c r="E195" s="63" t="s">
        <v>116</v>
      </c>
      <c r="F195" s="99">
        <f>SUM(G195:H195)</f>
        <v>0</v>
      </c>
      <c r="G195" s="104">
        <v>0</v>
      </c>
      <c r="H195" s="100">
        <v>0</v>
      </c>
      <c r="I195" s="99">
        <f>SUM(J195:K195)</f>
        <v>0</v>
      </c>
      <c r="J195" s="104">
        <v>0</v>
      </c>
      <c r="K195" s="100">
        <v>0</v>
      </c>
      <c r="L195" s="99">
        <f>SUM(M195:N195)</f>
        <v>0</v>
      </c>
      <c r="M195" s="104">
        <v>0</v>
      </c>
      <c r="N195" s="100">
        <v>0</v>
      </c>
    </row>
    <row r="196" spans="1:14" ht="15.75" customHeight="1" thickBot="1">
      <c r="A196" s="64">
        <v>2724</v>
      </c>
      <c r="B196" s="69" t="s">
        <v>214</v>
      </c>
      <c r="C196" s="65">
        <v>2</v>
      </c>
      <c r="D196" s="66">
        <v>4</v>
      </c>
      <c r="E196" s="63" t="s">
        <v>117</v>
      </c>
      <c r="F196" s="99">
        <f>SUM(G196:H196)</f>
        <v>0</v>
      </c>
      <c r="G196" s="104">
        <v>0</v>
      </c>
      <c r="H196" s="100">
        <v>0</v>
      </c>
      <c r="I196" s="99">
        <f>SUM(J196:K196)</f>
        <v>0</v>
      </c>
      <c r="J196" s="104">
        <v>0</v>
      </c>
      <c r="K196" s="100">
        <v>0</v>
      </c>
      <c r="L196" s="99">
        <f>SUM(M196:N196)</f>
        <v>0</v>
      </c>
      <c r="M196" s="104">
        <v>0</v>
      </c>
      <c r="N196" s="100">
        <v>0</v>
      </c>
    </row>
    <row r="197" spans="1:14" ht="19.5" customHeight="1">
      <c r="A197" s="64">
        <v>2730</v>
      </c>
      <c r="B197" s="69" t="s">
        <v>214</v>
      </c>
      <c r="C197" s="65">
        <v>3</v>
      </c>
      <c r="D197" s="66">
        <v>0</v>
      </c>
      <c r="E197" s="63" t="s">
        <v>118</v>
      </c>
      <c r="F197" s="96">
        <f>SUM(F199:F202)</f>
        <v>11965</v>
      </c>
      <c r="G197" s="96">
        <f aca="true" t="shared" si="58" ref="G197:N197">SUM(G199:G202)</f>
        <v>7965</v>
      </c>
      <c r="H197" s="96">
        <f t="shared" si="58"/>
        <v>4000</v>
      </c>
      <c r="I197" s="96">
        <f t="shared" si="58"/>
        <v>8065</v>
      </c>
      <c r="J197" s="96">
        <f t="shared" si="58"/>
        <v>8065</v>
      </c>
      <c r="K197" s="96">
        <f t="shared" si="58"/>
        <v>0</v>
      </c>
      <c r="L197" s="96">
        <f t="shared" si="58"/>
        <v>3815.74</v>
      </c>
      <c r="M197" s="96">
        <f t="shared" si="58"/>
        <v>3815.74</v>
      </c>
      <c r="N197" s="96">
        <f t="shared" si="58"/>
        <v>0</v>
      </c>
    </row>
    <row r="198" spans="1:14" s="67" customFormat="1" ht="10.5" customHeight="1">
      <c r="A198" s="64"/>
      <c r="B198" s="58"/>
      <c r="C198" s="65"/>
      <c r="D198" s="66"/>
      <c r="E198" s="63" t="s">
        <v>201</v>
      </c>
      <c r="F198" s="96"/>
      <c r="G198" s="97"/>
      <c r="H198" s="98"/>
      <c r="I198" s="96"/>
      <c r="J198" s="97"/>
      <c r="K198" s="98"/>
      <c r="L198" s="96"/>
      <c r="M198" s="97"/>
      <c r="N198" s="98"/>
    </row>
    <row r="199" spans="1:14" ht="15" customHeight="1" thickBot="1">
      <c r="A199" s="64">
        <v>2731</v>
      </c>
      <c r="B199" s="69" t="s">
        <v>214</v>
      </c>
      <c r="C199" s="65">
        <v>3</v>
      </c>
      <c r="D199" s="66">
        <v>1</v>
      </c>
      <c r="E199" s="63" t="s">
        <v>119</v>
      </c>
      <c r="F199" s="99">
        <f>SUM(G199:H199)</f>
        <v>11965</v>
      </c>
      <c r="G199" s="104">
        <v>7965</v>
      </c>
      <c r="H199" s="100">
        <v>4000</v>
      </c>
      <c r="I199" s="99">
        <f>SUM(J199:K199)</f>
        <v>8065</v>
      </c>
      <c r="J199" s="104">
        <v>8065</v>
      </c>
      <c r="K199" s="100">
        <v>0</v>
      </c>
      <c r="L199" s="99">
        <f>SUM(M199:N199)</f>
        <v>3815.74</v>
      </c>
      <c r="M199" s="104">
        <v>3815.74</v>
      </c>
      <c r="N199" s="100">
        <v>0</v>
      </c>
    </row>
    <row r="200" spans="1:14" ht="18" customHeight="1" thickBot="1">
      <c r="A200" s="64">
        <v>2732</v>
      </c>
      <c r="B200" s="69" t="s">
        <v>214</v>
      </c>
      <c r="C200" s="65">
        <v>3</v>
      </c>
      <c r="D200" s="66">
        <v>2</v>
      </c>
      <c r="E200" s="63" t="s">
        <v>120</v>
      </c>
      <c r="F200" s="99">
        <f>SUM(G200:H200)</f>
        <v>0</v>
      </c>
      <c r="G200" s="104">
        <v>0</v>
      </c>
      <c r="H200" s="100">
        <v>0</v>
      </c>
      <c r="I200" s="99">
        <f>SUM(J200:K200)</f>
        <v>0</v>
      </c>
      <c r="J200" s="104">
        <v>0</v>
      </c>
      <c r="K200" s="100">
        <v>0</v>
      </c>
      <c r="L200" s="99">
        <f>SUM(M200:N200)</f>
        <v>0</v>
      </c>
      <c r="M200" s="104">
        <v>0</v>
      </c>
      <c r="N200" s="100">
        <v>0</v>
      </c>
    </row>
    <row r="201" spans="1:14" ht="16.5" customHeight="1" thickBot="1">
      <c r="A201" s="64">
        <v>2733</v>
      </c>
      <c r="B201" s="69" t="s">
        <v>214</v>
      </c>
      <c r="C201" s="65">
        <v>3</v>
      </c>
      <c r="D201" s="66">
        <v>3</v>
      </c>
      <c r="E201" s="63" t="s">
        <v>121</v>
      </c>
      <c r="F201" s="99">
        <f>SUM(G201:H201)</f>
        <v>0</v>
      </c>
      <c r="G201" s="104">
        <v>0</v>
      </c>
      <c r="H201" s="100">
        <v>0</v>
      </c>
      <c r="I201" s="99">
        <f>SUM(J201:K201)</f>
        <v>0</v>
      </c>
      <c r="J201" s="104">
        <v>0</v>
      </c>
      <c r="K201" s="100">
        <v>0</v>
      </c>
      <c r="L201" s="99">
        <f>SUM(M201:N201)</f>
        <v>0</v>
      </c>
      <c r="M201" s="104">
        <v>0</v>
      </c>
      <c r="N201" s="100">
        <v>0</v>
      </c>
    </row>
    <row r="202" spans="1:14" ht="26.25" customHeight="1" thickBot="1">
      <c r="A202" s="64">
        <v>2734</v>
      </c>
      <c r="B202" s="69" t="s">
        <v>214</v>
      </c>
      <c r="C202" s="65">
        <v>3</v>
      </c>
      <c r="D202" s="66">
        <v>4</v>
      </c>
      <c r="E202" s="63" t="s">
        <v>122</v>
      </c>
      <c r="F202" s="99">
        <f>SUM(G202:H202)</f>
        <v>0</v>
      </c>
      <c r="G202" s="104">
        <v>0</v>
      </c>
      <c r="H202" s="100">
        <v>0</v>
      </c>
      <c r="I202" s="99">
        <f>SUM(J202:K202)</f>
        <v>0</v>
      </c>
      <c r="J202" s="104">
        <v>0</v>
      </c>
      <c r="K202" s="100">
        <v>0</v>
      </c>
      <c r="L202" s="99">
        <f>SUM(M202:N202)</f>
        <v>0</v>
      </c>
      <c r="M202" s="104">
        <v>0</v>
      </c>
      <c r="N202" s="100">
        <v>0</v>
      </c>
    </row>
    <row r="203" spans="1:14" ht="15.75" customHeight="1">
      <c r="A203" s="64">
        <v>2740</v>
      </c>
      <c r="B203" s="69" t="s">
        <v>214</v>
      </c>
      <c r="C203" s="65">
        <v>4</v>
      </c>
      <c r="D203" s="66">
        <v>0</v>
      </c>
      <c r="E203" s="63" t="s">
        <v>123</v>
      </c>
      <c r="F203" s="96">
        <f>SUM(F205)</f>
        <v>640</v>
      </c>
      <c r="G203" s="96">
        <f aca="true" t="shared" si="59" ref="G203:N203">SUM(G205)</f>
        <v>640</v>
      </c>
      <c r="H203" s="96">
        <f t="shared" si="59"/>
        <v>0</v>
      </c>
      <c r="I203" s="96">
        <f t="shared" si="59"/>
        <v>1160</v>
      </c>
      <c r="J203" s="96">
        <f t="shared" si="59"/>
        <v>640</v>
      </c>
      <c r="K203" s="96">
        <f t="shared" si="59"/>
        <v>520</v>
      </c>
      <c r="L203" s="96">
        <f t="shared" si="59"/>
        <v>820</v>
      </c>
      <c r="M203" s="96">
        <f t="shared" si="59"/>
        <v>300</v>
      </c>
      <c r="N203" s="96">
        <f t="shared" si="59"/>
        <v>520</v>
      </c>
    </row>
    <row r="204" spans="1:14" s="67" customFormat="1" ht="10.5" customHeight="1">
      <c r="A204" s="64"/>
      <c r="B204" s="58"/>
      <c r="C204" s="65"/>
      <c r="D204" s="66"/>
      <c r="E204" s="63" t="s">
        <v>201</v>
      </c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7.25" customHeight="1" thickBot="1">
      <c r="A205" s="64">
        <v>2741</v>
      </c>
      <c r="B205" s="69" t="s">
        <v>214</v>
      </c>
      <c r="C205" s="65">
        <v>4</v>
      </c>
      <c r="D205" s="66">
        <v>1</v>
      </c>
      <c r="E205" s="63" t="s">
        <v>123</v>
      </c>
      <c r="F205" s="99">
        <f>SUM(G205:H205)</f>
        <v>640</v>
      </c>
      <c r="G205" s="104">
        <v>640</v>
      </c>
      <c r="H205" s="100">
        <v>0</v>
      </c>
      <c r="I205" s="99">
        <f>SUM(J205:K205)</f>
        <v>1160</v>
      </c>
      <c r="J205" s="104">
        <v>640</v>
      </c>
      <c r="K205" s="100">
        <v>520</v>
      </c>
      <c r="L205" s="99">
        <f>SUM(M205:N205)</f>
        <v>820</v>
      </c>
      <c r="M205" s="104">
        <v>300</v>
      </c>
      <c r="N205" s="100">
        <v>520</v>
      </c>
    </row>
    <row r="206" spans="1:14" ht="28.5" customHeight="1">
      <c r="A206" s="64">
        <v>2750</v>
      </c>
      <c r="B206" s="69" t="s">
        <v>214</v>
      </c>
      <c r="C206" s="65">
        <v>5</v>
      </c>
      <c r="D206" s="66">
        <v>0</v>
      </c>
      <c r="E206" s="63" t="s">
        <v>124</v>
      </c>
      <c r="F206" s="96">
        <f>SUM(F208)</f>
        <v>0</v>
      </c>
      <c r="G206" s="96">
        <f aca="true" t="shared" si="60" ref="G206:N206">SUM(G208)</f>
        <v>0</v>
      </c>
      <c r="H206" s="96">
        <f t="shared" si="60"/>
        <v>0</v>
      </c>
      <c r="I206" s="96">
        <f t="shared" si="60"/>
        <v>0</v>
      </c>
      <c r="J206" s="96">
        <f t="shared" si="60"/>
        <v>0</v>
      </c>
      <c r="K206" s="96">
        <f t="shared" si="60"/>
        <v>0</v>
      </c>
      <c r="L206" s="96">
        <f t="shared" si="60"/>
        <v>0</v>
      </c>
      <c r="M206" s="96">
        <f t="shared" si="60"/>
        <v>0</v>
      </c>
      <c r="N206" s="96">
        <f t="shared" si="60"/>
        <v>0</v>
      </c>
    </row>
    <row r="207" spans="1:14" s="67" customFormat="1" ht="15.75" customHeight="1">
      <c r="A207" s="64"/>
      <c r="B207" s="58"/>
      <c r="C207" s="65"/>
      <c r="D207" s="66"/>
      <c r="E207" s="63" t="s">
        <v>201</v>
      </c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21.75" customHeight="1" thickBot="1">
      <c r="A208" s="64">
        <v>2751</v>
      </c>
      <c r="B208" s="69" t="s">
        <v>214</v>
      </c>
      <c r="C208" s="65">
        <v>5</v>
      </c>
      <c r="D208" s="66">
        <v>1</v>
      </c>
      <c r="E208" s="63" t="s">
        <v>124</v>
      </c>
      <c r="F208" s="99">
        <f>SUM(G208:H208)</f>
        <v>0</v>
      </c>
      <c r="G208" s="104">
        <v>0</v>
      </c>
      <c r="H208" s="100">
        <v>0</v>
      </c>
      <c r="I208" s="99">
        <f>SUM(J208:K208)</f>
        <v>0</v>
      </c>
      <c r="J208" s="104">
        <v>0</v>
      </c>
      <c r="K208" s="100">
        <v>0</v>
      </c>
      <c r="L208" s="99">
        <f>SUM(M208:N208)</f>
        <v>0</v>
      </c>
      <c r="M208" s="104">
        <v>0</v>
      </c>
      <c r="N208" s="100">
        <v>0</v>
      </c>
    </row>
    <row r="209" spans="1:14" ht="19.5" customHeight="1">
      <c r="A209" s="64">
        <v>2760</v>
      </c>
      <c r="B209" s="69" t="s">
        <v>214</v>
      </c>
      <c r="C209" s="65">
        <v>6</v>
      </c>
      <c r="D209" s="66">
        <v>0</v>
      </c>
      <c r="E209" s="63" t="s">
        <v>125</v>
      </c>
      <c r="F209" s="4">
        <f>SUM(F211:F212)</f>
        <v>91186.7004</v>
      </c>
      <c r="G209" s="4">
        <f aca="true" t="shared" si="61" ref="G209:N209">SUM(G211:G212)</f>
        <v>6000.0004</v>
      </c>
      <c r="H209" s="4">
        <f t="shared" si="61"/>
        <v>85186.7</v>
      </c>
      <c r="I209" s="4">
        <f t="shared" si="61"/>
        <v>88263.0001</v>
      </c>
      <c r="J209" s="4">
        <f t="shared" si="61"/>
        <v>7640.0001</v>
      </c>
      <c r="K209" s="4">
        <f t="shared" si="61"/>
        <v>80623</v>
      </c>
      <c r="L209" s="4">
        <f t="shared" si="61"/>
        <v>13286.064</v>
      </c>
      <c r="M209" s="4">
        <f t="shared" si="61"/>
        <v>3712</v>
      </c>
      <c r="N209" s="4">
        <f t="shared" si="61"/>
        <v>9574.064</v>
      </c>
    </row>
    <row r="210" spans="1:14" s="67" customFormat="1" ht="10.5" customHeight="1">
      <c r="A210" s="64"/>
      <c r="B210" s="58"/>
      <c r="C210" s="65"/>
      <c r="D210" s="66"/>
      <c r="E210" s="63" t="s">
        <v>201</v>
      </c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 thickBot="1">
      <c r="A211" s="64">
        <v>2761</v>
      </c>
      <c r="B211" s="69" t="s">
        <v>214</v>
      </c>
      <c r="C211" s="65">
        <v>6</v>
      </c>
      <c r="D211" s="66">
        <v>1</v>
      </c>
      <c r="E211" s="63" t="s">
        <v>126</v>
      </c>
      <c r="F211" s="99">
        <f>SUM(G211:H211)</f>
        <v>47700</v>
      </c>
      <c r="G211" s="104">
        <v>500</v>
      </c>
      <c r="H211" s="100">
        <v>47200</v>
      </c>
      <c r="I211" s="99">
        <f>SUM(J211:K211)</f>
        <v>47700</v>
      </c>
      <c r="J211" s="104">
        <v>500</v>
      </c>
      <c r="K211" s="100">
        <v>47200</v>
      </c>
      <c r="L211" s="99">
        <f>SUM(M211:N211)</f>
        <v>500</v>
      </c>
      <c r="M211" s="104">
        <v>500</v>
      </c>
      <c r="N211" s="100">
        <v>0</v>
      </c>
    </row>
    <row r="212" spans="1:14" ht="16.5" customHeight="1" thickBot="1">
      <c r="A212" s="64">
        <v>2762</v>
      </c>
      <c r="B212" s="69" t="s">
        <v>214</v>
      </c>
      <c r="C212" s="65">
        <v>6</v>
      </c>
      <c r="D212" s="66">
        <v>2</v>
      </c>
      <c r="E212" s="63" t="s">
        <v>125</v>
      </c>
      <c r="F212" s="99">
        <f>SUM(G212:H212)</f>
        <v>43486.700399999994</v>
      </c>
      <c r="G212" s="104">
        <v>5500.0004</v>
      </c>
      <c r="H212" s="100">
        <v>37986.7</v>
      </c>
      <c r="I212" s="99">
        <f>SUM(J212:K212)</f>
        <v>40563.0001</v>
      </c>
      <c r="J212" s="104">
        <v>7140.0001</v>
      </c>
      <c r="K212" s="100">
        <v>33423</v>
      </c>
      <c r="L212" s="99">
        <f>SUM(M212:N212)</f>
        <v>12786.064</v>
      </c>
      <c r="M212" s="104">
        <v>3212</v>
      </c>
      <c r="N212" s="100">
        <v>9574.064</v>
      </c>
    </row>
    <row r="213" spans="1:14" s="62" customFormat="1" ht="33.75" customHeight="1">
      <c r="A213" s="64">
        <v>2800</v>
      </c>
      <c r="B213" s="69" t="s">
        <v>215</v>
      </c>
      <c r="C213" s="65">
        <v>0</v>
      </c>
      <c r="D213" s="66">
        <v>0</v>
      </c>
      <c r="E213" s="63" t="s">
        <v>127</v>
      </c>
      <c r="F213" s="96">
        <f>SUM(F215,F218,F227,F232,F237,F240)</f>
        <v>6812144.832</v>
      </c>
      <c r="G213" s="96">
        <f aca="true" t="shared" si="62" ref="G213:N213">SUM(G215,G218,G227,G232,G237,G240)</f>
        <v>5171961.5271000005</v>
      </c>
      <c r="H213" s="96">
        <f t="shared" si="62"/>
        <v>1640183.3049</v>
      </c>
      <c r="I213" s="96">
        <f t="shared" si="62"/>
        <v>7052465.9398</v>
      </c>
      <c r="J213" s="96">
        <f t="shared" si="62"/>
        <v>5278303.1165</v>
      </c>
      <c r="K213" s="96">
        <f t="shared" si="62"/>
        <v>1774162.8233</v>
      </c>
      <c r="L213" s="96">
        <f t="shared" si="62"/>
        <v>2384016.2107</v>
      </c>
      <c r="M213" s="96">
        <f t="shared" si="62"/>
        <v>2192541.9357</v>
      </c>
      <c r="N213" s="96">
        <f t="shared" si="62"/>
        <v>191474.275</v>
      </c>
    </row>
    <row r="214" spans="1:14" ht="11.25" customHeight="1">
      <c r="A214" s="57"/>
      <c r="B214" s="58"/>
      <c r="C214" s="59"/>
      <c r="D214" s="60"/>
      <c r="E214" s="63" t="s">
        <v>199</v>
      </c>
      <c r="F214" s="101"/>
      <c r="G214" s="102"/>
      <c r="H214" s="103"/>
      <c r="I214" s="101"/>
      <c r="J214" s="102"/>
      <c r="K214" s="103"/>
      <c r="L214" s="101"/>
      <c r="M214" s="102"/>
      <c r="N214" s="103"/>
    </row>
    <row r="215" spans="1:14" ht="18.75" customHeight="1">
      <c r="A215" s="64">
        <v>2810</v>
      </c>
      <c r="B215" s="69" t="s">
        <v>215</v>
      </c>
      <c r="C215" s="65">
        <v>1</v>
      </c>
      <c r="D215" s="66">
        <v>0</v>
      </c>
      <c r="E215" s="63" t="s">
        <v>128</v>
      </c>
      <c r="F215" s="96">
        <f>SUM(F217)</f>
        <v>1316379.1348</v>
      </c>
      <c r="G215" s="96">
        <f aca="true" t="shared" si="63" ref="G215:N215">SUM(G217)</f>
        <v>669255.6183</v>
      </c>
      <c r="H215" s="96">
        <f t="shared" si="63"/>
        <v>647123.5165</v>
      </c>
      <c r="I215" s="96">
        <f t="shared" si="63"/>
        <v>1357377.0732</v>
      </c>
      <c r="J215" s="96">
        <f t="shared" si="63"/>
        <v>679197.208</v>
      </c>
      <c r="K215" s="96">
        <f t="shared" si="63"/>
        <v>678179.8652</v>
      </c>
      <c r="L215" s="96">
        <f t="shared" si="63"/>
        <v>342898.968</v>
      </c>
      <c r="M215" s="96">
        <f t="shared" si="63"/>
        <v>292022.081</v>
      </c>
      <c r="N215" s="96">
        <f t="shared" si="63"/>
        <v>50876.887</v>
      </c>
    </row>
    <row r="216" spans="1:14" s="67" customFormat="1" ht="10.5" customHeight="1">
      <c r="A216" s="64"/>
      <c r="B216" s="58"/>
      <c r="C216" s="65"/>
      <c r="D216" s="66"/>
      <c r="E216" s="63" t="s">
        <v>201</v>
      </c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6.5" customHeight="1" thickBot="1">
      <c r="A217" s="64">
        <v>2811</v>
      </c>
      <c r="B217" s="69" t="s">
        <v>215</v>
      </c>
      <c r="C217" s="65">
        <v>1</v>
      </c>
      <c r="D217" s="66">
        <v>1</v>
      </c>
      <c r="E217" s="63" t="s">
        <v>128</v>
      </c>
      <c r="F217" s="99">
        <f>SUM(G217:H217)</f>
        <v>1316379.1348</v>
      </c>
      <c r="G217" s="104">
        <v>669255.6183</v>
      </c>
      <c r="H217" s="100">
        <v>647123.5165</v>
      </c>
      <c r="I217" s="99">
        <f>SUM(J217:K217)</f>
        <v>1357377.0732</v>
      </c>
      <c r="J217" s="104">
        <v>679197.208</v>
      </c>
      <c r="K217" s="100">
        <v>678179.8652</v>
      </c>
      <c r="L217" s="99">
        <f>SUM(M217:N217)</f>
        <v>342898.968</v>
      </c>
      <c r="M217" s="104">
        <v>292022.081</v>
      </c>
      <c r="N217" s="100">
        <v>50876.887</v>
      </c>
    </row>
    <row r="218" spans="1:14" ht="17.25" customHeight="1">
      <c r="A218" s="64">
        <v>2820</v>
      </c>
      <c r="B218" s="69" t="s">
        <v>215</v>
      </c>
      <c r="C218" s="65">
        <v>2</v>
      </c>
      <c r="D218" s="66">
        <v>0</v>
      </c>
      <c r="E218" s="63" t="s">
        <v>129</v>
      </c>
      <c r="F218" s="96">
        <f>SUM(F220:F226)</f>
        <v>4951417.1751</v>
      </c>
      <c r="G218" s="96">
        <f aca="true" t="shared" si="64" ref="G218:N218">SUM(G220:G226)</f>
        <v>4221474.9977</v>
      </c>
      <c r="H218" s="96">
        <f t="shared" si="64"/>
        <v>729942.1774</v>
      </c>
      <c r="I218" s="96">
        <f t="shared" si="64"/>
        <v>5107841.244999999</v>
      </c>
      <c r="J218" s="96">
        <f t="shared" si="64"/>
        <v>4301905.3075</v>
      </c>
      <c r="K218" s="96">
        <f t="shared" si="64"/>
        <v>805935.9375</v>
      </c>
      <c r="L218" s="96">
        <f t="shared" si="64"/>
        <v>1890795.407</v>
      </c>
      <c r="M218" s="96">
        <f t="shared" si="64"/>
        <v>1773420.3269999998</v>
      </c>
      <c r="N218" s="96">
        <f t="shared" si="64"/>
        <v>117375.07999999999</v>
      </c>
    </row>
    <row r="219" spans="1:14" s="67" customFormat="1" ht="10.5" customHeight="1">
      <c r="A219" s="64"/>
      <c r="B219" s="58"/>
      <c r="C219" s="65"/>
      <c r="D219" s="66"/>
      <c r="E219" s="63" t="s">
        <v>201</v>
      </c>
      <c r="F219" s="96"/>
      <c r="G219" s="97"/>
      <c r="H219" s="98"/>
      <c r="I219" s="96"/>
      <c r="J219" s="97"/>
      <c r="K219" s="98"/>
      <c r="L219" s="96"/>
      <c r="M219" s="97"/>
      <c r="N219" s="98"/>
    </row>
    <row r="220" spans="1:14" ht="18" thickBot="1">
      <c r="A220" s="64">
        <v>2821</v>
      </c>
      <c r="B220" s="69" t="s">
        <v>215</v>
      </c>
      <c r="C220" s="65">
        <v>2</v>
      </c>
      <c r="D220" s="66">
        <v>1</v>
      </c>
      <c r="E220" s="63" t="s">
        <v>130</v>
      </c>
      <c r="F220" s="99">
        <f aca="true" t="shared" si="65" ref="F220:F226">SUM(G220:H220)</f>
        <v>807303.7795000001</v>
      </c>
      <c r="G220" s="97">
        <v>752879.7960000001</v>
      </c>
      <c r="H220" s="98">
        <v>54423.9835</v>
      </c>
      <c r="I220" s="99">
        <f aca="true" t="shared" si="66" ref="I220:I226">SUM(J220:K220)</f>
        <v>813649.7794000001</v>
      </c>
      <c r="J220" s="97">
        <v>757325.7960000001</v>
      </c>
      <c r="K220" s="98">
        <v>56323.9834</v>
      </c>
      <c r="L220" s="99">
        <f aca="true" t="shared" si="67" ref="L220:L226">SUM(M220:N220)</f>
        <v>352420.182</v>
      </c>
      <c r="M220" s="97">
        <v>345452.453</v>
      </c>
      <c r="N220" s="98">
        <v>6967.729</v>
      </c>
    </row>
    <row r="221" spans="1:14" ht="18" thickBot="1">
      <c r="A221" s="64">
        <v>2822</v>
      </c>
      <c r="B221" s="69" t="s">
        <v>215</v>
      </c>
      <c r="C221" s="65">
        <v>2</v>
      </c>
      <c r="D221" s="66">
        <v>2</v>
      </c>
      <c r="E221" s="63" t="s">
        <v>131</v>
      </c>
      <c r="F221" s="99">
        <f t="shared" si="65"/>
        <v>365046.8001</v>
      </c>
      <c r="G221" s="97">
        <v>303546.8</v>
      </c>
      <c r="H221" s="98">
        <v>61500.0001</v>
      </c>
      <c r="I221" s="99">
        <f t="shared" si="66"/>
        <v>373538.92</v>
      </c>
      <c r="J221" s="97">
        <v>311975.6</v>
      </c>
      <c r="K221" s="98">
        <v>61563.32</v>
      </c>
      <c r="L221" s="99">
        <f t="shared" si="67"/>
        <v>141928.006</v>
      </c>
      <c r="M221" s="97">
        <v>137704.686</v>
      </c>
      <c r="N221" s="98">
        <v>4223.32</v>
      </c>
    </row>
    <row r="222" spans="1:14" ht="18" customHeight="1" thickBot="1">
      <c r="A222" s="64">
        <v>2823</v>
      </c>
      <c r="B222" s="69" t="s">
        <v>215</v>
      </c>
      <c r="C222" s="65">
        <v>2</v>
      </c>
      <c r="D222" s="66">
        <v>3</v>
      </c>
      <c r="E222" s="63" t="s">
        <v>132</v>
      </c>
      <c r="F222" s="99">
        <f t="shared" si="65"/>
        <v>1854141.5813999998</v>
      </c>
      <c r="G222" s="97">
        <v>1432383.2004999998</v>
      </c>
      <c r="H222" s="98">
        <v>421758.3809</v>
      </c>
      <c r="I222" s="99">
        <f t="shared" si="66"/>
        <v>1887550.0545</v>
      </c>
      <c r="J222" s="97">
        <v>1450258.531</v>
      </c>
      <c r="K222" s="98">
        <v>437291.5235</v>
      </c>
      <c r="L222" s="99">
        <f t="shared" si="67"/>
        <v>689747.8999999999</v>
      </c>
      <c r="M222" s="97">
        <v>619748.896</v>
      </c>
      <c r="N222" s="98">
        <v>69999.004</v>
      </c>
    </row>
    <row r="223" spans="1:14" ht="18" thickBot="1">
      <c r="A223" s="64">
        <v>2824</v>
      </c>
      <c r="B223" s="69" t="s">
        <v>215</v>
      </c>
      <c r="C223" s="65">
        <v>2</v>
      </c>
      <c r="D223" s="66">
        <v>4</v>
      </c>
      <c r="E223" s="63" t="s">
        <v>133</v>
      </c>
      <c r="F223" s="99">
        <f t="shared" si="65"/>
        <v>1463700.1037</v>
      </c>
      <c r="G223" s="97">
        <v>1340136.1011</v>
      </c>
      <c r="H223" s="98">
        <v>123564.00259999999</v>
      </c>
      <c r="I223" s="99">
        <f t="shared" si="66"/>
        <v>1551838.4908</v>
      </c>
      <c r="J223" s="97">
        <v>1387783.2804</v>
      </c>
      <c r="K223" s="98">
        <v>164055.21039999998</v>
      </c>
      <c r="L223" s="99">
        <f t="shared" si="67"/>
        <v>517153.69</v>
      </c>
      <c r="M223" s="97">
        <v>503005.665</v>
      </c>
      <c r="N223" s="98">
        <v>14148.025</v>
      </c>
    </row>
    <row r="224" spans="1:14" ht="18" thickBot="1">
      <c r="A224" s="64">
        <v>2825</v>
      </c>
      <c r="B224" s="69" t="s">
        <v>215</v>
      </c>
      <c r="C224" s="65">
        <v>2</v>
      </c>
      <c r="D224" s="66">
        <v>5</v>
      </c>
      <c r="E224" s="63" t="s">
        <v>134</v>
      </c>
      <c r="F224" s="99">
        <f t="shared" si="65"/>
        <v>349829.1</v>
      </c>
      <c r="G224" s="97">
        <v>349829.1</v>
      </c>
      <c r="H224" s="98">
        <v>0</v>
      </c>
      <c r="I224" s="99">
        <f t="shared" si="66"/>
        <v>352139.1</v>
      </c>
      <c r="J224" s="97">
        <v>352139.1</v>
      </c>
      <c r="K224" s="98">
        <v>0</v>
      </c>
      <c r="L224" s="99">
        <f t="shared" si="67"/>
        <v>159770.298</v>
      </c>
      <c r="M224" s="97">
        <v>159770.298</v>
      </c>
      <c r="N224" s="98">
        <v>0</v>
      </c>
    </row>
    <row r="225" spans="1:14" ht="18" thickBot="1">
      <c r="A225" s="64">
        <v>2826</v>
      </c>
      <c r="B225" s="69" t="s">
        <v>215</v>
      </c>
      <c r="C225" s="65">
        <v>2</v>
      </c>
      <c r="D225" s="66">
        <v>6</v>
      </c>
      <c r="E225" s="63" t="s">
        <v>135</v>
      </c>
      <c r="F225" s="99">
        <f t="shared" si="65"/>
        <v>0</v>
      </c>
      <c r="G225" s="97">
        <v>0</v>
      </c>
      <c r="H225" s="98">
        <v>0</v>
      </c>
      <c r="I225" s="99">
        <f t="shared" si="66"/>
        <v>0</v>
      </c>
      <c r="J225" s="97">
        <v>0</v>
      </c>
      <c r="K225" s="98">
        <v>0</v>
      </c>
      <c r="L225" s="99">
        <f t="shared" si="67"/>
        <v>0</v>
      </c>
      <c r="M225" s="97">
        <v>0</v>
      </c>
      <c r="N225" s="98">
        <v>0</v>
      </c>
    </row>
    <row r="226" spans="1:14" ht="27.75" thickBot="1">
      <c r="A226" s="64">
        <v>2827</v>
      </c>
      <c r="B226" s="69" t="s">
        <v>215</v>
      </c>
      <c r="C226" s="65">
        <v>2</v>
      </c>
      <c r="D226" s="66">
        <v>7</v>
      </c>
      <c r="E226" s="63" t="s">
        <v>136</v>
      </c>
      <c r="F226" s="99">
        <f t="shared" si="65"/>
        <v>111395.81039999999</v>
      </c>
      <c r="G226" s="97">
        <v>42700.0001</v>
      </c>
      <c r="H226" s="98">
        <v>68695.8103</v>
      </c>
      <c r="I226" s="99">
        <f t="shared" si="66"/>
        <v>129124.90030000001</v>
      </c>
      <c r="J226" s="97">
        <v>42423.0001</v>
      </c>
      <c r="K226" s="98">
        <v>86701.9002</v>
      </c>
      <c r="L226" s="99">
        <f t="shared" si="67"/>
        <v>29775.331</v>
      </c>
      <c r="M226" s="97">
        <v>7738.329</v>
      </c>
      <c r="N226" s="98">
        <v>22037.002</v>
      </c>
    </row>
    <row r="227" spans="1:14" ht="29.25" customHeight="1">
      <c r="A227" s="64">
        <v>2830</v>
      </c>
      <c r="B227" s="69" t="s">
        <v>215</v>
      </c>
      <c r="C227" s="65">
        <v>3</v>
      </c>
      <c r="D227" s="66">
        <v>0</v>
      </c>
      <c r="E227" s="63" t="s">
        <v>137</v>
      </c>
      <c r="F227" s="96">
        <f>SUM(F229:F231)</f>
        <v>66466.8102</v>
      </c>
      <c r="G227" s="96">
        <f aca="true" t="shared" si="68" ref="G227:N227">SUM(G229:G231)</f>
        <v>65916.8102</v>
      </c>
      <c r="H227" s="96">
        <f t="shared" si="68"/>
        <v>550</v>
      </c>
      <c r="I227" s="96">
        <f t="shared" si="68"/>
        <v>65553.5002</v>
      </c>
      <c r="J227" s="96">
        <f t="shared" si="68"/>
        <v>65003.500199999995</v>
      </c>
      <c r="K227" s="96">
        <f t="shared" si="68"/>
        <v>550</v>
      </c>
      <c r="L227" s="96">
        <f t="shared" si="68"/>
        <v>20224.261000000002</v>
      </c>
      <c r="M227" s="96">
        <f t="shared" si="68"/>
        <v>20224.261000000002</v>
      </c>
      <c r="N227" s="96">
        <f t="shared" si="68"/>
        <v>0</v>
      </c>
    </row>
    <row r="228" spans="1:14" s="67" customFormat="1" ht="10.5" customHeight="1">
      <c r="A228" s="64"/>
      <c r="B228" s="58"/>
      <c r="C228" s="65"/>
      <c r="D228" s="66"/>
      <c r="E228" s="63" t="s">
        <v>201</v>
      </c>
      <c r="F228" s="96"/>
      <c r="G228" s="97"/>
      <c r="H228" s="98"/>
      <c r="I228" s="96"/>
      <c r="J228" s="97"/>
      <c r="K228" s="98"/>
      <c r="L228" s="96"/>
      <c r="M228" s="97"/>
      <c r="N228" s="98"/>
    </row>
    <row r="229" spans="1:14" ht="18" thickBot="1">
      <c r="A229" s="64">
        <v>2831</v>
      </c>
      <c r="B229" s="69" t="s">
        <v>215</v>
      </c>
      <c r="C229" s="65">
        <v>3</v>
      </c>
      <c r="D229" s="66">
        <v>1</v>
      </c>
      <c r="E229" s="63" t="s">
        <v>138</v>
      </c>
      <c r="F229" s="99">
        <f>SUM(G229:H229)</f>
        <v>51127.8101</v>
      </c>
      <c r="G229" s="97">
        <v>51127.8101</v>
      </c>
      <c r="H229" s="98">
        <v>0</v>
      </c>
      <c r="I229" s="99">
        <f>SUM(J229:K229)</f>
        <v>50426.0001</v>
      </c>
      <c r="J229" s="97">
        <v>50426.0001</v>
      </c>
      <c r="K229" s="98">
        <v>0</v>
      </c>
      <c r="L229" s="99">
        <f>SUM(M229:N229)</f>
        <v>14900.08</v>
      </c>
      <c r="M229" s="97">
        <v>14900.08</v>
      </c>
      <c r="N229" s="98">
        <v>0</v>
      </c>
    </row>
    <row r="230" spans="1:14" ht="18" thickBot="1">
      <c r="A230" s="64">
        <v>2832</v>
      </c>
      <c r="B230" s="69" t="s">
        <v>215</v>
      </c>
      <c r="C230" s="65">
        <v>3</v>
      </c>
      <c r="D230" s="66">
        <v>2</v>
      </c>
      <c r="E230" s="63" t="s">
        <v>139</v>
      </c>
      <c r="F230" s="99">
        <f>SUM(G230:H230)</f>
        <v>8862</v>
      </c>
      <c r="G230" s="97">
        <v>8312</v>
      </c>
      <c r="H230" s="98">
        <v>550</v>
      </c>
      <c r="I230" s="99">
        <f>SUM(J230:K230)</f>
        <v>6705.5</v>
      </c>
      <c r="J230" s="97">
        <v>6155.5</v>
      </c>
      <c r="K230" s="98">
        <v>550</v>
      </c>
      <c r="L230" s="99">
        <f>SUM(M230:N230)</f>
        <v>1677.017</v>
      </c>
      <c r="M230" s="97">
        <v>1677.017</v>
      </c>
      <c r="N230" s="98">
        <v>0</v>
      </c>
    </row>
    <row r="231" spans="1:14" ht="18.75" customHeight="1" thickBot="1">
      <c r="A231" s="64">
        <v>2833</v>
      </c>
      <c r="B231" s="69" t="s">
        <v>215</v>
      </c>
      <c r="C231" s="65">
        <v>3</v>
      </c>
      <c r="D231" s="66">
        <v>3</v>
      </c>
      <c r="E231" s="63" t="s">
        <v>140</v>
      </c>
      <c r="F231" s="99">
        <f>SUM(G231:H231)</f>
        <v>6477.0001</v>
      </c>
      <c r="G231" s="97">
        <v>6477.0001</v>
      </c>
      <c r="H231" s="98">
        <v>0</v>
      </c>
      <c r="I231" s="99">
        <f>SUM(J231:K231)</f>
        <v>8422.0001</v>
      </c>
      <c r="J231" s="97">
        <v>8422.0001</v>
      </c>
      <c r="K231" s="98">
        <v>0</v>
      </c>
      <c r="L231" s="99">
        <f>SUM(M231:N231)</f>
        <v>3647.164</v>
      </c>
      <c r="M231" s="97">
        <v>3647.164</v>
      </c>
      <c r="N231" s="98">
        <v>0</v>
      </c>
    </row>
    <row r="232" spans="1:14" ht="14.25" customHeight="1">
      <c r="A232" s="64">
        <v>2840</v>
      </c>
      <c r="B232" s="69" t="s">
        <v>215</v>
      </c>
      <c r="C232" s="65">
        <v>4</v>
      </c>
      <c r="D232" s="66">
        <v>0</v>
      </c>
      <c r="E232" s="63" t="s">
        <v>141</v>
      </c>
      <c r="F232" s="96">
        <f>SUM(F234:F236)</f>
        <v>77455.3102</v>
      </c>
      <c r="G232" s="96">
        <f aca="true" t="shared" si="69" ref="G232:N232">SUM(G234:G236)</f>
        <v>61024.500100000005</v>
      </c>
      <c r="H232" s="96">
        <f t="shared" si="69"/>
        <v>16430.8101</v>
      </c>
      <c r="I232" s="96">
        <f t="shared" si="69"/>
        <v>78972.30010000001</v>
      </c>
      <c r="J232" s="96">
        <f t="shared" si="69"/>
        <v>61591.500100000005</v>
      </c>
      <c r="K232" s="96">
        <f t="shared" si="69"/>
        <v>17380.8</v>
      </c>
      <c r="L232" s="96">
        <f t="shared" si="69"/>
        <v>35455.6307</v>
      </c>
      <c r="M232" s="96">
        <f t="shared" si="69"/>
        <v>30942.6307</v>
      </c>
      <c r="N232" s="96">
        <f t="shared" si="69"/>
        <v>4513</v>
      </c>
    </row>
    <row r="233" spans="1:14" s="67" customFormat="1" ht="10.5" customHeight="1">
      <c r="A233" s="64"/>
      <c r="B233" s="58"/>
      <c r="C233" s="65"/>
      <c r="D233" s="66"/>
      <c r="E233" s="63" t="s">
        <v>201</v>
      </c>
      <c r="F233" s="96"/>
      <c r="G233" s="97"/>
      <c r="H233" s="98"/>
      <c r="I233" s="96"/>
      <c r="J233" s="97"/>
      <c r="K233" s="98"/>
      <c r="L233" s="96"/>
      <c r="M233" s="97"/>
      <c r="N233" s="98"/>
    </row>
    <row r="234" spans="1:14" ht="14.25" customHeight="1" thickBot="1">
      <c r="A234" s="64">
        <v>2841</v>
      </c>
      <c r="B234" s="69" t="s">
        <v>215</v>
      </c>
      <c r="C234" s="65">
        <v>4</v>
      </c>
      <c r="D234" s="66">
        <v>1</v>
      </c>
      <c r="E234" s="63" t="s">
        <v>142</v>
      </c>
      <c r="F234" s="99">
        <f>SUM(G234:H234)</f>
        <v>8200</v>
      </c>
      <c r="G234" s="97">
        <v>5700</v>
      </c>
      <c r="H234" s="98">
        <v>2500</v>
      </c>
      <c r="I234" s="99">
        <f>SUM(J234:K234)</f>
        <v>8100</v>
      </c>
      <c r="J234" s="97">
        <v>5600</v>
      </c>
      <c r="K234" s="98">
        <v>2500</v>
      </c>
      <c r="L234" s="99">
        <f>SUM(M234:N234)</f>
        <v>658</v>
      </c>
      <c r="M234" s="97">
        <v>658</v>
      </c>
      <c r="N234" s="98">
        <v>0</v>
      </c>
    </row>
    <row r="235" spans="1:14" ht="29.25" customHeight="1" thickBot="1">
      <c r="A235" s="64">
        <v>2842</v>
      </c>
      <c r="B235" s="69" t="s">
        <v>215</v>
      </c>
      <c r="C235" s="65">
        <v>4</v>
      </c>
      <c r="D235" s="66">
        <v>2</v>
      </c>
      <c r="E235" s="63" t="s">
        <v>143</v>
      </c>
      <c r="F235" s="99">
        <f>SUM(G235:H235)</f>
        <v>28254.500200000002</v>
      </c>
      <c r="G235" s="97">
        <v>28254.5001</v>
      </c>
      <c r="H235" s="98">
        <v>0.0001</v>
      </c>
      <c r="I235" s="99">
        <f>SUM(J235:K235)</f>
        <v>30071.5001</v>
      </c>
      <c r="J235" s="97">
        <v>29021.5001</v>
      </c>
      <c r="K235" s="98">
        <v>1050</v>
      </c>
      <c r="L235" s="99">
        <f>SUM(M235:N235)</f>
        <v>7095.67</v>
      </c>
      <c r="M235" s="97">
        <v>6695.67</v>
      </c>
      <c r="N235" s="98">
        <v>400</v>
      </c>
    </row>
    <row r="236" spans="1:14" ht="18.75" customHeight="1" thickBot="1">
      <c r="A236" s="64">
        <v>2843</v>
      </c>
      <c r="B236" s="69" t="s">
        <v>215</v>
      </c>
      <c r="C236" s="65">
        <v>4</v>
      </c>
      <c r="D236" s="66">
        <v>3</v>
      </c>
      <c r="E236" s="63" t="s">
        <v>141</v>
      </c>
      <c r="F236" s="99">
        <f>SUM(G236:H236)</f>
        <v>41000.81</v>
      </c>
      <c r="G236" s="97">
        <v>27070</v>
      </c>
      <c r="H236" s="98">
        <v>13930.81</v>
      </c>
      <c r="I236" s="99">
        <f>SUM(J236:K236)</f>
        <v>40800.8</v>
      </c>
      <c r="J236" s="97">
        <v>26970</v>
      </c>
      <c r="K236" s="98">
        <v>13830.8</v>
      </c>
      <c r="L236" s="99">
        <f>SUM(M236:N236)</f>
        <v>27701.9607</v>
      </c>
      <c r="M236" s="97">
        <v>23588.9607</v>
      </c>
      <c r="N236" s="98">
        <v>4113</v>
      </c>
    </row>
    <row r="237" spans="1:14" ht="26.25" customHeight="1">
      <c r="A237" s="64">
        <v>2850</v>
      </c>
      <c r="B237" s="69" t="s">
        <v>215</v>
      </c>
      <c r="C237" s="65">
        <v>5</v>
      </c>
      <c r="D237" s="66">
        <v>0</v>
      </c>
      <c r="E237" s="70" t="s">
        <v>144</v>
      </c>
      <c r="F237" s="96">
        <f>SUM(F239)</f>
        <v>75070.2005</v>
      </c>
      <c r="G237" s="96">
        <f aca="true" t="shared" si="70" ref="G237:N237">SUM(G239)</f>
        <v>66309.6002</v>
      </c>
      <c r="H237" s="96">
        <f t="shared" si="70"/>
        <v>8760.6003</v>
      </c>
      <c r="I237" s="96">
        <f t="shared" si="70"/>
        <v>73570.2004</v>
      </c>
      <c r="J237" s="96">
        <f t="shared" si="70"/>
        <v>67309.6001</v>
      </c>
      <c r="K237" s="96">
        <f t="shared" si="70"/>
        <v>6260.6003</v>
      </c>
      <c r="L237" s="96">
        <f t="shared" si="70"/>
        <v>25247.759</v>
      </c>
      <c r="M237" s="96">
        <f t="shared" si="70"/>
        <v>24147.759</v>
      </c>
      <c r="N237" s="96">
        <f t="shared" si="70"/>
        <v>1100</v>
      </c>
    </row>
    <row r="238" spans="1:14" s="67" customFormat="1" ht="10.5" customHeight="1">
      <c r="A238" s="64"/>
      <c r="B238" s="58"/>
      <c r="C238" s="65"/>
      <c r="D238" s="66"/>
      <c r="E238" s="63" t="s">
        <v>201</v>
      </c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24" customHeight="1" thickBot="1">
      <c r="A239" s="64">
        <v>2851</v>
      </c>
      <c r="B239" s="69" t="s">
        <v>215</v>
      </c>
      <c r="C239" s="65">
        <v>5</v>
      </c>
      <c r="D239" s="66">
        <v>1</v>
      </c>
      <c r="E239" s="70" t="s">
        <v>144</v>
      </c>
      <c r="F239" s="99">
        <f>SUM(G239:H239)</f>
        <v>75070.2005</v>
      </c>
      <c r="G239" s="104">
        <v>66309.6002</v>
      </c>
      <c r="H239" s="100">
        <v>8760.6003</v>
      </c>
      <c r="I239" s="99">
        <f>SUM(J239:K239)</f>
        <v>73570.2004</v>
      </c>
      <c r="J239" s="104">
        <v>67309.6001</v>
      </c>
      <c r="K239" s="100">
        <v>6260.6003</v>
      </c>
      <c r="L239" s="99">
        <f>SUM(M239:N239)</f>
        <v>25247.759</v>
      </c>
      <c r="M239" s="104">
        <v>24147.759</v>
      </c>
      <c r="N239" s="100">
        <v>1100</v>
      </c>
    </row>
    <row r="240" spans="1:14" ht="27" customHeight="1">
      <c r="A240" s="64">
        <v>2860</v>
      </c>
      <c r="B240" s="69" t="s">
        <v>215</v>
      </c>
      <c r="C240" s="65">
        <v>6</v>
      </c>
      <c r="D240" s="66">
        <v>0</v>
      </c>
      <c r="E240" s="70" t="s">
        <v>145</v>
      </c>
      <c r="F240" s="96">
        <f>SUM(F242)</f>
        <v>325356.2012</v>
      </c>
      <c r="G240" s="96">
        <f aca="true" t="shared" si="71" ref="G240:N240">SUM(G242)</f>
        <v>87980.0006</v>
      </c>
      <c r="H240" s="96">
        <f t="shared" si="71"/>
        <v>237376.2006</v>
      </c>
      <c r="I240" s="96">
        <f t="shared" si="71"/>
        <v>369151.6209</v>
      </c>
      <c r="J240" s="96">
        <f t="shared" si="71"/>
        <v>103296.0006</v>
      </c>
      <c r="K240" s="96">
        <f t="shared" si="71"/>
        <v>265855.6203</v>
      </c>
      <c r="L240" s="96">
        <f t="shared" si="71"/>
        <v>69394.185</v>
      </c>
      <c r="M240" s="96">
        <f t="shared" si="71"/>
        <v>51784.877</v>
      </c>
      <c r="N240" s="96">
        <f t="shared" si="71"/>
        <v>17609.308</v>
      </c>
    </row>
    <row r="241" spans="1:14" s="67" customFormat="1" ht="10.5" customHeight="1">
      <c r="A241" s="64"/>
      <c r="B241" s="58"/>
      <c r="C241" s="65"/>
      <c r="D241" s="66"/>
      <c r="E241" s="63" t="s">
        <v>201</v>
      </c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 customHeight="1" thickBot="1">
      <c r="A242" s="64">
        <v>2861</v>
      </c>
      <c r="B242" s="69" t="s">
        <v>215</v>
      </c>
      <c r="C242" s="65">
        <v>6</v>
      </c>
      <c r="D242" s="66">
        <v>1</v>
      </c>
      <c r="E242" s="70" t="s">
        <v>145</v>
      </c>
      <c r="F242" s="99">
        <f>SUM(G242:H242)</f>
        <v>325356.2012</v>
      </c>
      <c r="G242" s="104">
        <v>87980.0006</v>
      </c>
      <c r="H242" s="100">
        <v>237376.2006</v>
      </c>
      <c r="I242" s="99">
        <f>SUM(J242:K242)</f>
        <v>369151.6209</v>
      </c>
      <c r="J242" s="104">
        <v>103296.0006</v>
      </c>
      <c r="K242" s="100">
        <v>265855.6203</v>
      </c>
      <c r="L242" s="99">
        <f>SUM(M242:N242)</f>
        <v>69394.185</v>
      </c>
      <c r="M242" s="104">
        <v>51784.877</v>
      </c>
      <c r="N242" s="100">
        <v>17609.308</v>
      </c>
    </row>
    <row r="243" spans="1:14" s="62" customFormat="1" ht="44.25" customHeight="1">
      <c r="A243" s="64">
        <v>2900</v>
      </c>
      <c r="B243" s="69" t="s">
        <v>192</v>
      </c>
      <c r="C243" s="65">
        <v>0</v>
      </c>
      <c r="D243" s="66">
        <v>0</v>
      </c>
      <c r="E243" s="63" t="s">
        <v>146</v>
      </c>
      <c r="F243" s="96">
        <f>SUM(F245,F249,F253,F257,F261,F265,F268,F271)</f>
        <v>30738303.127100002</v>
      </c>
      <c r="G243" s="96">
        <f aca="true" t="shared" si="72" ref="G243:N243">SUM(G245,G249,G253,G257,G261,G265,G268,G271)</f>
        <v>28947914.577999998</v>
      </c>
      <c r="H243" s="96">
        <f t="shared" si="72"/>
        <v>1790388.5491</v>
      </c>
      <c r="I243" s="96">
        <f t="shared" si="72"/>
        <v>31012409.065900005</v>
      </c>
      <c r="J243" s="96">
        <f t="shared" si="72"/>
        <v>29113025.724200007</v>
      </c>
      <c r="K243" s="96">
        <f t="shared" si="72"/>
        <v>1899383.3417000002</v>
      </c>
      <c r="L243" s="96">
        <f t="shared" si="72"/>
        <v>13303674.545799999</v>
      </c>
      <c r="M243" s="96">
        <f t="shared" si="72"/>
        <v>13004183.9428</v>
      </c>
      <c r="N243" s="96">
        <f t="shared" si="72"/>
        <v>299490.603</v>
      </c>
    </row>
    <row r="244" spans="1:14" ht="11.25" customHeight="1">
      <c r="A244" s="57"/>
      <c r="B244" s="58"/>
      <c r="C244" s="59"/>
      <c r="D244" s="60"/>
      <c r="E244" s="63" t="s">
        <v>199</v>
      </c>
      <c r="F244" s="101"/>
      <c r="G244" s="102"/>
      <c r="H244" s="103"/>
      <c r="I244" s="101"/>
      <c r="J244" s="102"/>
      <c r="K244" s="103"/>
      <c r="L244" s="101"/>
      <c r="M244" s="102"/>
      <c r="N244" s="103"/>
    </row>
    <row r="245" spans="1:14" ht="24.75" customHeight="1">
      <c r="A245" s="64">
        <v>2910</v>
      </c>
      <c r="B245" s="69" t="s">
        <v>192</v>
      </c>
      <c r="C245" s="65">
        <v>1</v>
      </c>
      <c r="D245" s="66">
        <v>0</v>
      </c>
      <c r="E245" s="63" t="s">
        <v>147</v>
      </c>
      <c r="F245" s="4">
        <f>SUM(F247:F248)</f>
        <v>18498316.6421</v>
      </c>
      <c r="G245" s="4">
        <f aca="true" t="shared" si="73" ref="G245:N245">SUM(G247:G248)</f>
        <v>17529802.3309</v>
      </c>
      <c r="H245" s="4">
        <f t="shared" si="73"/>
        <v>968514.3112</v>
      </c>
      <c r="I245" s="4">
        <f t="shared" si="73"/>
        <v>18613301.8152</v>
      </c>
      <c r="J245" s="4">
        <f t="shared" si="73"/>
        <v>17617059.4294</v>
      </c>
      <c r="K245" s="4">
        <f t="shared" si="73"/>
        <v>996242.3857999999</v>
      </c>
      <c r="L245" s="4">
        <f t="shared" si="73"/>
        <v>7861352.773</v>
      </c>
      <c r="M245" s="4">
        <f t="shared" si="73"/>
        <v>7731546.017999999</v>
      </c>
      <c r="N245" s="4">
        <f t="shared" si="73"/>
        <v>129806.755</v>
      </c>
    </row>
    <row r="246" spans="1:14" s="67" customFormat="1" ht="10.5" customHeight="1">
      <c r="A246" s="64"/>
      <c r="B246" s="58"/>
      <c r="C246" s="65"/>
      <c r="D246" s="66"/>
      <c r="E246" s="63" t="s">
        <v>201</v>
      </c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9.5" customHeight="1" thickBot="1">
      <c r="A247" s="64">
        <v>2911</v>
      </c>
      <c r="B247" s="69" t="s">
        <v>192</v>
      </c>
      <c r="C247" s="65">
        <v>1</v>
      </c>
      <c r="D247" s="66">
        <v>1</v>
      </c>
      <c r="E247" s="63" t="s">
        <v>148</v>
      </c>
      <c r="F247" s="99">
        <f>SUM(G247:H247)</f>
        <v>12840130.7419</v>
      </c>
      <c r="G247" s="104">
        <v>11871616.4309</v>
      </c>
      <c r="H247" s="100">
        <v>968514.311</v>
      </c>
      <c r="I247" s="99">
        <f>SUM(J247:K247)</f>
        <v>12952985.9151</v>
      </c>
      <c r="J247" s="104">
        <v>11958373.5294</v>
      </c>
      <c r="K247" s="100">
        <v>994612.3857</v>
      </c>
      <c r="L247" s="99">
        <f>SUM(M247:N247)</f>
        <v>5242790.221</v>
      </c>
      <c r="M247" s="104">
        <v>5112983.466</v>
      </c>
      <c r="N247" s="100">
        <v>129806.755</v>
      </c>
    </row>
    <row r="248" spans="1:14" ht="18" customHeight="1" thickBot="1">
      <c r="A248" s="64">
        <v>2912</v>
      </c>
      <c r="B248" s="69" t="s">
        <v>192</v>
      </c>
      <c r="C248" s="65">
        <v>1</v>
      </c>
      <c r="D248" s="66">
        <v>2</v>
      </c>
      <c r="E248" s="63" t="s">
        <v>149</v>
      </c>
      <c r="F248" s="99">
        <f>SUM(G248:H248)</f>
        <v>5658185.9002</v>
      </c>
      <c r="G248" s="104">
        <v>5658185.9</v>
      </c>
      <c r="H248" s="100">
        <v>0.0002</v>
      </c>
      <c r="I248" s="99">
        <f>SUM(J248:K248)</f>
        <v>5660315.9001</v>
      </c>
      <c r="J248" s="104">
        <v>5658685.9</v>
      </c>
      <c r="K248" s="100">
        <v>1630.0001</v>
      </c>
      <c r="L248" s="99">
        <f>SUM(M248:N248)</f>
        <v>2618562.5519999997</v>
      </c>
      <c r="M248" s="104">
        <v>2618562.5519999997</v>
      </c>
      <c r="N248" s="100">
        <v>0</v>
      </c>
    </row>
    <row r="249" spans="1:14" ht="16.5" customHeight="1">
      <c r="A249" s="64">
        <v>2920</v>
      </c>
      <c r="B249" s="69" t="s">
        <v>192</v>
      </c>
      <c r="C249" s="65">
        <v>2</v>
      </c>
      <c r="D249" s="66">
        <v>0</v>
      </c>
      <c r="E249" s="63" t="s">
        <v>150</v>
      </c>
      <c r="F249" s="4">
        <f>SUM(F251:F252)</f>
        <v>6423736.6104999995</v>
      </c>
      <c r="G249" s="4">
        <f aca="true" t="shared" si="74" ref="G249:N249">SUM(G251:G252)</f>
        <v>6417957.7003999995</v>
      </c>
      <c r="H249" s="4">
        <f t="shared" si="74"/>
        <v>5778.9101</v>
      </c>
      <c r="I249" s="4">
        <f t="shared" si="74"/>
        <v>6424958.7001</v>
      </c>
      <c r="J249" s="4">
        <f t="shared" si="74"/>
        <v>6420378.7001</v>
      </c>
      <c r="K249" s="4">
        <f t="shared" si="74"/>
        <v>4580</v>
      </c>
      <c r="L249" s="4">
        <f t="shared" si="74"/>
        <v>2985892.6330000004</v>
      </c>
      <c r="M249" s="4">
        <f t="shared" si="74"/>
        <v>2981812.6330000004</v>
      </c>
      <c r="N249" s="4">
        <f t="shared" si="74"/>
        <v>4080</v>
      </c>
    </row>
    <row r="250" spans="1:14" s="67" customFormat="1" ht="10.5" customHeight="1">
      <c r="A250" s="64"/>
      <c r="B250" s="58"/>
      <c r="C250" s="65"/>
      <c r="D250" s="66"/>
      <c r="E250" s="63" t="s">
        <v>201</v>
      </c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7.25" customHeight="1" thickBot="1">
      <c r="A251" s="64">
        <v>2921</v>
      </c>
      <c r="B251" s="69" t="s">
        <v>192</v>
      </c>
      <c r="C251" s="65">
        <v>2</v>
      </c>
      <c r="D251" s="66">
        <v>1</v>
      </c>
      <c r="E251" s="63" t="s">
        <v>151</v>
      </c>
      <c r="F251" s="99">
        <f>SUM(G251:H251)</f>
        <v>6056289.0002</v>
      </c>
      <c r="G251" s="104">
        <v>6056289.0001</v>
      </c>
      <c r="H251" s="100">
        <v>0.0001</v>
      </c>
      <c r="I251" s="99">
        <f>SUM(J251:K251)</f>
        <v>6058400.0001</v>
      </c>
      <c r="J251" s="104">
        <v>6057420.0001</v>
      </c>
      <c r="K251" s="100">
        <v>980</v>
      </c>
      <c r="L251" s="99">
        <f>SUM(M251:N251)</f>
        <v>2825998.203</v>
      </c>
      <c r="M251" s="104">
        <v>2825018.203</v>
      </c>
      <c r="N251" s="100">
        <v>980</v>
      </c>
    </row>
    <row r="252" spans="1:14" ht="19.5" customHeight="1" thickBot="1">
      <c r="A252" s="64">
        <v>2922</v>
      </c>
      <c r="B252" s="69" t="s">
        <v>192</v>
      </c>
      <c r="C252" s="65">
        <v>2</v>
      </c>
      <c r="D252" s="66">
        <v>2</v>
      </c>
      <c r="E252" s="63" t="s">
        <v>152</v>
      </c>
      <c r="F252" s="99">
        <f>SUM(G252:H252)</f>
        <v>367447.6103</v>
      </c>
      <c r="G252" s="104">
        <v>361668.7003</v>
      </c>
      <c r="H252" s="100">
        <v>5778.91</v>
      </c>
      <c r="I252" s="99">
        <f>SUM(J252:K252)</f>
        <v>366558.7</v>
      </c>
      <c r="J252" s="104">
        <v>362958.7</v>
      </c>
      <c r="K252" s="100">
        <v>3600</v>
      </c>
      <c r="L252" s="99">
        <f>SUM(M252:N252)</f>
        <v>159894.43</v>
      </c>
      <c r="M252" s="104">
        <v>156794.43</v>
      </c>
      <c r="N252" s="100">
        <v>3100</v>
      </c>
    </row>
    <row r="253" spans="1:14" ht="28.5" customHeight="1">
      <c r="A253" s="64">
        <v>2930</v>
      </c>
      <c r="B253" s="69" t="s">
        <v>192</v>
      </c>
      <c r="C253" s="65">
        <v>3</v>
      </c>
      <c r="D253" s="66">
        <v>0</v>
      </c>
      <c r="E253" s="63" t="s">
        <v>153</v>
      </c>
      <c r="F253" s="4">
        <f>SUM(F255:F256)</f>
        <v>17650.0001</v>
      </c>
      <c r="G253" s="4">
        <f aca="true" t="shared" si="75" ref="G253:N253">SUM(G255:G256)</f>
        <v>17350.0001</v>
      </c>
      <c r="H253" s="4">
        <f t="shared" si="75"/>
        <v>300</v>
      </c>
      <c r="I253" s="4">
        <f t="shared" si="75"/>
        <v>17895.000099999997</v>
      </c>
      <c r="J253" s="4">
        <f t="shared" si="75"/>
        <v>17595.000099999997</v>
      </c>
      <c r="K253" s="4">
        <f t="shared" si="75"/>
        <v>300</v>
      </c>
      <c r="L253" s="4">
        <f t="shared" si="75"/>
        <v>6554.546</v>
      </c>
      <c r="M253" s="4">
        <f t="shared" si="75"/>
        <v>6546.046</v>
      </c>
      <c r="N253" s="4">
        <f t="shared" si="75"/>
        <v>8.5</v>
      </c>
    </row>
    <row r="254" spans="1:14" s="67" customFormat="1" ht="10.5" customHeight="1">
      <c r="A254" s="64"/>
      <c r="B254" s="58"/>
      <c r="C254" s="65"/>
      <c r="D254" s="66"/>
      <c r="E254" s="63" t="s">
        <v>201</v>
      </c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6.5" customHeight="1" thickBot="1">
      <c r="A255" s="64">
        <v>2931</v>
      </c>
      <c r="B255" s="69" t="s">
        <v>192</v>
      </c>
      <c r="C255" s="65">
        <v>3</v>
      </c>
      <c r="D255" s="66">
        <v>1</v>
      </c>
      <c r="E255" s="63" t="s">
        <v>154</v>
      </c>
      <c r="F255" s="99">
        <f>SUM(G255:H255)</f>
        <v>10210</v>
      </c>
      <c r="G255" s="104">
        <v>9910</v>
      </c>
      <c r="H255" s="100">
        <v>300</v>
      </c>
      <c r="I255" s="99">
        <f>SUM(J255:K255)</f>
        <v>9380</v>
      </c>
      <c r="J255" s="104">
        <v>9080</v>
      </c>
      <c r="K255" s="100">
        <v>300</v>
      </c>
      <c r="L255" s="99">
        <f>SUM(M255:N255)</f>
        <v>4515.546</v>
      </c>
      <c r="M255" s="104">
        <v>4507.046</v>
      </c>
      <c r="N255" s="100">
        <v>8.5</v>
      </c>
    </row>
    <row r="256" spans="1:14" ht="18" thickBot="1">
      <c r="A256" s="64">
        <v>2932</v>
      </c>
      <c r="B256" s="69" t="s">
        <v>192</v>
      </c>
      <c r="C256" s="65">
        <v>3</v>
      </c>
      <c r="D256" s="66">
        <v>2</v>
      </c>
      <c r="E256" s="63" t="s">
        <v>155</v>
      </c>
      <c r="F256" s="99">
        <f>SUM(G256:H256)</f>
        <v>7440.0001</v>
      </c>
      <c r="G256" s="104">
        <v>7440.0001</v>
      </c>
      <c r="H256" s="100">
        <v>0</v>
      </c>
      <c r="I256" s="99">
        <f>SUM(J256:K256)</f>
        <v>8515.0001</v>
      </c>
      <c r="J256" s="104">
        <v>8515.0001</v>
      </c>
      <c r="K256" s="100">
        <v>0</v>
      </c>
      <c r="L256" s="99">
        <f>SUM(M256:N256)</f>
        <v>2039</v>
      </c>
      <c r="M256" s="104">
        <v>2039</v>
      </c>
      <c r="N256" s="100">
        <v>0</v>
      </c>
    </row>
    <row r="257" spans="1:14" ht="16.5" customHeight="1">
      <c r="A257" s="64">
        <v>2940</v>
      </c>
      <c r="B257" s="69" t="s">
        <v>192</v>
      </c>
      <c r="C257" s="65">
        <v>4</v>
      </c>
      <c r="D257" s="66">
        <v>0</v>
      </c>
      <c r="E257" s="63" t="s">
        <v>156</v>
      </c>
      <c r="F257" s="4">
        <f>SUM(F259:F260)</f>
        <v>120254.6003</v>
      </c>
      <c r="G257" s="4">
        <f aca="true" t="shared" si="76" ref="G257:N257">SUM(G259:G260)</f>
        <v>120254.6003</v>
      </c>
      <c r="H257" s="4">
        <f t="shared" si="76"/>
        <v>0</v>
      </c>
      <c r="I257" s="4">
        <f t="shared" si="76"/>
        <v>119299.6002</v>
      </c>
      <c r="J257" s="4">
        <f t="shared" si="76"/>
        <v>119299.6002</v>
      </c>
      <c r="K257" s="4">
        <f t="shared" si="76"/>
        <v>0</v>
      </c>
      <c r="L257" s="4">
        <f t="shared" si="76"/>
        <v>65953.6</v>
      </c>
      <c r="M257" s="4">
        <f t="shared" si="76"/>
        <v>65953.6</v>
      </c>
      <c r="N257" s="4">
        <f t="shared" si="76"/>
        <v>0</v>
      </c>
    </row>
    <row r="258" spans="1:14" s="67" customFormat="1" ht="12.75" customHeight="1">
      <c r="A258" s="64"/>
      <c r="B258" s="58"/>
      <c r="C258" s="65"/>
      <c r="D258" s="66"/>
      <c r="E258" s="63" t="s">
        <v>201</v>
      </c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.75" customHeight="1" thickBot="1">
      <c r="A259" s="64">
        <v>2941</v>
      </c>
      <c r="B259" s="69" t="s">
        <v>192</v>
      </c>
      <c r="C259" s="65">
        <v>4</v>
      </c>
      <c r="D259" s="66">
        <v>1</v>
      </c>
      <c r="E259" s="63" t="s">
        <v>157</v>
      </c>
      <c r="F259" s="99">
        <f>SUM(G259:H259)</f>
        <v>120254.6003</v>
      </c>
      <c r="G259" s="104">
        <v>120254.6003</v>
      </c>
      <c r="H259" s="100">
        <v>0</v>
      </c>
      <c r="I259" s="99">
        <f>SUM(J259:K259)</f>
        <v>119299.6002</v>
      </c>
      <c r="J259" s="104">
        <v>119299.6002</v>
      </c>
      <c r="K259" s="100">
        <v>0</v>
      </c>
      <c r="L259" s="99">
        <f>SUM(M259:N259)</f>
        <v>65953.6</v>
      </c>
      <c r="M259" s="104">
        <v>65953.6</v>
      </c>
      <c r="N259" s="100">
        <v>0</v>
      </c>
    </row>
    <row r="260" spans="1:14" ht="15.75" customHeight="1" thickBot="1">
      <c r="A260" s="64">
        <v>2942</v>
      </c>
      <c r="B260" s="69" t="s">
        <v>192</v>
      </c>
      <c r="C260" s="65">
        <v>4</v>
      </c>
      <c r="D260" s="66">
        <v>2</v>
      </c>
      <c r="E260" s="63" t="s">
        <v>158</v>
      </c>
      <c r="F260" s="99">
        <f>SUM(G260:H260)</f>
        <v>0</v>
      </c>
      <c r="G260" s="104">
        <v>0</v>
      </c>
      <c r="H260" s="100">
        <v>0</v>
      </c>
      <c r="I260" s="99">
        <f>SUM(J260:K260)</f>
        <v>0</v>
      </c>
      <c r="J260" s="104">
        <v>0</v>
      </c>
      <c r="K260" s="100">
        <v>0</v>
      </c>
      <c r="L260" s="99">
        <f>SUM(M260:N260)</f>
        <v>0</v>
      </c>
      <c r="M260" s="104">
        <v>0</v>
      </c>
      <c r="N260" s="100">
        <v>0</v>
      </c>
    </row>
    <row r="261" spans="1:14" ht="15.75" customHeight="1">
      <c r="A261" s="64">
        <v>2950</v>
      </c>
      <c r="B261" s="69" t="s">
        <v>192</v>
      </c>
      <c r="C261" s="65">
        <v>5</v>
      </c>
      <c r="D261" s="66">
        <v>0</v>
      </c>
      <c r="E261" s="63" t="s">
        <v>159</v>
      </c>
      <c r="F261" s="4">
        <f>SUM(F263:F264)</f>
        <v>4924551.3768</v>
      </c>
      <c r="G261" s="4">
        <f aca="true" t="shared" si="77" ref="G261:N261">SUM(G263:G264)</f>
        <v>4757937.3453</v>
      </c>
      <c r="H261" s="4">
        <f t="shared" si="77"/>
        <v>166614.03149999998</v>
      </c>
      <c r="I261" s="4">
        <f t="shared" si="77"/>
        <v>5067000.8447</v>
      </c>
      <c r="J261" s="4">
        <f t="shared" si="77"/>
        <v>4826992.4842</v>
      </c>
      <c r="K261" s="4">
        <f t="shared" si="77"/>
        <v>240008.3605</v>
      </c>
      <c r="L261" s="4">
        <f t="shared" si="77"/>
        <v>2195784.073</v>
      </c>
      <c r="M261" s="4">
        <f t="shared" si="77"/>
        <v>2178824.395</v>
      </c>
      <c r="N261" s="4">
        <f t="shared" si="77"/>
        <v>16959.678</v>
      </c>
    </row>
    <row r="262" spans="1:14" s="67" customFormat="1" ht="10.5" customHeight="1">
      <c r="A262" s="64"/>
      <c r="B262" s="58"/>
      <c r="C262" s="65"/>
      <c r="D262" s="66"/>
      <c r="E262" s="63" t="s">
        <v>201</v>
      </c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 thickBot="1">
      <c r="A263" s="64">
        <v>2951</v>
      </c>
      <c r="B263" s="69" t="s">
        <v>192</v>
      </c>
      <c r="C263" s="65">
        <v>5</v>
      </c>
      <c r="D263" s="66">
        <v>1</v>
      </c>
      <c r="E263" s="63" t="s">
        <v>160</v>
      </c>
      <c r="F263" s="99">
        <f>SUM(G263:H263)</f>
        <v>4924551.3768</v>
      </c>
      <c r="G263" s="104">
        <v>4757937.3453</v>
      </c>
      <c r="H263" s="100">
        <v>166614.03149999998</v>
      </c>
      <c r="I263" s="99">
        <f>SUM(J263:K263)</f>
        <v>5067000.8447</v>
      </c>
      <c r="J263" s="104">
        <v>4826992.4842</v>
      </c>
      <c r="K263" s="100">
        <v>240008.3605</v>
      </c>
      <c r="L263" s="99">
        <f>SUM(M263:N263)</f>
        <v>2195784.073</v>
      </c>
      <c r="M263" s="104">
        <v>2178824.395</v>
      </c>
      <c r="N263" s="100">
        <v>16959.678</v>
      </c>
    </row>
    <row r="264" spans="1:14" ht="16.5" customHeight="1" thickBot="1">
      <c r="A264" s="64">
        <v>2952</v>
      </c>
      <c r="B264" s="69" t="s">
        <v>192</v>
      </c>
      <c r="C264" s="65">
        <v>5</v>
      </c>
      <c r="D264" s="66">
        <v>2</v>
      </c>
      <c r="E264" s="63" t="s">
        <v>161</v>
      </c>
      <c r="F264" s="99">
        <f>SUM(G264:H264)</f>
        <v>0</v>
      </c>
      <c r="G264" s="104">
        <v>0</v>
      </c>
      <c r="H264" s="100">
        <v>0</v>
      </c>
      <c r="I264" s="99">
        <f>SUM(J264:K264)</f>
        <v>0</v>
      </c>
      <c r="J264" s="104">
        <v>0</v>
      </c>
      <c r="K264" s="100">
        <v>0</v>
      </c>
      <c r="L264" s="99">
        <f>SUM(M264:N264)</f>
        <v>0</v>
      </c>
      <c r="M264" s="104">
        <v>0</v>
      </c>
      <c r="N264" s="100">
        <v>0</v>
      </c>
    </row>
    <row r="265" spans="1:14" ht="17.25" customHeight="1">
      <c r="A265" s="64">
        <v>2960</v>
      </c>
      <c r="B265" s="69" t="s">
        <v>192</v>
      </c>
      <c r="C265" s="65">
        <v>6</v>
      </c>
      <c r="D265" s="66">
        <v>0</v>
      </c>
      <c r="E265" s="63" t="s">
        <v>162</v>
      </c>
      <c r="F265" s="96">
        <f>SUM(F267)</f>
        <v>617298.1954</v>
      </c>
      <c r="G265" s="96">
        <f aca="true" t="shared" si="78" ref="G265:N265">SUM(G267)</f>
        <v>41757.4001</v>
      </c>
      <c r="H265" s="96">
        <f t="shared" si="78"/>
        <v>575540.7953</v>
      </c>
      <c r="I265" s="96">
        <f t="shared" si="78"/>
        <v>626712.505</v>
      </c>
      <c r="J265" s="96">
        <f t="shared" si="78"/>
        <v>45280.71</v>
      </c>
      <c r="K265" s="96">
        <f t="shared" si="78"/>
        <v>581431.795</v>
      </c>
      <c r="L265" s="96">
        <f t="shared" si="78"/>
        <v>140122.0628</v>
      </c>
      <c r="M265" s="96">
        <f t="shared" si="78"/>
        <v>21170.5788</v>
      </c>
      <c r="N265" s="96">
        <f t="shared" si="78"/>
        <v>118951.48400000001</v>
      </c>
    </row>
    <row r="266" spans="1:14" s="67" customFormat="1" ht="14.25" customHeight="1">
      <c r="A266" s="64"/>
      <c r="B266" s="58"/>
      <c r="C266" s="65"/>
      <c r="D266" s="66"/>
      <c r="E266" s="63" t="s">
        <v>201</v>
      </c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6.5" customHeight="1" thickBot="1">
      <c r="A267" s="71">
        <v>2961</v>
      </c>
      <c r="B267" s="65" t="s">
        <v>192</v>
      </c>
      <c r="C267" s="65">
        <v>6</v>
      </c>
      <c r="D267" s="65">
        <v>1</v>
      </c>
      <c r="E267" s="72" t="s">
        <v>162</v>
      </c>
      <c r="F267" s="99">
        <f>SUM(G267:H267)</f>
        <v>617298.1954</v>
      </c>
      <c r="G267" s="104">
        <v>41757.4001</v>
      </c>
      <c r="H267" s="100">
        <v>575540.7953</v>
      </c>
      <c r="I267" s="99">
        <f>SUM(J267:K267)</f>
        <v>626712.505</v>
      </c>
      <c r="J267" s="104">
        <v>45280.71</v>
      </c>
      <c r="K267" s="100">
        <v>581431.795</v>
      </c>
      <c r="L267" s="99">
        <f>SUM(M267:N267)</f>
        <v>140122.0628</v>
      </c>
      <c r="M267" s="104">
        <v>21170.5788</v>
      </c>
      <c r="N267" s="100">
        <v>118951.48400000001</v>
      </c>
    </row>
    <row r="268" spans="1:14" ht="26.25" customHeight="1">
      <c r="A268" s="71">
        <v>2970</v>
      </c>
      <c r="B268" s="65" t="s">
        <v>192</v>
      </c>
      <c r="C268" s="65">
        <v>7</v>
      </c>
      <c r="D268" s="65">
        <v>0</v>
      </c>
      <c r="E268" s="72" t="s">
        <v>163</v>
      </c>
      <c r="F268" s="96">
        <f>SUM(F270)</f>
        <v>0.0001</v>
      </c>
      <c r="G268" s="96">
        <f aca="true" t="shared" si="79" ref="G268:N268">SUM(G270)</f>
        <v>0</v>
      </c>
      <c r="H268" s="96">
        <f t="shared" si="79"/>
        <v>0.0001</v>
      </c>
      <c r="I268" s="96">
        <f t="shared" si="79"/>
        <v>280.0001</v>
      </c>
      <c r="J268" s="96">
        <f t="shared" si="79"/>
        <v>0</v>
      </c>
      <c r="K268" s="96">
        <f t="shared" si="79"/>
        <v>280.0001</v>
      </c>
      <c r="L268" s="96">
        <f t="shared" si="79"/>
        <v>60</v>
      </c>
      <c r="M268" s="96">
        <f t="shared" si="79"/>
        <v>0</v>
      </c>
      <c r="N268" s="96">
        <f t="shared" si="79"/>
        <v>60</v>
      </c>
    </row>
    <row r="269" spans="1:14" s="67" customFormat="1" ht="10.5" customHeight="1">
      <c r="A269" s="71"/>
      <c r="B269" s="65"/>
      <c r="C269" s="65"/>
      <c r="D269" s="65"/>
      <c r="E269" s="72" t="s">
        <v>201</v>
      </c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27.75" customHeight="1" thickBot="1">
      <c r="A270" s="71">
        <v>2971</v>
      </c>
      <c r="B270" s="65" t="s">
        <v>192</v>
      </c>
      <c r="C270" s="65">
        <v>7</v>
      </c>
      <c r="D270" s="65">
        <v>1</v>
      </c>
      <c r="E270" s="72" t="s">
        <v>163</v>
      </c>
      <c r="F270" s="99">
        <f>SUM(G270:H270)</f>
        <v>0.0001</v>
      </c>
      <c r="G270" s="104">
        <v>0</v>
      </c>
      <c r="H270" s="100">
        <v>0.0001</v>
      </c>
      <c r="I270" s="99">
        <f>SUM(J270:K270)</f>
        <v>280.0001</v>
      </c>
      <c r="J270" s="104">
        <v>0</v>
      </c>
      <c r="K270" s="100">
        <v>280.0001</v>
      </c>
      <c r="L270" s="99">
        <f>SUM(M270:N270)</f>
        <v>60</v>
      </c>
      <c r="M270" s="104">
        <v>0</v>
      </c>
      <c r="N270" s="100">
        <v>60</v>
      </c>
    </row>
    <row r="271" spans="1:14" ht="15.75" customHeight="1">
      <c r="A271" s="71">
        <v>2980</v>
      </c>
      <c r="B271" s="65" t="s">
        <v>192</v>
      </c>
      <c r="C271" s="65">
        <v>8</v>
      </c>
      <c r="D271" s="65">
        <v>0</v>
      </c>
      <c r="E271" s="72" t="s">
        <v>164</v>
      </c>
      <c r="F271" s="96">
        <f>SUM(F273)</f>
        <v>136495.7018</v>
      </c>
      <c r="G271" s="96">
        <f aca="true" t="shared" si="80" ref="G271:N271">SUM(G273)</f>
        <v>62855.2009</v>
      </c>
      <c r="H271" s="96">
        <f t="shared" si="80"/>
        <v>73640.5009</v>
      </c>
      <c r="I271" s="96">
        <f t="shared" si="80"/>
        <v>142960.6005</v>
      </c>
      <c r="J271" s="96">
        <f t="shared" si="80"/>
        <v>66419.8002</v>
      </c>
      <c r="K271" s="96">
        <f t="shared" si="80"/>
        <v>76540.8003</v>
      </c>
      <c r="L271" s="96">
        <f t="shared" si="80"/>
        <v>47954.858</v>
      </c>
      <c r="M271" s="96">
        <f t="shared" si="80"/>
        <v>18330.672</v>
      </c>
      <c r="N271" s="96">
        <f t="shared" si="80"/>
        <v>29624.186</v>
      </c>
    </row>
    <row r="272" spans="1:14" s="67" customFormat="1" ht="10.5" customHeight="1">
      <c r="A272" s="71"/>
      <c r="B272" s="65"/>
      <c r="C272" s="65"/>
      <c r="D272" s="65"/>
      <c r="E272" s="72" t="s">
        <v>201</v>
      </c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5" customHeight="1" thickBot="1">
      <c r="A273" s="71">
        <v>2981</v>
      </c>
      <c r="B273" s="65" t="s">
        <v>192</v>
      </c>
      <c r="C273" s="65">
        <v>8</v>
      </c>
      <c r="D273" s="65">
        <v>1</v>
      </c>
      <c r="E273" s="72" t="s">
        <v>164</v>
      </c>
      <c r="F273" s="99">
        <f>SUM(G273:H273)</f>
        <v>136495.7018</v>
      </c>
      <c r="G273" s="104">
        <v>62855.2009</v>
      </c>
      <c r="H273" s="100">
        <v>73640.5009</v>
      </c>
      <c r="I273" s="99">
        <f>SUM(J273:K273)</f>
        <v>142960.6005</v>
      </c>
      <c r="J273" s="104">
        <v>66419.8002</v>
      </c>
      <c r="K273" s="100">
        <v>76540.8003</v>
      </c>
      <c r="L273" s="99">
        <f>SUM(M273:N273)</f>
        <v>47954.858</v>
      </c>
      <c r="M273" s="104">
        <v>18330.672</v>
      </c>
      <c r="N273" s="100">
        <v>29624.186</v>
      </c>
    </row>
    <row r="274" spans="1:14" s="62" customFormat="1" ht="38.25" customHeight="1">
      <c r="A274" s="71">
        <v>3000</v>
      </c>
      <c r="B274" s="65" t="s">
        <v>193</v>
      </c>
      <c r="C274" s="65">
        <v>0</v>
      </c>
      <c r="D274" s="65">
        <v>0</v>
      </c>
      <c r="E274" s="72" t="s">
        <v>165</v>
      </c>
      <c r="F274" s="4">
        <f>SUM(F276,F280,F283,F286,F289,F292,F295,F298,F302)</f>
        <v>3404752.6237</v>
      </c>
      <c r="G274" s="4">
        <f aca="true" t="shared" si="81" ref="G274:N274">SUM(G276,G280,G283,G286,G289,G292,G295,G298,G302)</f>
        <v>3404362.6836</v>
      </c>
      <c r="H274" s="4">
        <f t="shared" si="81"/>
        <v>389.9401</v>
      </c>
      <c r="I274" s="4">
        <f t="shared" si="81"/>
        <v>3621988.4902</v>
      </c>
      <c r="J274" s="4">
        <f t="shared" si="81"/>
        <v>3621098.5402</v>
      </c>
      <c r="K274" s="4">
        <f t="shared" si="81"/>
        <v>889.95</v>
      </c>
      <c r="L274" s="4">
        <f t="shared" si="81"/>
        <v>1394252.8255999999</v>
      </c>
      <c r="M274" s="4">
        <f t="shared" si="81"/>
        <v>1393862.8856</v>
      </c>
      <c r="N274" s="4">
        <f t="shared" si="81"/>
        <v>389.94</v>
      </c>
    </row>
    <row r="275" spans="1:14" ht="11.25" customHeight="1">
      <c r="A275" s="71"/>
      <c r="B275" s="65"/>
      <c r="C275" s="65"/>
      <c r="D275" s="65"/>
      <c r="E275" s="72" t="s">
        <v>199</v>
      </c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 customHeight="1">
      <c r="A276" s="71">
        <v>3010</v>
      </c>
      <c r="B276" s="65" t="s">
        <v>193</v>
      </c>
      <c r="C276" s="65">
        <v>1</v>
      </c>
      <c r="D276" s="65">
        <v>0</v>
      </c>
      <c r="E276" s="72" t="s">
        <v>166</v>
      </c>
      <c r="F276" s="4">
        <f>SUM(F278:F279)</f>
        <v>9900</v>
      </c>
      <c r="G276" s="4">
        <f aca="true" t="shared" si="82" ref="G276:N276">SUM(G278:G279)</f>
        <v>9900</v>
      </c>
      <c r="H276" s="4">
        <f t="shared" si="82"/>
        <v>0</v>
      </c>
      <c r="I276" s="4">
        <f t="shared" si="82"/>
        <v>9920</v>
      </c>
      <c r="J276" s="4">
        <f t="shared" si="82"/>
        <v>9920</v>
      </c>
      <c r="K276" s="4">
        <f t="shared" si="82"/>
        <v>0</v>
      </c>
      <c r="L276" s="4">
        <f t="shared" si="82"/>
        <v>2668</v>
      </c>
      <c r="M276" s="4">
        <f t="shared" si="82"/>
        <v>2668</v>
      </c>
      <c r="N276" s="4">
        <f t="shared" si="82"/>
        <v>0</v>
      </c>
    </row>
    <row r="277" spans="1:14" s="67" customFormat="1" ht="16.5" customHeight="1">
      <c r="A277" s="71"/>
      <c r="B277" s="65"/>
      <c r="C277" s="65"/>
      <c r="D277" s="65"/>
      <c r="E277" s="72" t="s">
        <v>201</v>
      </c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.75" customHeight="1" thickBot="1">
      <c r="A278" s="71">
        <v>3011</v>
      </c>
      <c r="B278" s="65" t="s">
        <v>193</v>
      </c>
      <c r="C278" s="65">
        <v>1</v>
      </c>
      <c r="D278" s="65">
        <v>1</v>
      </c>
      <c r="E278" s="72" t="s">
        <v>167</v>
      </c>
      <c r="F278" s="99">
        <f>SUM(G278:H278)</f>
        <v>9900</v>
      </c>
      <c r="G278" s="104">
        <v>9900</v>
      </c>
      <c r="H278" s="100">
        <v>0</v>
      </c>
      <c r="I278" s="99">
        <f>SUM(J278:K278)</f>
        <v>9920</v>
      </c>
      <c r="J278" s="104">
        <v>9920</v>
      </c>
      <c r="K278" s="100">
        <v>0</v>
      </c>
      <c r="L278" s="99">
        <f>SUM(M278:N278)</f>
        <v>2668</v>
      </c>
      <c r="M278" s="104">
        <v>2668</v>
      </c>
      <c r="N278" s="100">
        <v>0</v>
      </c>
    </row>
    <row r="279" spans="1:14" ht="17.25" customHeight="1" thickBot="1">
      <c r="A279" s="71">
        <v>3012</v>
      </c>
      <c r="B279" s="65" t="s">
        <v>193</v>
      </c>
      <c r="C279" s="65">
        <v>1</v>
      </c>
      <c r="D279" s="65">
        <v>2</v>
      </c>
      <c r="E279" s="72" t="s">
        <v>168</v>
      </c>
      <c r="F279" s="99">
        <f>SUM(G279:H279)</f>
        <v>0</v>
      </c>
      <c r="G279" s="104">
        <v>0</v>
      </c>
      <c r="H279" s="100">
        <v>0</v>
      </c>
      <c r="I279" s="99">
        <f>SUM(J279:K279)</f>
        <v>0</v>
      </c>
      <c r="J279" s="104">
        <v>0</v>
      </c>
      <c r="K279" s="100">
        <v>0</v>
      </c>
      <c r="L279" s="99">
        <f>SUM(M279:N279)</f>
        <v>0</v>
      </c>
      <c r="M279" s="104">
        <v>0</v>
      </c>
      <c r="N279" s="100">
        <v>0</v>
      </c>
    </row>
    <row r="280" spans="1:14" ht="15" customHeight="1">
      <c r="A280" s="71">
        <v>3020</v>
      </c>
      <c r="B280" s="65" t="s">
        <v>193</v>
      </c>
      <c r="C280" s="65">
        <v>2</v>
      </c>
      <c r="D280" s="65">
        <v>0</v>
      </c>
      <c r="E280" s="72" t="s">
        <v>169</v>
      </c>
      <c r="F280" s="96">
        <f>SUM(F282)</f>
        <v>3100.0001</v>
      </c>
      <c r="G280" s="96">
        <f aca="true" t="shared" si="83" ref="G280:N280">SUM(G282)</f>
        <v>3100.0001</v>
      </c>
      <c r="H280" s="96">
        <f t="shared" si="83"/>
        <v>0</v>
      </c>
      <c r="I280" s="96">
        <f t="shared" si="83"/>
        <v>4060.0001</v>
      </c>
      <c r="J280" s="96">
        <f t="shared" si="83"/>
        <v>4060.0001</v>
      </c>
      <c r="K280" s="96">
        <f t="shared" si="83"/>
        <v>0</v>
      </c>
      <c r="L280" s="96">
        <f t="shared" si="83"/>
        <v>1000</v>
      </c>
      <c r="M280" s="96">
        <f t="shared" si="83"/>
        <v>1000</v>
      </c>
      <c r="N280" s="96">
        <f t="shared" si="83"/>
        <v>0</v>
      </c>
    </row>
    <row r="281" spans="1:14" s="67" customFormat="1" ht="10.5" customHeight="1">
      <c r="A281" s="71"/>
      <c r="B281" s="65"/>
      <c r="C281" s="65"/>
      <c r="D281" s="65"/>
      <c r="E281" s="72" t="s">
        <v>201</v>
      </c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5.75" customHeight="1" thickBot="1">
      <c r="A282" s="71">
        <v>3021</v>
      </c>
      <c r="B282" s="65" t="s">
        <v>193</v>
      </c>
      <c r="C282" s="65">
        <v>2</v>
      </c>
      <c r="D282" s="65">
        <v>1</v>
      </c>
      <c r="E282" s="72" t="s">
        <v>169</v>
      </c>
      <c r="F282" s="99">
        <f>SUM(G282:H282)</f>
        <v>3100.0001</v>
      </c>
      <c r="G282" s="104">
        <v>3100.0001</v>
      </c>
      <c r="H282" s="100">
        <v>0</v>
      </c>
      <c r="I282" s="99">
        <f>SUM(J282:K282)</f>
        <v>4060.0001</v>
      </c>
      <c r="J282" s="104">
        <v>4060.0001</v>
      </c>
      <c r="K282" s="100">
        <v>0</v>
      </c>
      <c r="L282" s="99">
        <f>SUM(M282:N282)</f>
        <v>1000</v>
      </c>
      <c r="M282" s="104">
        <v>1000</v>
      </c>
      <c r="N282" s="100">
        <v>0</v>
      </c>
    </row>
    <row r="283" spans="1:14" ht="14.25" customHeight="1">
      <c r="A283" s="71">
        <v>3030</v>
      </c>
      <c r="B283" s="65" t="s">
        <v>193</v>
      </c>
      <c r="C283" s="65">
        <v>3</v>
      </c>
      <c r="D283" s="65">
        <v>0</v>
      </c>
      <c r="E283" s="72" t="s">
        <v>170</v>
      </c>
      <c r="F283" s="96">
        <f>SUM(F285)</f>
        <v>48022.6</v>
      </c>
      <c r="G283" s="96">
        <f aca="true" t="shared" si="84" ref="G283:N283">SUM(G285)</f>
        <v>48022.6</v>
      </c>
      <c r="H283" s="96">
        <f t="shared" si="84"/>
        <v>0</v>
      </c>
      <c r="I283" s="96">
        <f t="shared" si="84"/>
        <v>46192.6</v>
      </c>
      <c r="J283" s="96">
        <f t="shared" si="84"/>
        <v>46192.6</v>
      </c>
      <c r="K283" s="96">
        <f t="shared" si="84"/>
        <v>0</v>
      </c>
      <c r="L283" s="96">
        <f t="shared" si="84"/>
        <v>15122.43</v>
      </c>
      <c r="M283" s="96">
        <f t="shared" si="84"/>
        <v>15122.43</v>
      </c>
      <c r="N283" s="96">
        <f t="shared" si="84"/>
        <v>0</v>
      </c>
    </row>
    <row r="284" spans="1:14" s="67" customFormat="1" ht="17.25">
      <c r="A284" s="71"/>
      <c r="B284" s="65"/>
      <c r="C284" s="65"/>
      <c r="D284" s="65"/>
      <c r="E284" s="72" t="s">
        <v>201</v>
      </c>
      <c r="F284" s="4"/>
      <c r="G284" s="4"/>
      <c r="H284" s="4"/>
      <c r="I284" s="4"/>
      <c r="J284" s="4"/>
      <c r="K284" s="4"/>
      <c r="L284" s="4"/>
      <c r="M284" s="4"/>
      <c r="N284" s="4"/>
    </row>
    <row r="285" spans="1:14" s="67" customFormat="1" ht="18" thickBot="1">
      <c r="A285" s="71">
        <v>3031</v>
      </c>
      <c r="B285" s="65" t="s">
        <v>193</v>
      </c>
      <c r="C285" s="65">
        <v>3</v>
      </c>
      <c r="D285" s="65" t="s">
        <v>206</v>
      </c>
      <c r="E285" s="72" t="s">
        <v>170</v>
      </c>
      <c r="F285" s="99">
        <f>SUM(G285:H285)</f>
        <v>48022.6</v>
      </c>
      <c r="G285" s="104">
        <v>48022.6</v>
      </c>
      <c r="H285" s="100">
        <v>0</v>
      </c>
      <c r="I285" s="99">
        <f>SUM(J285:K285)</f>
        <v>46192.6</v>
      </c>
      <c r="J285" s="104">
        <v>46192.6</v>
      </c>
      <c r="K285" s="100">
        <v>0</v>
      </c>
      <c r="L285" s="99">
        <f>SUM(M285:N285)</f>
        <v>15122.43</v>
      </c>
      <c r="M285" s="104">
        <v>15122.43</v>
      </c>
      <c r="N285" s="100">
        <v>0</v>
      </c>
    </row>
    <row r="286" spans="1:14" ht="18" customHeight="1">
      <c r="A286" s="71">
        <v>3040</v>
      </c>
      <c r="B286" s="65" t="s">
        <v>193</v>
      </c>
      <c r="C286" s="65">
        <v>4</v>
      </c>
      <c r="D286" s="65">
        <v>0</v>
      </c>
      <c r="E286" s="72" t="s">
        <v>171</v>
      </c>
      <c r="F286" s="96">
        <f>SUM(F288)</f>
        <v>100468.8</v>
      </c>
      <c r="G286" s="96">
        <f aca="true" t="shared" si="85" ref="G286:N286">SUM(G288)</f>
        <v>100468.8</v>
      </c>
      <c r="H286" s="96">
        <f t="shared" si="85"/>
        <v>0</v>
      </c>
      <c r="I286" s="96">
        <f t="shared" si="85"/>
        <v>102998.8</v>
      </c>
      <c r="J286" s="96">
        <f t="shared" si="85"/>
        <v>102998.8</v>
      </c>
      <c r="K286" s="96">
        <f t="shared" si="85"/>
        <v>0</v>
      </c>
      <c r="L286" s="96">
        <f t="shared" si="85"/>
        <v>34583.3</v>
      </c>
      <c r="M286" s="96">
        <f t="shared" si="85"/>
        <v>34583.3</v>
      </c>
      <c r="N286" s="96">
        <f t="shared" si="85"/>
        <v>0</v>
      </c>
    </row>
    <row r="287" spans="1:14" s="67" customFormat="1" ht="10.5" customHeight="1">
      <c r="A287" s="71"/>
      <c r="B287" s="65"/>
      <c r="C287" s="65"/>
      <c r="D287" s="65"/>
      <c r="E287" s="72" t="s">
        <v>201</v>
      </c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6.5" customHeight="1" thickBot="1">
      <c r="A288" s="71">
        <v>3041</v>
      </c>
      <c r="B288" s="65" t="s">
        <v>193</v>
      </c>
      <c r="C288" s="65">
        <v>4</v>
      </c>
      <c r="D288" s="65">
        <v>1</v>
      </c>
      <c r="E288" s="72" t="s">
        <v>171</v>
      </c>
      <c r="F288" s="99">
        <f>SUM(G288:H288)</f>
        <v>100468.8</v>
      </c>
      <c r="G288" s="104">
        <v>100468.8</v>
      </c>
      <c r="H288" s="100">
        <v>0</v>
      </c>
      <c r="I288" s="99">
        <f>SUM(J288:K288)</f>
        <v>102998.8</v>
      </c>
      <c r="J288" s="104">
        <v>102998.8</v>
      </c>
      <c r="K288" s="100">
        <v>0</v>
      </c>
      <c r="L288" s="99">
        <f>SUM(M288:N288)</f>
        <v>34583.3</v>
      </c>
      <c r="M288" s="104">
        <v>34583.3</v>
      </c>
      <c r="N288" s="100">
        <v>0</v>
      </c>
    </row>
    <row r="289" spans="1:14" ht="12" customHeight="1">
      <c r="A289" s="71">
        <v>3050</v>
      </c>
      <c r="B289" s="65" t="s">
        <v>193</v>
      </c>
      <c r="C289" s="65">
        <v>5</v>
      </c>
      <c r="D289" s="65">
        <v>0</v>
      </c>
      <c r="E289" s="72" t="s">
        <v>172</v>
      </c>
      <c r="F289" s="96">
        <f>SUM(F291)</f>
        <v>0</v>
      </c>
      <c r="G289" s="96">
        <f aca="true" t="shared" si="86" ref="G289:N289">SUM(G291)</f>
        <v>0</v>
      </c>
      <c r="H289" s="96">
        <f t="shared" si="86"/>
        <v>0</v>
      </c>
      <c r="I289" s="96">
        <f t="shared" si="86"/>
        <v>0</v>
      </c>
      <c r="J289" s="96">
        <f t="shared" si="86"/>
        <v>0</v>
      </c>
      <c r="K289" s="96">
        <f t="shared" si="86"/>
        <v>0</v>
      </c>
      <c r="L289" s="96">
        <f t="shared" si="86"/>
        <v>0</v>
      </c>
      <c r="M289" s="96">
        <f t="shared" si="86"/>
        <v>0</v>
      </c>
      <c r="N289" s="96">
        <f t="shared" si="86"/>
        <v>0</v>
      </c>
    </row>
    <row r="290" spans="1:14" s="67" customFormat="1" ht="10.5" customHeight="1">
      <c r="A290" s="71"/>
      <c r="B290" s="65"/>
      <c r="C290" s="65"/>
      <c r="D290" s="65"/>
      <c r="E290" s="72" t="s">
        <v>201</v>
      </c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5.75" customHeight="1" thickBot="1">
      <c r="A291" s="71">
        <v>3051</v>
      </c>
      <c r="B291" s="65" t="s">
        <v>193</v>
      </c>
      <c r="C291" s="65">
        <v>5</v>
      </c>
      <c r="D291" s="65">
        <v>1</v>
      </c>
      <c r="E291" s="72" t="s">
        <v>172</v>
      </c>
      <c r="F291" s="99">
        <f>SUM(G291:H291)</f>
        <v>0</v>
      </c>
      <c r="G291" s="104">
        <v>0</v>
      </c>
      <c r="H291" s="100">
        <v>0</v>
      </c>
      <c r="I291" s="99">
        <f>SUM(J291:K291)</f>
        <v>0</v>
      </c>
      <c r="J291" s="104">
        <v>0</v>
      </c>
      <c r="K291" s="100">
        <v>0</v>
      </c>
      <c r="L291" s="99">
        <f>SUM(M291:N291)</f>
        <v>0</v>
      </c>
      <c r="M291" s="104">
        <v>0</v>
      </c>
      <c r="N291" s="100">
        <v>0</v>
      </c>
    </row>
    <row r="292" spans="1:14" ht="16.5" customHeight="1">
      <c r="A292" s="71">
        <v>3060</v>
      </c>
      <c r="B292" s="65" t="s">
        <v>193</v>
      </c>
      <c r="C292" s="65">
        <v>6</v>
      </c>
      <c r="D292" s="65">
        <v>0</v>
      </c>
      <c r="E292" s="72" t="s">
        <v>173</v>
      </c>
      <c r="F292" s="96">
        <f>SUM(F294)</f>
        <v>5496</v>
      </c>
      <c r="G292" s="96">
        <f aca="true" t="shared" si="87" ref="G292:N292">SUM(G294)</f>
        <v>5496</v>
      </c>
      <c r="H292" s="96">
        <f t="shared" si="87"/>
        <v>0</v>
      </c>
      <c r="I292" s="96">
        <f t="shared" si="87"/>
        <v>6096</v>
      </c>
      <c r="J292" s="96">
        <f t="shared" si="87"/>
        <v>6096</v>
      </c>
      <c r="K292" s="96">
        <f t="shared" si="87"/>
        <v>0</v>
      </c>
      <c r="L292" s="96">
        <f t="shared" si="87"/>
        <v>1416</v>
      </c>
      <c r="M292" s="96">
        <f t="shared" si="87"/>
        <v>1416</v>
      </c>
      <c r="N292" s="96">
        <f t="shared" si="87"/>
        <v>0</v>
      </c>
    </row>
    <row r="293" spans="1:14" s="67" customFormat="1" ht="10.5" customHeight="1">
      <c r="A293" s="71"/>
      <c r="B293" s="65"/>
      <c r="C293" s="65"/>
      <c r="D293" s="65"/>
      <c r="E293" s="72" t="s">
        <v>201</v>
      </c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5.75" customHeight="1" thickBot="1">
      <c r="A294" s="71">
        <v>3061</v>
      </c>
      <c r="B294" s="65" t="s">
        <v>193</v>
      </c>
      <c r="C294" s="65">
        <v>6</v>
      </c>
      <c r="D294" s="65">
        <v>1</v>
      </c>
      <c r="E294" s="72" t="s">
        <v>173</v>
      </c>
      <c r="F294" s="99">
        <f>SUM(G294:H294)</f>
        <v>5496</v>
      </c>
      <c r="G294" s="104">
        <v>5496</v>
      </c>
      <c r="H294" s="100">
        <v>0</v>
      </c>
      <c r="I294" s="99">
        <f>SUM(J294:K294)</f>
        <v>6096</v>
      </c>
      <c r="J294" s="104">
        <v>6096</v>
      </c>
      <c r="K294" s="100">
        <v>0</v>
      </c>
      <c r="L294" s="99">
        <f>SUM(M294:N294)</f>
        <v>1416</v>
      </c>
      <c r="M294" s="104">
        <v>1416</v>
      </c>
      <c r="N294" s="100">
        <v>0</v>
      </c>
    </row>
    <row r="295" spans="1:14" ht="26.25" customHeight="1">
      <c r="A295" s="71">
        <v>3070</v>
      </c>
      <c r="B295" s="65" t="s">
        <v>193</v>
      </c>
      <c r="C295" s="65">
        <v>7</v>
      </c>
      <c r="D295" s="65">
        <v>0</v>
      </c>
      <c r="E295" s="72" t="s">
        <v>174</v>
      </c>
      <c r="F295" s="96">
        <f>SUM(F297)</f>
        <v>1774223.0426</v>
      </c>
      <c r="G295" s="96">
        <f aca="true" t="shared" si="88" ref="G295:N295">SUM(G297)</f>
        <v>1773833.1025</v>
      </c>
      <c r="H295" s="96">
        <f t="shared" si="88"/>
        <v>389.9401</v>
      </c>
      <c r="I295" s="96">
        <f t="shared" si="88"/>
        <v>1840366.2501</v>
      </c>
      <c r="J295" s="96">
        <f t="shared" si="88"/>
        <v>1839476.3001</v>
      </c>
      <c r="K295" s="96">
        <f t="shared" si="88"/>
        <v>889.95</v>
      </c>
      <c r="L295" s="96">
        <f t="shared" si="88"/>
        <v>788046.2479999999</v>
      </c>
      <c r="M295" s="96">
        <f t="shared" si="88"/>
        <v>787656.308</v>
      </c>
      <c r="N295" s="96">
        <f t="shared" si="88"/>
        <v>389.94</v>
      </c>
    </row>
    <row r="296" spans="1:14" s="67" customFormat="1" ht="10.5" customHeight="1">
      <c r="A296" s="71"/>
      <c r="B296" s="65"/>
      <c r="C296" s="65"/>
      <c r="D296" s="65"/>
      <c r="E296" s="72" t="s">
        <v>201</v>
      </c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4.25" customHeight="1" thickBot="1">
      <c r="A297" s="71">
        <v>3071</v>
      </c>
      <c r="B297" s="65" t="s">
        <v>193</v>
      </c>
      <c r="C297" s="65">
        <v>7</v>
      </c>
      <c r="D297" s="65">
        <v>1</v>
      </c>
      <c r="E297" s="72" t="s">
        <v>174</v>
      </c>
      <c r="F297" s="99">
        <f>SUM(G297:H297)</f>
        <v>1774223.0426</v>
      </c>
      <c r="G297" s="104">
        <v>1773833.1025</v>
      </c>
      <c r="H297" s="100">
        <v>389.9401</v>
      </c>
      <c r="I297" s="99">
        <f>SUM(J297:K297)</f>
        <v>1840366.2501</v>
      </c>
      <c r="J297" s="104">
        <v>1839476.3001</v>
      </c>
      <c r="K297" s="100">
        <v>889.95</v>
      </c>
      <c r="L297" s="99">
        <f>SUM(M297:N297)</f>
        <v>788046.2479999999</v>
      </c>
      <c r="M297" s="104">
        <v>787656.308</v>
      </c>
      <c r="N297" s="100">
        <v>389.94</v>
      </c>
    </row>
    <row r="298" spans="1:14" ht="27" customHeight="1">
      <c r="A298" s="71">
        <v>3080</v>
      </c>
      <c r="B298" s="65" t="s">
        <v>193</v>
      </c>
      <c r="C298" s="65">
        <v>8</v>
      </c>
      <c r="D298" s="65">
        <v>0</v>
      </c>
      <c r="E298" s="72" t="s">
        <v>175</v>
      </c>
      <c r="F298" s="96">
        <f>SUM(F300)</f>
        <v>0</v>
      </c>
      <c r="G298" s="96">
        <f aca="true" t="shared" si="89" ref="G298:N298">SUM(G300)</f>
        <v>0</v>
      </c>
      <c r="H298" s="96">
        <f t="shared" si="89"/>
        <v>0</v>
      </c>
      <c r="I298" s="96">
        <f t="shared" si="89"/>
        <v>0</v>
      </c>
      <c r="J298" s="96">
        <f t="shared" si="89"/>
        <v>0</v>
      </c>
      <c r="K298" s="96">
        <f t="shared" si="89"/>
        <v>0</v>
      </c>
      <c r="L298" s="96">
        <f t="shared" si="89"/>
        <v>0</v>
      </c>
      <c r="M298" s="96">
        <f t="shared" si="89"/>
        <v>0</v>
      </c>
      <c r="N298" s="96">
        <f t="shared" si="89"/>
        <v>0</v>
      </c>
    </row>
    <row r="299" spans="1:14" s="67" customFormat="1" ht="10.5" customHeight="1">
      <c r="A299" s="71"/>
      <c r="B299" s="65"/>
      <c r="C299" s="65"/>
      <c r="D299" s="65"/>
      <c r="E299" s="72" t="s">
        <v>201</v>
      </c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30" customHeight="1" thickBot="1">
      <c r="A300" s="71">
        <v>3081</v>
      </c>
      <c r="B300" s="65" t="s">
        <v>193</v>
      </c>
      <c r="C300" s="65">
        <v>8</v>
      </c>
      <c r="D300" s="65">
        <v>1</v>
      </c>
      <c r="E300" s="72" t="s">
        <v>175</v>
      </c>
      <c r="F300" s="99">
        <f>SUM(G300:H300)</f>
        <v>0</v>
      </c>
      <c r="G300" s="104">
        <v>0</v>
      </c>
      <c r="H300" s="100">
        <v>0</v>
      </c>
      <c r="I300" s="99">
        <f>SUM(J300:K300)</f>
        <v>0</v>
      </c>
      <c r="J300" s="104">
        <v>0</v>
      </c>
      <c r="K300" s="100">
        <v>0</v>
      </c>
      <c r="L300" s="99">
        <f>SUM(M300:N300)</f>
        <v>0</v>
      </c>
      <c r="M300" s="104">
        <v>0</v>
      </c>
      <c r="N300" s="100">
        <v>0</v>
      </c>
    </row>
    <row r="301" spans="1:14" s="67" customFormat="1" ht="10.5" customHeight="1">
      <c r="A301" s="71"/>
      <c r="B301" s="65"/>
      <c r="C301" s="65"/>
      <c r="D301" s="65"/>
      <c r="E301" s="72" t="s">
        <v>201</v>
      </c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3.5" customHeight="1">
      <c r="A302" s="71">
        <v>3090</v>
      </c>
      <c r="B302" s="65" t="s">
        <v>193</v>
      </c>
      <c r="C302" s="65">
        <v>9</v>
      </c>
      <c r="D302" s="65">
        <v>0</v>
      </c>
      <c r="E302" s="72" t="s">
        <v>176</v>
      </c>
      <c r="F302" s="4">
        <f>SUM(F304:F305)</f>
        <v>1463542.1809999999</v>
      </c>
      <c r="G302" s="4">
        <f aca="true" t="shared" si="90" ref="G302:N302">SUM(G304:G305)</f>
        <v>1463542.1809999999</v>
      </c>
      <c r="H302" s="4">
        <f t="shared" si="90"/>
        <v>0</v>
      </c>
      <c r="I302" s="4">
        <f t="shared" si="90"/>
        <v>1612354.84</v>
      </c>
      <c r="J302" s="4">
        <f t="shared" si="90"/>
        <v>1612354.84</v>
      </c>
      <c r="K302" s="4">
        <f t="shared" si="90"/>
        <v>0</v>
      </c>
      <c r="L302" s="4">
        <f t="shared" si="90"/>
        <v>551416.8476</v>
      </c>
      <c r="M302" s="4">
        <f t="shared" si="90"/>
        <v>551416.8476</v>
      </c>
      <c r="N302" s="4">
        <f t="shared" si="90"/>
        <v>0</v>
      </c>
    </row>
    <row r="303" spans="1:14" s="67" customFormat="1" ht="10.5" customHeight="1">
      <c r="A303" s="71"/>
      <c r="B303" s="65"/>
      <c r="C303" s="65"/>
      <c r="D303" s="65"/>
      <c r="E303" s="72" t="s">
        <v>201</v>
      </c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7.25" customHeight="1" thickBot="1">
      <c r="A304" s="71">
        <v>3091</v>
      </c>
      <c r="B304" s="65" t="s">
        <v>193</v>
      </c>
      <c r="C304" s="65">
        <v>9</v>
      </c>
      <c r="D304" s="65">
        <v>1</v>
      </c>
      <c r="E304" s="72" t="s">
        <v>176</v>
      </c>
      <c r="F304" s="99">
        <f>SUM(G304:H304)</f>
        <v>297858.181</v>
      </c>
      <c r="G304" s="4">
        <v>297858.181</v>
      </c>
      <c r="H304" s="4">
        <v>0</v>
      </c>
      <c r="I304" s="99">
        <f>SUM(J304:K304)</f>
        <v>298038.84</v>
      </c>
      <c r="J304" s="4">
        <v>298038.84</v>
      </c>
      <c r="K304" s="4">
        <v>0</v>
      </c>
      <c r="L304" s="99">
        <f>SUM(M304:N304)</f>
        <v>112949.7586</v>
      </c>
      <c r="M304" s="4">
        <v>112949.7586</v>
      </c>
      <c r="N304" s="4">
        <v>0</v>
      </c>
    </row>
    <row r="305" spans="1:14" ht="27" customHeight="1" thickBot="1">
      <c r="A305" s="71">
        <v>3092</v>
      </c>
      <c r="B305" s="65" t="s">
        <v>193</v>
      </c>
      <c r="C305" s="65">
        <v>9</v>
      </c>
      <c r="D305" s="65">
        <v>2</v>
      </c>
      <c r="E305" s="72" t="s">
        <v>177</v>
      </c>
      <c r="F305" s="99">
        <f>SUM(G305:H305)</f>
        <v>1165684</v>
      </c>
      <c r="G305" s="4">
        <v>1165684</v>
      </c>
      <c r="H305" s="4">
        <v>0</v>
      </c>
      <c r="I305" s="99">
        <f>SUM(J305:K305)</f>
        <v>1314316</v>
      </c>
      <c r="J305" s="4">
        <v>1314316</v>
      </c>
      <c r="K305" s="4">
        <v>0</v>
      </c>
      <c r="L305" s="99">
        <f>SUM(M305:N305)</f>
        <v>438467.089</v>
      </c>
      <c r="M305" s="4">
        <v>438467.089</v>
      </c>
      <c r="N305" s="4">
        <v>0</v>
      </c>
    </row>
    <row r="306" spans="1:14" s="62" customFormat="1" ht="32.25" customHeight="1">
      <c r="A306" s="73">
        <v>3100</v>
      </c>
      <c r="B306" s="65" t="s">
        <v>194</v>
      </c>
      <c r="C306" s="65">
        <v>0</v>
      </c>
      <c r="D306" s="66">
        <v>0</v>
      </c>
      <c r="E306" s="70" t="s">
        <v>178</v>
      </c>
      <c r="F306" s="96" t="e">
        <f>SUM(F308)</f>
        <v>#REF!</v>
      </c>
      <c r="G306" s="96">
        <f aca="true" t="shared" si="91" ref="G306:N306">SUM(G308)</f>
        <v>6386460.4849</v>
      </c>
      <c r="H306" s="96">
        <f t="shared" si="91"/>
        <v>310699.9085</v>
      </c>
      <c r="I306" s="96" t="e">
        <f t="shared" si="91"/>
        <v>#REF!</v>
      </c>
      <c r="J306" s="96">
        <f t="shared" si="91"/>
        <v>5926652.3814</v>
      </c>
      <c r="K306" s="96">
        <f t="shared" si="91"/>
        <v>213786.6182</v>
      </c>
      <c r="L306" s="96" t="e">
        <f t="shared" si="91"/>
        <v>#REF!</v>
      </c>
      <c r="M306" s="96">
        <f t="shared" si="91"/>
        <v>887035.9902</v>
      </c>
      <c r="N306" s="96">
        <f t="shared" si="91"/>
        <v>519.984</v>
      </c>
    </row>
    <row r="307" spans="1:14" ht="11.25" customHeight="1">
      <c r="A307" s="73"/>
      <c r="B307" s="58"/>
      <c r="C307" s="59"/>
      <c r="D307" s="60"/>
      <c r="E307" s="63" t="s">
        <v>199</v>
      </c>
      <c r="F307" s="101"/>
      <c r="G307" s="102"/>
      <c r="H307" s="103"/>
      <c r="I307" s="101"/>
      <c r="J307" s="102"/>
      <c r="K307" s="103"/>
      <c r="L307" s="101"/>
      <c r="M307" s="102"/>
      <c r="N307" s="103"/>
    </row>
    <row r="308" spans="1:14" ht="17.25">
      <c r="A308" s="73">
        <v>3110</v>
      </c>
      <c r="B308" s="65" t="s">
        <v>194</v>
      </c>
      <c r="C308" s="65">
        <v>1</v>
      </c>
      <c r="D308" s="66">
        <v>0</v>
      </c>
      <c r="E308" s="70" t="s">
        <v>179</v>
      </c>
      <c r="F308" s="96" t="e">
        <f>SUM(F310)</f>
        <v>#REF!</v>
      </c>
      <c r="G308" s="96">
        <f aca="true" t="shared" si="92" ref="G308:N308">SUM(G310)</f>
        <v>6386460.4849</v>
      </c>
      <c r="H308" s="96">
        <f t="shared" si="92"/>
        <v>310699.9085</v>
      </c>
      <c r="I308" s="96" t="e">
        <f t="shared" si="92"/>
        <v>#REF!</v>
      </c>
      <c r="J308" s="96">
        <f t="shared" si="92"/>
        <v>5926652.3814</v>
      </c>
      <c r="K308" s="96">
        <f t="shared" si="92"/>
        <v>213786.6182</v>
      </c>
      <c r="L308" s="96" t="e">
        <f t="shared" si="92"/>
        <v>#REF!</v>
      </c>
      <c r="M308" s="96">
        <f t="shared" si="92"/>
        <v>887035.9902</v>
      </c>
      <c r="N308" s="96">
        <f t="shared" si="92"/>
        <v>519.984</v>
      </c>
    </row>
    <row r="309" spans="1:14" s="67" customFormat="1" ht="10.5" customHeight="1">
      <c r="A309" s="73"/>
      <c r="B309" s="58"/>
      <c r="C309" s="65"/>
      <c r="D309" s="66"/>
      <c r="E309" s="63" t="s">
        <v>201</v>
      </c>
      <c r="F309" s="96"/>
      <c r="G309" s="97"/>
      <c r="H309" s="98"/>
      <c r="I309" s="96"/>
      <c r="J309" s="97"/>
      <c r="K309" s="98"/>
      <c r="L309" s="96"/>
      <c r="M309" s="97"/>
      <c r="N309" s="98"/>
    </row>
    <row r="310" spans="1:14" ht="18" thickBot="1">
      <c r="A310" s="74">
        <v>3112</v>
      </c>
      <c r="B310" s="75" t="s">
        <v>194</v>
      </c>
      <c r="C310" s="75">
        <v>1</v>
      </c>
      <c r="D310" s="76">
        <v>2</v>
      </c>
      <c r="E310" s="77" t="s">
        <v>180</v>
      </c>
      <c r="F310" s="99" t="e">
        <f>SUM(G310:H310)-#REF!</f>
        <v>#REF!</v>
      </c>
      <c r="G310" s="104">
        <v>6386460.4849</v>
      </c>
      <c r="H310" s="100">
        <v>310699.9085</v>
      </c>
      <c r="I310" s="99" t="e">
        <f>SUM(J310:K310)-#REF!</f>
        <v>#REF!</v>
      </c>
      <c r="J310" s="104">
        <v>5926652.3814</v>
      </c>
      <c r="K310" s="100">
        <v>213786.6182</v>
      </c>
      <c r="L310" s="99" t="e">
        <f>SUM(M310:N310)-#REF!</f>
        <v>#REF!</v>
      </c>
      <c r="M310" s="104">
        <v>887035.9902</v>
      </c>
      <c r="N310" s="100">
        <v>519.984</v>
      </c>
    </row>
    <row r="311" spans="2:14" ht="17.25">
      <c r="B311" s="79"/>
      <c r="C311" s="80"/>
      <c r="D311" s="81"/>
      <c r="F311" s="10"/>
      <c r="G311" s="10"/>
      <c r="H311" s="10"/>
      <c r="I311" s="10"/>
      <c r="J311" s="10"/>
      <c r="K311" s="10"/>
      <c r="L311" s="10"/>
      <c r="M311" s="10"/>
      <c r="N311" s="10"/>
    </row>
    <row r="312" spans="1:14" s="2" customFormat="1" ht="58.5" customHeight="1">
      <c r="A312" s="83"/>
      <c r="B312" s="84"/>
      <c r="C312" s="84"/>
      <c r="D312" s="84"/>
      <c r="E312" s="84"/>
      <c r="F312" s="105"/>
      <c r="G312" s="105"/>
      <c r="H312" s="105"/>
      <c r="I312" s="105"/>
      <c r="J312" s="105"/>
      <c r="K312" s="105"/>
      <c r="L312" s="105"/>
      <c r="M312" s="5"/>
      <c r="N312" s="5"/>
    </row>
    <row r="313" spans="1:14" s="2" customFormat="1" ht="14.25">
      <c r="A313" s="85"/>
      <c r="B313" s="86"/>
      <c r="C313" s="86"/>
      <c r="D313" s="86"/>
      <c r="E313" s="86"/>
      <c r="F313" s="86"/>
      <c r="G313" s="87"/>
      <c r="H313" s="88"/>
      <c r="I313" s="88"/>
      <c r="J313" s="88"/>
      <c r="K313" s="88"/>
      <c r="L313" s="88"/>
      <c r="M313" s="5"/>
      <c r="N313" s="5"/>
    </row>
    <row r="314" spans="2:14" ht="17.25">
      <c r="B314" s="89"/>
      <c r="C314" s="80"/>
      <c r="D314" s="81"/>
      <c r="F314" s="10"/>
      <c r="G314" s="10"/>
      <c r="H314" s="10"/>
      <c r="I314" s="10"/>
      <c r="J314" s="10"/>
      <c r="K314" s="10"/>
      <c r="L314" s="10"/>
      <c r="M314" s="10"/>
      <c r="N314" s="10"/>
    </row>
    <row r="315" spans="2:14" ht="17.25">
      <c r="B315" s="89"/>
      <c r="C315" s="80"/>
      <c r="D315" s="81"/>
      <c r="E315" s="14"/>
      <c r="F315" s="10"/>
      <c r="G315" s="10"/>
      <c r="H315" s="10"/>
      <c r="I315" s="10"/>
      <c r="J315" s="10"/>
      <c r="K315" s="10"/>
      <c r="L315" s="10"/>
      <c r="M315" s="10"/>
      <c r="N315" s="10"/>
    </row>
    <row r="316" spans="2:14" ht="17.25">
      <c r="B316" s="89"/>
      <c r="C316" s="90"/>
      <c r="D316" s="91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6:14" ht="17.25"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6:14" ht="17.25">
      <c r="F318" s="10"/>
      <c r="G318" s="10"/>
      <c r="H318" s="10"/>
      <c r="I318" s="10"/>
      <c r="J318" s="10"/>
      <c r="K318" s="10"/>
      <c r="L318" s="10"/>
      <c r="M318" s="10"/>
      <c r="N318" s="10"/>
    </row>
    <row r="319" spans="6:14" ht="17.25">
      <c r="F319" s="10"/>
      <c r="G319" s="10"/>
      <c r="H319" s="10"/>
      <c r="I319" s="10"/>
      <c r="J319" s="10"/>
      <c r="K319" s="10"/>
      <c r="L319" s="10"/>
      <c r="M319" s="10"/>
      <c r="N319" s="10"/>
    </row>
    <row r="320" spans="6:14" ht="17.25">
      <c r="F320" s="10"/>
      <c r="G320" s="10"/>
      <c r="H320" s="10"/>
      <c r="I320" s="10"/>
      <c r="J320" s="10"/>
      <c r="K320" s="10"/>
      <c r="L320" s="10"/>
      <c r="M320" s="10"/>
      <c r="N320" s="10"/>
    </row>
    <row r="321" spans="6:14" ht="17.25">
      <c r="F321" s="10"/>
      <c r="G321" s="10"/>
      <c r="H321" s="10"/>
      <c r="I321" s="10"/>
      <c r="J321" s="10"/>
      <c r="K321" s="10"/>
      <c r="L321" s="10"/>
      <c r="M321" s="10"/>
      <c r="N321" s="10"/>
    </row>
    <row r="322" spans="6:14" ht="17.25">
      <c r="F322" s="10"/>
      <c r="G322" s="10"/>
      <c r="H322" s="10"/>
      <c r="I322" s="10"/>
      <c r="J322" s="10"/>
      <c r="K322" s="10"/>
      <c r="L322" s="10"/>
      <c r="M322" s="10"/>
      <c r="N322" s="10"/>
    </row>
    <row r="323" spans="6:14" ht="17.25">
      <c r="F323" s="10"/>
      <c r="G323" s="10"/>
      <c r="H323" s="10"/>
      <c r="I323" s="10"/>
      <c r="J323" s="10"/>
      <c r="K323" s="10"/>
      <c r="L323" s="10"/>
      <c r="M323" s="10"/>
      <c r="N323" s="10"/>
    </row>
    <row r="324" spans="6:14" ht="17.25">
      <c r="F324" s="10"/>
      <c r="G324" s="10"/>
      <c r="H324" s="10"/>
      <c r="I324" s="10"/>
      <c r="J324" s="10"/>
      <c r="K324" s="10"/>
      <c r="L324" s="10"/>
      <c r="M324" s="10"/>
      <c r="N324" s="10"/>
    </row>
    <row r="325" spans="6:14" ht="17.25">
      <c r="F325" s="10"/>
      <c r="G325" s="10"/>
      <c r="H325" s="10"/>
      <c r="I325" s="10"/>
      <c r="J325" s="10"/>
      <c r="K325" s="10"/>
      <c r="L325" s="10"/>
      <c r="M325" s="10"/>
      <c r="N325" s="10"/>
    </row>
    <row r="326" spans="6:14" ht="17.25">
      <c r="F326" s="10"/>
      <c r="G326" s="10"/>
      <c r="H326" s="10"/>
      <c r="I326" s="10"/>
      <c r="J326" s="10"/>
      <c r="K326" s="10"/>
      <c r="L326" s="10"/>
      <c r="M326" s="10"/>
      <c r="N326" s="10"/>
    </row>
    <row r="327" spans="6:14" ht="17.25">
      <c r="F327" s="10"/>
      <c r="G327" s="10"/>
      <c r="H327" s="10"/>
      <c r="I327" s="10"/>
      <c r="J327" s="10"/>
      <c r="K327" s="10"/>
      <c r="L327" s="10"/>
      <c r="M327" s="10"/>
      <c r="N327" s="10"/>
    </row>
    <row r="328" spans="6:14" ht="17.25">
      <c r="F328" s="10"/>
      <c r="G328" s="10"/>
      <c r="H328" s="10"/>
      <c r="I328" s="10"/>
      <c r="J328" s="10"/>
      <c r="K328" s="10"/>
      <c r="L328" s="10"/>
      <c r="M328" s="10"/>
      <c r="N328" s="10"/>
    </row>
    <row r="329" spans="6:14" ht="17.25">
      <c r="F329" s="10"/>
      <c r="G329" s="10"/>
      <c r="H329" s="10"/>
      <c r="I329" s="10"/>
      <c r="J329" s="10"/>
      <c r="K329" s="10"/>
      <c r="L329" s="10"/>
      <c r="M329" s="10"/>
      <c r="N329" s="10"/>
    </row>
    <row r="330" spans="6:14" ht="17.25">
      <c r="F330" s="10"/>
      <c r="G330" s="10"/>
      <c r="H330" s="10"/>
      <c r="I330" s="10"/>
      <c r="J330" s="10"/>
      <c r="K330" s="10"/>
      <c r="L330" s="10"/>
      <c r="M330" s="10"/>
      <c r="N330" s="10"/>
    </row>
    <row r="331" spans="6:14" ht="17.25">
      <c r="F331" s="10"/>
      <c r="G331" s="10"/>
      <c r="H331" s="10"/>
      <c r="I331" s="10"/>
      <c r="J331" s="10"/>
      <c r="K331" s="10"/>
      <c r="L331" s="10"/>
      <c r="M331" s="10"/>
      <c r="N331" s="10"/>
    </row>
    <row r="332" spans="6:14" ht="17.25">
      <c r="F332" s="10"/>
      <c r="G332" s="10"/>
      <c r="H332" s="10"/>
      <c r="I332" s="10"/>
      <c r="J332" s="10"/>
      <c r="K332" s="10"/>
      <c r="L332" s="10"/>
      <c r="M332" s="10"/>
      <c r="N332" s="10"/>
    </row>
    <row r="333" spans="6:14" ht="17.25">
      <c r="F333" s="10"/>
      <c r="G333" s="10"/>
      <c r="H333" s="10"/>
      <c r="I333" s="10"/>
      <c r="J333" s="10"/>
      <c r="K333" s="10"/>
      <c r="L333" s="10"/>
      <c r="M333" s="10"/>
      <c r="N333" s="10"/>
    </row>
    <row r="334" spans="6:14" ht="17.25">
      <c r="F334" s="10"/>
      <c r="G334" s="10"/>
      <c r="H334" s="10"/>
      <c r="I334" s="10"/>
      <c r="J334" s="10"/>
      <c r="K334" s="10"/>
      <c r="L334" s="10"/>
      <c r="M334" s="10"/>
      <c r="N334" s="10"/>
    </row>
    <row r="335" spans="6:14" ht="17.25">
      <c r="F335" s="10"/>
      <c r="G335" s="10"/>
      <c r="H335" s="10"/>
      <c r="I335" s="10"/>
      <c r="J335" s="10"/>
      <c r="K335" s="10"/>
      <c r="L335" s="10"/>
      <c r="M335" s="10"/>
      <c r="N335" s="10"/>
    </row>
    <row r="336" spans="6:14" ht="17.25">
      <c r="F336" s="10"/>
      <c r="G336" s="10"/>
      <c r="H336" s="10"/>
      <c r="I336" s="10"/>
      <c r="J336" s="10"/>
      <c r="K336" s="10"/>
      <c r="L336" s="10"/>
      <c r="M336" s="10"/>
      <c r="N336" s="10"/>
    </row>
    <row r="337" spans="6:14" ht="17.25">
      <c r="F337" s="10"/>
      <c r="G337" s="10"/>
      <c r="H337" s="10"/>
      <c r="I337" s="10"/>
      <c r="J337" s="10"/>
      <c r="K337" s="10"/>
      <c r="L337" s="10"/>
      <c r="M337" s="10"/>
      <c r="N337" s="10"/>
    </row>
    <row r="338" spans="6:14" ht="17.25">
      <c r="F338" s="10"/>
      <c r="G338" s="10"/>
      <c r="H338" s="10"/>
      <c r="I338" s="10"/>
      <c r="J338" s="10"/>
      <c r="K338" s="10"/>
      <c r="L338" s="10"/>
      <c r="M338" s="10"/>
      <c r="N338" s="10"/>
    </row>
    <row r="339" spans="6:14" ht="17.25">
      <c r="F339" s="10"/>
      <c r="G339" s="10"/>
      <c r="H339" s="10"/>
      <c r="I339" s="10"/>
      <c r="J339" s="10"/>
      <c r="K339" s="10"/>
      <c r="L339" s="10"/>
      <c r="M339" s="10"/>
      <c r="N339" s="10"/>
    </row>
    <row r="340" spans="6:14" ht="17.25">
      <c r="F340" s="10"/>
      <c r="G340" s="10"/>
      <c r="H340" s="10"/>
      <c r="I340" s="10"/>
      <c r="J340" s="10"/>
      <c r="K340" s="10"/>
      <c r="L340" s="10"/>
      <c r="M340" s="10"/>
      <c r="N340" s="10"/>
    </row>
    <row r="341" spans="6:14" ht="17.25">
      <c r="F341" s="10"/>
      <c r="G341" s="10"/>
      <c r="H341" s="10"/>
      <c r="I341" s="10"/>
      <c r="J341" s="10"/>
      <c r="K341" s="10"/>
      <c r="L341" s="10"/>
      <c r="M341" s="10"/>
      <c r="N341" s="10"/>
    </row>
    <row r="342" spans="6:14" ht="17.25">
      <c r="F342" s="10"/>
      <c r="G342" s="10"/>
      <c r="H342" s="10"/>
      <c r="I342" s="10"/>
      <c r="J342" s="10"/>
      <c r="K342" s="10"/>
      <c r="L342" s="10"/>
      <c r="M342" s="10"/>
      <c r="N342" s="10"/>
    </row>
    <row r="343" spans="6:14" ht="17.25">
      <c r="F343" s="10"/>
      <c r="G343" s="10"/>
      <c r="H343" s="10"/>
      <c r="I343" s="10"/>
      <c r="J343" s="10"/>
      <c r="K343" s="10"/>
      <c r="L343" s="10"/>
      <c r="M343" s="10"/>
      <c r="N343" s="10"/>
    </row>
    <row r="344" spans="6:14" ht="17.25">
      <c r="F344" s="10"/>
      <c r="G344" s="10"/>
      <c r="H344" s="10"/>
      <c r="I344" s="10"/>
      <c r="J344" s="10"/>
      <c r="K344" s="10"/>
      <c r="L344" s="10"/>
      <c r="M344" s="10"/>
      <c r="N344" s="10"/>
    </row>
    <row r="345" spans="6:14" ht="17.25">
      <c r="F345" s="10"/>
      <c r="G345" s="10"/>
      <c r="H345" s="10"/>
      <c r="I345" s="10"/>
      <c r="J345" s="10"/>
      <c r="K345" s="10"/>
      <c r="L345" s="10"/>
      <c r="M345" s="10"/>
      <c r="N345" s="10"/>
    </row>
    <row r="346" spans="6:14" ht="17.25">
      <c r="F346" s="10"/>
      <c r="G346" s="10"/>
      <c r="H346" s="10"/>
      <c r="I346" s="10"/>
      <c r="J346" s="10"/>
      <c r="K346" s="10"/>
      <c r="L346" s="10"/>
      <c r="M346" s="10"/>
      <c r="N346" s="10"/>
    </row>
    <row r="347" spans="6:14" ht="17.25">
      <c r="F347" s="10"/>
      <c r="G347" s="10"/>
      <c r="H347" s="10"/>
      <c r="I347" s="10"/>
      <c r="J347" s="10"/>
      <c r="K347" s="10"/>
      <c r="L347" s="10"/>
      <c r="M347" s="10"/>
      <c r="N347" s="10"/>
    </row>
    <row r="348" spans="6:14" ht="17.25">
      <c r="F348" s="10"/>
      <c r="G348" s="10"/>
      <c r="H348" s="10"/>
      <c r="I348" s="10"/>
      <c r="J348" s="10"/>
      <c r="K348" s="10"/>
      <c r="L348" s="10"/>
      <c r="M348" s="10"/>
      <c r="N348" s="10"/>
    </row>
    <row r="349" spans="6:14" ht="17.25">
      <c r="F349" s="10"/>
      <c r="G349" s="10"/>
      <c r="H349" s="10"/>
      <c r="I349" s="10"/>
      <c r="J349" s="10"/>
      <c r="K349" s="10"/>
      <c r="L349" s="10"/>
      <c r="M349" s="10"/>
      <c r="N349" s="10"/>
    </row>
    <row r="350" spans="6:14" ht="17.25">
      <c r="F350" s="10"/>
      <c r="G350" s="10"/>
      <c r="H350" s="10"/>
      <c r="I350" s="10"/>
      <c r="J350" s="10"/>
      <c r="K350" s="10"/>
      <c r="L350" s="10"/>
      <c r="M350" s="10"/>
      <c r="N350" s="10"/>
    </row>
    <row r="351" spans="6:14" ht="17.25">
      <c r="F351" s="10"/>
      <c r="G351" s="10"/>
      <c r="H351" s="10"/>
      <c r="I351" s="10"/>
      <c r="J351" s="10"/>
      <c r="K351" s="10"/>
      <c r="L351" s="10"/>
      <c r="M351" s="10"/>
      <c r="N351" s="10"/>
    </row>
    <row r="352" spans="6:14" ht="17.25">
      <c r="F352" s="10"/>
      <c r="G352" s="10"/>
      <c r="H352" s="10"/>
      <c r="I352" s="10"/>
      <c r="J352" s="10"/>
      <c r="K352" s="10"/>
      <c r="L352" s="10"/>
      <c r="M352" s="10"/>
      <c r="N352" s="10"/>
    </row>
    <row r="353" spans="6:14" ht="17.25">
      <c r="F353" s="10"/>
      <c r="G353" s="10"/>
      <c r="H353" s="10"/>
      <c r="I353" s="10"/>
      <c r="J353" s="10"/>
      <c r="K353" s="10"/>
      <c r="L353" s="10"/>
      <c r="M353" s="10"/>
      <c r="N353" s="10"/>
    </row>
    <row r="354" spans="6:14" ht="17.25">
      <c r="F354" s="10"/>
      <c r="G354" s="10"/>
      <c r="H354" s="10"/>
      <c r="I354" s="10"/>
      <c r="J354" s="10"/>
      <c r="K354" s="10"/>
      <c r="L354" s="10"/>
      <c r="M354" s="10"/>
      <c r="N354" s="10"/>
    </row>
    <row r="355" spans="6:14" ht="17.25">
      <c r="F355" s="10"/>
      <c r="G355" s="10"/>
      <c r="H355" s="10"/>
      <c r="I355" s="10"/>
      <c r="J355" s="10"/>
      <c r="K355" s="10"/>
      <c r="L355" s="10"/>
      <c r="M355" s="10"/>
      <c r="N355" s="10"/>
    </row>
    <row r="356" spans="6:14" ht="17.25">
      <c r="F356" s="10"/>
      <c r="G356" s="10"/>
      <c r="H356" s="10"/>
      <c r="I356" s="10"/>
      <c r="J356" s="10"/>
      <c r="K356" s="10"/>
      <c r="L356" s="10"/>
      <c r="M356" s="10"/>
      <c r="N356" s="10"/>
    </row>
    <row r="357" spans="6:14" ht="17.25">
      <c r="F357" s="10"/>
      <c r="G357" s="10"/>
      <c r="H357" s="10"/>
      <c r="I357" s="10"/>
      <c r="J357" s="10"/>
      <c r="K357" s="10"/>
      <c r="L357" s="10"/>
      <c r="M357" s="10"/>
      <c r="N357" s="10"/>
    </row>
    <row r="358" spans="6:14" ht="17.25">
      <c r="F358" s="10"/>
      <c r="G358" s="10"/>
      <c r="H358" s="10"/>
      <c r="I358" s="10"/>
      <c r="J358" s="10"/>
      <c r="K358" s="10"/>
      <c r="L358" s="10"/>
      <c r="M358" s="10"/>
      <c r="N358" s="10"/>
    </row>
    <row r="359" spans="6:14" ht="17.25">
      <c r="F359" s="10"/>
      <c r="G359" s="10"/>
      <c r="H359" s="10"/>
      <c r="I359" s="10"/>
      <c r="J359" s="10"/>
      <c r="K359" s="10"/>
      <c r="L359" s="10"/>
      <c r="M359" s="10"/>
      <c r="N359" s="10"/>
    </row>
    <row r="360" spans="6:14" ht="17.25">
      <c r="F360" s="10"/>
      <c r="G360" s="10"/>
      <c r="H360" s="10"/>
      <c r="I360" s="10"/>
      <c r="J360" s="10"/>
      <c r="K360" s="10"/>
      <c r="L360" s="10"/>
      <c r="M360" s="10"/>
      <c r="N360" s="10"/>
    </row>
    <row r="361" spans="6:14" ht="17.25">
      <c r="F361" s="10"/>
      <c r="G361" s="10"/>
      <c r="H361" s="10"/>
      <c r="I361" s="10"/>
      <c r="J361" s="10"/>
      <c r="K361" s="10"/>
      <c r="L361" s="10"/>
      <c r="M361" s="10"/>
      <c r="N361" s="10"/>
    </row>
    <row r="362" spans="6:14" ht="17.25">
      <c r="F362" s="10"/>
      <c r="G362" s="10"/>
      <c r="H362" s="10"/>
      <c r="I362" s="10"/>
      <c r="J362" s="10"/>
      <c r="K362" s="10"/>
      <c r="L362" s="10"/>
      <c r="M362" s="10"/>
      <c r="N362" s="10"/>
    </row>
    <row r="363" spans="6:14" ht="17.25">
      <c r="F363" s="10"/>
      <c r="G363" s="10"/>
      <c r="H363" s="10"/>
      <c r="I363" s="10"/>
      <c r="J363" s="10"/>
      <c r="K363" s="10"/>
      <c r="L363" s="10"/>
      <c r="M363" s="10"/>
      <c r="N363" s="10"/>
    </row>
    <row r="364" spans="6:14" ht="17.25">
      <c r="F364" s="10"/>
      <c r="G364" s="10"/>
      <c r="H364" s="10"/>
      <c r="I364" s="10"/>
      <c r="J364" s="10"/>
      <c r="K364" s="10"/>
      <c r="L364" s="10"/>
      <c r="M364" s="10"/>
      <c r="N364" s="10"/>
    </row>
    <row r="365" spans="6:14" ht="17.25">
      <c r="F365" s="10"/>
      <c r="G365" s="10"/>
      <c r="H365" s="10"/>
      <c r="I365" s="10"/>
      <c r="J365" s="10"/>
      <c r="K365" s="10"/>
      <c r="L365" s="10"/>
      <c r="M365" s="10"/>
      <c r="N365" s="10"/>
    </row>
    <row r="366" spans="6:14" ht="17.25">
      <c r="F366" s="10"/>
      <c r="G366" s="10"/>
      <c r="H366" s="10"/>
      <c r="I366" s="10"/>
      <c r="J366" s="10"/>
      <c r="K366" s="10"/>
      <c r="L366" s="10"/>
      <c r="M366" s="10"/>
      <c r="N366" s="10"/>
    </row>
    <row r="367" spans="6:14" ht="17.25">
      <c r="F367" s="10"/>
      <c r="G367" s="10"/>
      <c r="H367" s="10"/>
      <c r="I367" s="10"/>
      <c r="J367" s="10"/>
      <c r="K367" s="10"/>
      <c r="L367" s="10"/>
      <c r="M367" s="10"/>
      <c r="N367" s="10"/>
    </row>
    <row r="368" spans="6:14" ht="17.25">
      <c r="F368" s="10"/>
      <c r="G368" s="10"/>
      <c r="H368" s="10"/>
      <c r="I368" s="10"/>
      <c r="J368" s="10"/>
      <c r="K368" s="10"/>
      <c r="L368" s="10"/>
      <c r="M368" s="10"/>
      <c r="N368" s="10"/>
    </row>
    <row r="369" spans="6:14" ht="17.25">
      <c r="F369" s="10"/>
      <c r="G369" s="10"/>
      <c r="H369" s="10"/>
      <c r="I369" s="10"/>
      <c r="J369" s="10"/>
      <c r="K369" s="10"/>
      <c r="L369" s="10"/>
      <c r="M369" s="10"/>
      <c r="N369" s="10"/>
    </row>
    <row r="370" spans="6:14" ht="17.25">
      <c r="F370" s="10"/>
      <c r="G370" s="10"/>
      <c r="H370" s="10"/>
      <c r="I370" s="10"/>
      <c r="J370" s="10"/>
      <c r="K370" s="10"/>
      <c r="L370" s="10"/>
      <c r="M370" s="10"/>
      <c r="N370" s="10"/>
    </row>
    <row r="371" spans="6:14" ht="17.25">
      <c r="F371" s="10"/>
      <c r="G371" s="10"/>
      <c r="H371" s="10"/>
      <c r="I371" s="10"/>
      <c r="J371" s="10"/>
      <c r="K371" s="10"/>
      <c r="L371" s="10"/>
      <c r="M371" s="10"/>
      <c r="N371" s="10"/>
    </row>
    <row r="372" spans="6:14" ht="17.25">
      <c r="F372" s="10"/>
      <c r="G372" s="10"/>
      <c r="H372" s="10"/>
      <c r="I372" s="10"/>
      <c r="J372" s="10"/>
      <c r="K372" s="10"/>
      <c r="L372" s="10"/>
      <c r="M372" s="10"/>
      <c r="N372" s="10"/>
    </row>
    <row r="373" spans="6:14" ht="17.25">
      <c r="F373" s="10"/>
      <c r="G373" s="10"/>
      <c r="H373" s="10"/>
      <c r="I373" s="10"/>
      <c r="J373" s="10"/>
      <c r="K373" s="10"/>
      <c r="L373" s="10"/>
      <c r="M373" s="10"/>
      <c r="N373" s="10"/>
    </row>
    <row r="374" spans="6:14" ht="17.25">
      <c r="F374" s="10"/>
      <c r="G374" s="10"/>
      <c r="H374" s="10"/>
      <c r="I374" s="10"/>
      <c r="J374" s="10"/>
      <c r="K374" s="10"/>
      <c r="L374" s="10"/>
      <c r="M374" s="10"/>
      <c r="N374" s="10"/>
    </row>
    <row r="375" spans="6:14" ht="17.25">
      <c r="F375" s="10"/>
      <c r="G375" s="10"/>
      <c r="H375" s="10"/>
      <c r="I375" s="10"/>
      <c r="J375" s="10"/>
      <c r="K375" s="10"/>
      <c r="L375" s="10"/>
      <c r="M375" s="10"/>
      <c r="N375" s="10"/>
    </row>
    <row r="376" spans="6:14" ht="17.25">
      <c r="F376" s="10"/>
      <c r="G376" s="10"/>
      <c r="H376" s="10"/>
      <c r="I376" s="10"/>
      <c r="J376" s="10"/>
      <c r="K376" s="10"/>
      <c r="L376" s="10"/>
      <c r="M376" s="10"/>
      <c r="N376" s="10"/>
    </row>
    <row r="377" spans="6:14" ht="17.25">
      <c r="F377" s="10"/>
      <c r="G377" s="10"/>
      <c r="H377" s="10"/>
      <c r="I377" s="10"/>
      <c r="J377" s="10"/>
      <c r="K377" s="10"/>
      <c r="L377" s="10"/>
      <c r="M377" s="10"/>
      <c r="N377" s="10"/>
    </row>
    <row r="378" spans="6:14" ht="17.25">
      <c r="F378" s="10"/>
      <c r="G378" s="10"/>
      <c r="H378" s="10"/>
      <c r="I378" s="10"/>
      <c r="J378" s="10"/>
      <c r="K378" s="10"/>
      <c r="L378" s="10"/>
      <c r="M378" s="10"/>
      <c r="N378" s="10"/>
    </row>
    <row r="379" spans="6:14" ht="17.25">
      <c r="F379" s="10"/>
      <c r="G379" s="10"/>
      <c r="H379" s="10"/>
      <c r="I379" s="10"/>
      <c r="J379" s="10"/>
      <c r="K379" s="10"/>
      <c r="L379" s="10"/>
      <c r="M379" s="10"/>
      <c r="N379" s="10"/>
    </row>
    <row r="380" spans="6:14" ht="17.25">
      <c r="F380" s="10"/>
      <c r="G380" s="10"/>
      <c r="H380" s="10"/>
      <c r="I380" s="10"/>
      <c r="J380" s="10"/>
      <c r="K380" s="10"/>
      <c r="L380" s="10"/>
      <c r="M380" s="10"/>
      <c r="N380" s="10"/>
    </row>
    <row r="381" spans="6:14" ht="17.25">
      <c r="F381" s="10"/>
      <c r="G381" s="10"/>
      <c r="H381" s="10"/>
      <c r="I381" s="10"/>
      <c r="J381" s="10"/>
      <c r="K381" s="10"/>
      <c r="L381" s="10"/>
      <c r="M381" s="10"/>
      <c r="N381" s="10"/>
    </row>
    <row r="382" spans="6:14" ht="17.25">
      <c r="F382" s="10"/>
      <c r="G382" s="10"/>
      <c r="H382" s="10"/>
      <c r="I382" s="10"/>
      <c r="J382" s="10"/>
      <c r="K382" s="10"/>
      <c r="L382" s="10"/>
      <c r="M382" s="10"/>
      <c r="N382" s="10"/>
    </row>
    <row r="383" spans="6:14" ht="17.25">
      <c r="F383" s="10"/>
      <c r="G383" s="10"/>
      <c r="H383" s="10"/>
      <c r="I383" s="10"/>
      <c r="J383" s="10"/>
      <c r="K383" s="10"/>
      <c r="L383" s="10"/>
      <c r="M383" s="10"/>
      <c r="N383" s="10"/>
    </row>
    <row r="384" spans="6:14" ht="17.25">
      <c r="F384" s="10"/>
      <c r="G384" s="10"/>
      <c r="H384" s="10"/>
      <c r="I384" s="10"/>
      <c r="J384" s="10"/>
      <c r="K384" s="10"/>
      <c r="L384" s="10"/>
      <c r="M384" s="10"/>
      <c r="N384" s="10"/>
    </row>
    <row r="385" spans="6:14" ht="17.25">
      <c r="F385" s="10"/>
      <c r="G385" s="10"/>
      <c r="H385" s="10"/>
      <c r="I385" s="10"/>
      <c r="J385" s="10"/>
      <c r="K385" s="10"/>
      <c r="L385" s="10"/>
      <c r="M385" s="10"/>
      <c r="N385" s="10"/>
    </row>
    <row r="386" spans="6:14" ht="17.25">
      <c r="F386" s="10"/>
      <c r="G386" s="10"/>
      <c r="H386" s="10"/>
      <c r="I386" s="10"/>
      <c r="J386" s="10"/>
      <c r="K386" s="10"/>
      <c r="L386" s="10"/>
      <c r="M386" s="10"/>
      <c r="N386" s="10"/>
    </row>
    <row r="387" spans="6:14" ht="17.25">
      <c r="F387" s="10"/>
      <c r="G387" s="10"/>
      <c r="H387" s="10"/>
      <c r="I387" s="10"/>
      <c r="J387" s="10"/>
      <c r="K387" s="10"/>
      <c r="L387" s="10"/>
      <c r="M387" s="10"/>
      <c r="N387" s="10"/>
    </row>
    <row r="388" spans="6:14" ht="17.25">
      <c r="F388" s="10"/>
      <c r="G388" s="10"/>
      <c r="H388" s="10"/>
      <c r="I388" s="10"/>
      <c r="J388" s="10"/>
      <c r="K388" s="10"/>
      <c r="L388" s="10"/>
      <c r="M388" s="10"/>
      <c r="N388" s="10"/>
    </row>
    <row r="389" spans="6:14" ht="17.25">
      <c r="F389" s="10"/>
      <c r="G389" s="10"/>
      <c r="H389" s="10"/>
      <c r="I389" s="10"/>
      <c r="J389" s="10"/>
      <c r="K389" s="10"/>
      <c r="L389" s="10"/>
      <c r="M389" s="10"/>
      <c r="N389" s="10"/>
    </row>
    <row r="390" spans="6:14" ht="17.25">
      <c r="F390" s="10"/>
      <c r="G390" s="10"/>
      <c r="H390" s="10"/>
      <c r="I390" s="10"/>
      <c r="J390" s="10"/>
      <c r="K390" s="10"/>
      <c r="L390" s="10"/>
      <c r="M390" s="10"/>
      <c r="N390" s="10"/>
    </row>
    <row r="391" spans="6:14" ht="17.25">
      <c r="F391" s="10"/>
      <c r="G391" s="10"/>
      <c r="H391" s="10"/>
      <c r="I391" s="10"/>
      <c r="J391" s="10"/>
      <c r="K391" s="10"/>
      <c r="L391" s="10"/>
      <c r="M391" s="10"/>
      <c r="N391" s="10"/>
    </row>
    <row r="392" spans="6:14" ht="17.25">
      <c r="F392" s="10"/>
      <c r="G392" s="10"/>
      <c r="H392" s="10"/>
      <c r="I392" s="10"/>
      <c r="J392" s="10"/>
      <c r="K392" s="10"/>
      <c r="L392" s="10"/>
      <c r="M392" s="10"/>
      <c r="N392" s="10"/>
    </row>
    <row r="393" spans="6:14" ht="17.25">
      <c r="F393" s="10"/>
      <c r="G393" s="10"/>
      <c r="H393" s="10"/>
      <c r="I393" s="10"/>
      <c r="J393" s="10"/>
      <c r="K393" s="10"/>
      <c r="L393" s="10"/>
      <c r="M393" s="10"/>
      <c r="N393" s="10"/>
    </row>
    <row r="394" spans="6:14" ht="17.25">
      <c r="F394" s="10"/>
      <c r="G394" s="10"/>
      <c r="H394" s="10"/>
      <c r="I394" s="10"/>
      <c r="J394" s="10"/>
      <c r="K394" s="10"/>
      <c r="L394" s="10"/>
      <c r="M394" s="10"/>
      <c r="N394" s="10"/>
    </row>
    <row r="395" spans="6:14" ht="17.25">
      <c r="F395" s="10"/>
      <c r="G395" s="10"/>
      <c r="H395" s="10"/>
      <c r="I395" s="10"/>
      <c r="J395" s="10"/>
      <c r="K395" s="10"/>
      <c r="L395" s="10"/>
      <c r="M395" s="10"/>
      <c r="N395" s="10"/>
    </row>
    <row r="396" spans="6:14" ht="17.25">
      <c r="F396" s="10"/>
      <c r="G396" s="10"/>
      <c r="H396" s="10"/>
      <c r="I396" s="10"/>
      <c r="J396" s="10"/>
      <c r="K396" s="10"/>
      <c r="L396" s="10"/>
      <c r="M396" s="10"/>
      <c r="N396" s="10"/>
    </row>
    <row r="397" spans="6:14" ht="17.25">
      <c r="F397" s="10"/>
      <c r="G397" s="10"/>
      <c r="H397" s="10"/>
      <c r="I397" s="10"/>
      <c r="J397" s="10"/>
      <c r="K397" s="10"/>
      <c r="L397" s="10"/>
      <c r="M397" s="10"/>
      <c r="N397" s="10"/>
    </row>
    <row r="398" spans="6:14" ht="17.25">
      <c r="F398" s="10"/>
      <c r="G398" s="10"/>
      <c r="H398" s="10"/>
      <c r="I398" s="10"/>
      <c r="J398" s="10"/>
      <c r="K398" s="10"/>
      <c r="L398" s="10"/>
      <c r="M398" s="10"/>
      <c r="N398" s="10"/>
    </row>
    <row r="399" spans="6:14" ht="17.25">
      <c r="F399" s="10"/>
      <c r="G399" s="10"/>
      <c r="H399" s="10"/>
      <c r="I399" s="10"/>
      <c r="J399" s="10"/>
      <c r="K399" s="10"/>
      <c r="L399" s="10"/>
      <c r="M399" s="10"/>
      <c r="N399" s="10"/>
    </row>
    <row r="400" spans="6:14" ht="17.25">
      <c r="F400" s="10"/>
      <c r="G400" s="10"/>
      <c r="H400" s="10"/>
      <c r="I400" s="10"/>
      <c r="J400" s="10"/>
      <c r="K400" s="10"/>
      <c r="L400" s="10"/>
      <c r="M400" s="10"/>
      <c r="N400" s="10"/>
    </row>
    <row r="401" spans="6:14" ht="17.25">
      <c r="F401" s="10"/>
      <c r="G401" s="10"/>
      <c r="H401" s="10"/>
      <c r="I401" s="10"/>
      <c r="J401" s="10"/>
      <c r="K401" s="10"/>
      <c r="L401" s="10"/>
      <c r="M401" s="10"/>
      <c r="N401" s="10"/>
    </row>
    <row r="402" spans="6:14" ht="17.25">
      <c r="F402" s="10"/>
      <c r="G402" s="10"/>
      <c r="H402" s="10"/>
      <c r="I402" s="10"/>
      <c r="J402" s="10"/>
      <c r="K402" s="10"/>
      <c r="L402" s="10"/>
      <c r="M402" s="10"/>
      <c r="N402" s="10"/>
    </row>
    <row r="403" spans="6:14" ht="17.25">
      <c r="F403" s="10"/>
      <c r="G403" s="10"/>
      <c r="H403" s="10"/>
      <c r="I403" s="10"/>
      <c r="J403" s="10"/>
      <c r="K403" s="10"/>
      <c r="L403" s="10"/>
      <c r="M403" s="10"/>
      <c r="N403" s="10"/>
    </row>
    <row r="404" spans="6:14" ht="17.25">
      <c r="F404" s="10"/>
      <c r="G404" s="10"/>
      <c r="H404" s="10"/>
      <c r="I404" s="10"/>
      <c r="J404" s="10"/>
      <c r="K404" s="10"/>
      <c r="L404" s="10"/>
      <c r="M404" s="10"/>
      <c r="N404" s="10"/>
    </row>
    <row r="405" spans="6:14" ht="17.25">
      <c r="F405" s="10"/>
      <c r="G405" s="10"/>
      <c r="H405" s="10"/>
      <c r="I405" s="10"/>
      <c r="J405" s="10"/>
      <c r="K405" s="10"/>
      <c r="L405" s="10"/>
      <c r="M405" s="10"/>
      <c r="N405" s="10"/>
    </row>
    <row r="406" spans="6:14" ht="17.25">
      <c r="F406" s="10"/>
      <c r="G406" s="10"/>
      <c r="H406" s="10"/>
      <c r="I406" s="10"/>
      <c r="J406" s="10"/>
      <c r="K406" s="10"/>
      <c r="L406" s="10"/>
      <c r="M406" s="10"/>
      <c r="N406" s="10"/>
    </row>
    <row r="407" spans="6:14" ht="17.25">
      <c r="F407" s="10"/>
      <c r="G407" s="10"/>
      <c r="H407" s="10"/>
      <c r="I407" s="10"/>
      <c r="J407" s="10"/>
      <c r="K407" s="10"/>
      <c r="L407" s="10"/>
      <c r="M407" s="10"/>
      <c r="N407" s="10"/>
    </row>
    <row r="408" spans="6:14" ht="17.25">
      <c r="F408" s="10"/>
      <c r="G408" s="10"/>
      <c r="H408" s="10"/>
      <c r="I408" s="10"/>
      <c r="J408" s="10"/>
      <c r="K408" s="10"/>
      <c r="L408" s="10"/>
      <c r="M408" s="10"/>
      <c r="N408" s="10"/>
    </row>
    <row r="409" spans="6:14" ht="17.25">
      <c r="F409" s="10"/>
      <c r="G409" s="10"/>
      <c r="H409" s="10"/>
      <c r="I409" s="10"/>
      <c r="J409" s="10"/>
      <c r="K409" s="10"/>
      <c r="L409" s="10"/>
      <c r="M409" s="10"/>
      <c r="N409" s="10"/>
    </row>
    <row r="410" spans="6:14" ht="17.25">
      <c r="F410" s="10"/>
      <c r="G410" s="10"/>
      <c r="H410" s="10"/>
      <c r="I410" s="10"/>
      <c r="J410" s="10"/>
      <c r="K410" s="10"/>
      <c r="L410" s="10"/>
      <c r="M410" s="10"/>
      <c r="N410" s="10"/>
    </row>
    <row r="411" spans="6:14" ht="17.25">
      <c r="F411" s="10"/>
      <c r="G411" s="10"/>
      <c r="H411" s="10"/>
      <c r="I411" s="10"/>
      <c r="J411" s="10"/>
      <c r="K411" s="10"/>
      <c r="L411" s="10"/>
      <c r="M411" s="10"/>
      <c r="N411" s="10"/>
    </row>
    <row r="412" spans="6:14" ht="17.25">
      <c r="F412" s="10"/>
      <c r="G412" s="10"/>
      <c r="H412" s="10"/>
      <c r="I412" s="10"/>
      <c r="J412" s="10"/>
      <c r="K412" s="10"/>
      <c r="L412" s="10"/>
      <c r="M412" s="10"/>
      <c r="N412" s="10"/>
    </row>
    <row r="413" spans="6:14" ht="17.25">
      <c r="F413" s="10"/>
      <c r="G413" s="10"/>
      <c r="H413" s="10"/>
      <c r="I413" s="10"/>
      <c r="J413" s="10"/>
      <c r="K413" s="10"/>
      <c r="L413" s="10"/>
      <c r="M413" s="10"/>
      <c r="N413" s="10"/>
    </row>
    <row r="414" spans="6:14" ht="17.25">
      <c r="F414" s="10"/>
      <c r="G414" s="10"/>
      <c r="H414" s="10"/>
      <c r="I414" s="10"/>
      <c r="J414" s="10"/>
      <c r="K414" s="10"/>
      <c r="L414" s="10"/>
      <c r="M414" s="10"/>
      <c r="N414" s="10"/>
    </row>
    <row r="415" spans="6:14" ht="17.25">
      <c r="F415" s="10"/>
      <c r="G415" s="10"/>
      <c r="H415" s="10"/>
      <c r="I415" s="10"/>
      <c r="J415" s="10"/>
      <c r="K415" s="10"/>
      <c r="L415" s="10"/>
      <c r="M415" s="10"/>
      <c r="N415" s="10"/>
    </row>
    <row r="416" spans="6:14" ht="17.25">
      <c r="F416" s="10"/>
      <c r="G416" s="10"/>
      <c r="H416" s="10"/>
      <c r="I416" s="10"/>
      <c r="J416" s="10"/>
      <c r="K416" s="10"/>
      <c r="L416" s="10"/>
      <c r="M416" s="10"/>
      <c r="N416" s="10"/>
    </row>
    <row r="417" spans="6:14" ht="17.25">
      <c r="F417" s="10"/>
      <c r="G417" s="10"/>
      <c r="H417" s="10"/>
      <c r="I417" s="10"/>
      <c r="J417" s="10"/>
      <c r="K417" s="10"/>
      <c r="L417" s="10"/>
      <c r="M417" s="10"/>
      <c r="N417" s="10"/>
    </row>
    <row r="418" spans="6:14" ht="17.25">
      <c r="F418" s="10"/>
      <c r="G418" s="10"/>
      <c r="H418" s="10"/>
      <c r="I418" s="10"/>
      <c r="J418" s="10"/>
      <c r="K418" s="10"/>
      <c r="L418" s="10"/>
      <c r="M418" s="10"/>
      <c r="N418" s="10"/>
    </row>
    <row r="419" spans="6:14" ht="17.25">
      <c r="F419" s="10"/>
      <c r="G419" s="10"/>
      <c r="H419" s="10"/>
      <c r="I419" s="10"/>
      <c r="J419" s="10"/>
      <c r="K419" s="10"/>
      <c r="L419" s="10"/>
      <c r="M419" s="10"/>
      <c r="N419" s="10"/>
    </row>
    <row r="420" spans="6:14" ht="17.25">
      <c r="F420" s="10"/>
      <c r="G420" s="10"/>
      <c r="H420" s="10"/>
      <c r="I420" s="10"/>
      <c r="J420" s="10"/>
      <c r="K420" s="10"/>
      <c r="L420" s="10"/>
      <c r="M420" s="10"/>
      <c r="N420" s="10"/>
    </row>
    <row r="421" spans="6:14" ht="17.25">
      <c r="F421" s="10"/>
      <c r="G421" s="10"/>
      <c r="H421" s="10"/>
      <c r="I421" s="10"/>
      <c r="J421" s="10"/>
      <c r="K421" s="10"/>
      <c r="L421" s="10"/>
      <c r="M421" s="10"/>
      <c r="N421" s="10"/>
    </row>
    <row r="422" spans="6:14" ht="17.25">
      <c r="F422" s="10"/>
      <c r="G422" s="10"/>
      <c r="H422" s="10"/>
      <c r="I422" s="10"/>
      <c r="J422" s="10"/>
      <c r="K422" s="10"/>
      <c r="L422" s="10"/>
      <c r="M422" s="10"/>
      <c r="N422" s="10"/>
    </row>
  </sheetData>
  <sheetProtection/>
  <mergeCells count="3">
    <mergeCell ref="A2:N2"/>
    <mergeCell ref="A3:N3"/>
    <mergeCell ref="A4:N4"/>
  </mergeCells>
  <printOptions/>
  <pageMargins left="0.38" right="0.17" top="0.34" bottom="0.45" header="0.17" footer="0.24"/>
  <pageSetup firstPageNumber="7" useFirstPageNumber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Aarmine</cp:lastModifiedBy>
  <cp:lastPrinted>2013-08-05T12:26:33Z</cp:lastPrinted>
  <dcterms:created xsi:type="dcterms:W3CDTF">1996-10-14T23:33:28Z</dcterms:created>
  <dcterms:modified xsi:type="dcterms:W3CDTF">2013-08-05T12:47:46Z</dcterms:modified>
  <cp:category/>
  <cp:version/>
  <cp:contentType/>
  <cp:contentStatus/>
</cp:coreProperties>
</file>