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65"/>
  </bookViews>
  <sheets>
    <sheet name="Դրամային 3-դ եռամսյանկ" sheetId="2" r:id="rId1"/>
  </sheets>
  <calcPr calcId="162913"/>
</workbook>
</file>

<file path=xl/calcChain.xml><?xml version="1.0" encoding="utf-8"?>
<calcChain xmlns="http://schemas.openxmlformats.org/spreadsheetml/2006/main">
  <c r="U100" i="2" l="1"/>
  <c r="S100" i="2"/>
  <c r="N100" i="2"/>
  <c r="J100" i="2"/>
  <c r="H100" i="2"/>
  <c r="N62" i="2"/>
  <c r="H62" i="2"/>
  <c r="J59" i="2"/>
  <c r="J58" i="2"/>
  <c r="J57" i="2"/>
  <c r="J55" i="2"/>
  <c r="L52" i="2"/>
  <c r="L43" i="2"/>
  <c r="J41" i="2"/>
  <c r="J40" i="2"/>
  <c r="J39" i="2"/>
  <c r="L35" i="2"/>
  <c r="J35" i="2"/>
  <c r="J62" i="2" s="1"/>
  <c r="L16" i="2"/>
  <c r="L62" i="2" s="1"/>
  <c r="L15" i="2"/>
  <c r="C7" i="2"/>
</calcChain>
</file>

<file path=xl/sharedStrings.xml><?xml version="1.0" encoding="utf-8"?>
<sst xmlns="http://schemas.openxmlformats.org/spreadsheetml/2006/main" count="1107" uniqueCount="472">
  <si>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</si>
  <si>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</si>
  <si>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</si>
  <si>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</si>
  <si>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</si>
  <si>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</si>
  <si>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</si>
  <si>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</si>
  <si>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</si>
  <si>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</si>
  <si>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</si>
  <si>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</si>
  <si>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</si>
  <si>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</si>
  <si>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</si>
  <si>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</si>
  <si>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</si>
  <si>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</si>
  <si>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</si>
  <si>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</si>
  <si>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</si>
  <si>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</si>
  <si>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</si>
  <si>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</si>
  <si>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ԱՄՆ ՄԶԳ աջակցությամբ իրականացվող Տեղական ինքնակառավարման բարեփոխումների
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</si>
  <si>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Եվրոպական միության աջակցությամբ իրականացվող Հայաստանի տարածքային զարգացման դրամաշնորհային ծրագիր</t>
  </si>
  <si>
    <t>ՀՀ կայունացման և զարգացման Եվրասիական հիմնադրամի միջոցներից ֆինանսավորվող
 «Առողջապահության առաջնային օղակում ոչ վարակիչ հիվանդությունների կանխարգելման և վերահսկողության  կատարելագործում» ծրագիր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</si>
  <si>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</si>
  <si>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Գերմանիայի զարգացման վարկերի բանկի (KFW) աջակցությամբ իրականացվող դրամաշնորհային ծրագրի շրջանակներում Սյունիքի մարզի ԲՀՊՏ-ներին, անտառային տարածքների, ոլորտի պետական կառույցների  տեխնիկական կարողությունների բարելավում</t>
  </si>
  <si>
    <t>Վերակառուցման և զարգացման միջազգային բանկի աջակցությամբ իրականացվող
 «Գյուղատնտեսության ոլորտում քաղաքականության մոնիթորինգի և գնահատման կարողությունների զարգացման» դրամաշնորհային ծրագիր</t>
  </si>
  <si>
    <t>Համաշխարհային բանկի աջակցությամբ իրականացվող Երկրաջերմային հետախուզական հորատման դրամաշնորհային ծրագիր</t>
  </si>
  <si>
    <t>Եվրոպական միության հարևանության ներդրումային ծրագրի աջակցությամբ իրականացվող
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</si>
  <si>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Եվրոպական ներդրումային բանկի աջակցությամբ իրականացվող Հյուսիս-հարավ միջանցքի
 զարգացման դրամաշնորհային ծրագրի համակարգում և կառավարում</t>
  </si>
  <si>
    <t>Գերմանիայի զարգացման վարկերի բանկի (KFW) աջակցությամբ իրականացվող դրամաշնորհային ծրագրի շրջանակներում Սյունիքի մարզի ԲՀՊՏ-ների հարակից բնակավայրերի կարողությունների
բարելավում</t>
  </si>
  <si>
    <t>Հավելված 3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</si>
  <si>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</si>
  <si>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</si>
  <si>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</si>
  <si>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</si>
  <si>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</si>
  <si>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</si>
  <si>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</si>
  <si>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</si>
  <si>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</si>
  <si>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</si>
  <si>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</si>
  <si>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</si>
  <si>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</si>
  <si>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</si>
  <si>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</si>
  <si>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</si>
  <si>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</si>
  <si>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</si>
  <si>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</si>
  <si>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</si>
  <si>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</si>
  <si>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</si>
  <si>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</si>
  <si>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</si>
  <si>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</si>
  <si>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</si>
  <si>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</si>
  <si>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Հոկտեմբեր 2011թ.</t>
  </si>
  <si>
    <t>ԱՄՆ կառավարություն</t>
  </si>
  <si>
    <t>Հազարամյակի մարտահրավեր դրամաշնորհային ծրագիր</t>
  </si>
  <si>
    <t>ՀՀ պետական բյուջե</t>
  </si>
  <si>
    <t xml:space="preserve">գանձապետական հաշիվներով </t>
  </si>
  <si>
    <t>ՀՀ ՖՆ «Արտասահմանյան ֆինանսական ծրագրերի կառավարման կենտրոն»</t>
  </si>
  <si>
    <t>Երևան 10, Հանրապետության Հրապարակ Կառավարական տուն հ. 1</t>
  </si>
  <si>
    <t>ՀՀ ՖՆ</t>
  </si>
  <si>
    <t>ՀՀ ՖՆ աշխատակազմի գործառնական վարչություն</t>
  </si>
  <si>
    <t>900000903410</t>
  </si>
  <si>
    <t>«Արտասահմանյան ֆինանսական ծրագրերի կառավարման կենտրոն</t>
  </si>
  <si>
    <t>Համաշխարհային բանկ</t>
  </si>
  <si>
    <t>գանձապետական հաշիվներով</t>
  </si>
  <si>
    <t>ապրանքներ, խորհրդատվական ծառայություններ, ներառյալ աուդիտ, վերապատրաստում և սեմինարներ</t>
  </si>
  <si>
    <t xml:space="preserve">ԱՄՆ դոլար </t>
  </si>
  <si>
    <t>ՌԴ</t>
  </si>
  <si>
    <t>15.06.2016</t>
  </si>
  <si>
    <t>ԳԶՄՀ</t>
  </si>
  <si>
    <t>Համաձայն համաձայնագրի</t>
  </si>
  <si>
    <t>«Գյուղական տարածքների տնտեսական զարգացման» ԾԻԳ ՊՀ</t>
  </si>
  <si>
    <t>Երևան, Տիգրան Մեծ 4</t>
  </si>
  <si>
    <t>ՀՀ կառավարության աշխատակազմ</t>
  </si>
  <si>
    <t>12.11.2014</t>
  </si>
  <si>
    <t>ՀՓԻ</t>
  </si>
  <si>
    <t>TF0A4449</t>
  </si>
  <si>
    <t>23.03.2017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</si>
  <si>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զարգացում» դրամաշնորհային ծրագիր</t>
  </si>
  <si>
    <t>ՀՀ պետական  բյուջե</t>
  </si>
  <si>
    <t>Գանձապետական հաշիվներով</t>
  </si>
  <si>
    <t>Այլ ծախսեր</t>
  </si>
  <si>
    <t>Արգիշտի 1</t>
  </si>
  <si>
    <t>ՖՆ աշխատակազմի գործառնական վարչություն</t>
  </si>
  <si>
    <t>«Ջրային տնտեսության» ԾԻԳ</t>
  </si>
  <si>
    <t>հազ.դրամ</t>
  </si>
  <si>
    <t>05.02.2015</t>
  </si>
  <si>
    <t xml:space="preserve">ՌԴ-ի  աջակցությամբ իրականացվող Հայկական ԱԷԿ-ի N2 էներգաբլոկի շահագործման նախագծային ժամկետի երկարացման դրամաշնորհային ծրագիր </t>
  </si>
  <si>
    <t>Խորհրդատվություն և կարողությունների զարգացում</t>
  </si>
  <si>
    <t>ՀՀ էներգետիկայի և բնական պաշարների նախարարություն</t>
  </si>
  <si>
    <t>Եվրո</t>
  </si>
  <si>
    <t>TF0A0544</t>
  </si>
  <si>
    <t>16.06.2015թ.</t>
  </si>
  <si>
    <t>TF0A0418</t>
  </si>
  <si>
    <t>05.06.2015թ.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</si>
  <si>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</si>
  <si>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fi No 82.634 serias No 2010 0130</t>
  </si>
  <si>
    <t>18.11.2016</t>
  </si>
  <si>
    <t>Եվրոպական ներդրումային բանկ Լյուքսեմբուրգ</t>
  </si>
  <si>
    <t>Եվրոպական ներդրումային բանկի աջակցությամբ իրականացվող Հյուսիս-Հարավ տրանսպորտային միջանցքի ծրագիր (3-րդ տրանշ)</t>
  </si>
  <si>
    <t>եվրո</t>
  </si>
  <si>
    <t>28.09.14թ.</t>
  </si>
  <si>
    <t>ԵՄ Հարևանության Ներդրումային Ծրագիրը (ՀՆԾ)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</si>
  <si>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</si>
  <si>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Երևանի քաղաքապետարան</t>
  </si>
  <si>
    <t>ՀՀ տարածքային կառավարման նախարարություն</t>
  </si>
  <si>
    <t>&lt;&lt;Կարեն Դեմիրճյանի անվան Երևանի Մետրոպոլիտեն&gt;&gt; ՓԲԸ</t>
  </si>
  <si>
    <t>ՀՀ տարածքային կառավարման և զարգացման  նախարարություն</t>
  </si>
  <si>
    <t>Կառավարության 3 շենք</t>
  </si>
  <si>
    <t>111-IL-15-0003</t>
  </si>
  <si>
    <t>10.08.2016</t>
  </si>
  <si>
    <t>ԱՄՆ Միջազգային զարգացման գործակալության</t>
  </si>
  <si>
    <t>ԱՄՆ Միջազգային զարգացման գործակալության աջակցությամբ իրականացվող Տեղական ինքնակառավարման բարեփոխումների դրամաշնորհային ծրագրի</t>
  </si>
  <si>
    <t>խոշորացված համայնքներին աջակցություն</t>
  </si>
  <si>
    <t>ՀՀ կառավարության աշխատակազմ ՊԿՀ</t>
  </si>
  <si>
    <t>ՀՀ կառավարական շենք 1</t>
  </si>
  <si>
    <t>Տարածքային զարգացման հիմնադրամ</t>
  </si>
  <si>
    <t>TFOA3230</t>
  </si>
  <si>
    <t>23.09.2016</t>
  </si>
  <si>
    <t xml:space="preserve">Համաշխարհային բանկի աջակցությամբ իրականացվող Սոցիալական ներդրումների և տեղական զարգացման դրամաշնորհային ծրագիր </t>
  </si>
  <si>
    <t>ՀՀ տարածքներին զարգացմանն ուղղված միջոցառումներ</t>
  </si>
  <si>
    <t>ՀՀ կառավարական շենք 0</t>
  </si>
  <si>
    <t>Վերակառուցման և զարգացման եվրոպական բանկ</t>
  </si>
  <si>
    <t>հազար դրամ</t>
  </si>
  <si>
    <t>եվրո/հազ. դրամ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</si>
  <si>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</si>
  <si>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BMZ-N-2009.6657.2</t>
  </si>
  <si>
    <t>28.05.2013</t>
  </si>
  <si>
    <t>KFW, ԳԴՀ բանկ</t>
  </si>
  <si>
    <t>Այլ</t>
  </si>
  <si>
    <t>գանձապետական հաշիվներից դուրս</t>
  </si>
  <si>
    <t>ՀՀ Բնապահպանության նախարարություն</t>
  </si>
  <si>
    <t>ԵՄ Հարևանության Ներդրումային Բանկ</t>
  </si>
  <si>
    <t>Եվրոպական միության հարևանության ներդրումային ծրագրի աջակցությամբ իրականացվող Երևանի ջրամատակարարման բարելավման դրամաշնորհային  ծրագիր</t>
  </si>
  <si>
    <t>Շենքերի և շինությունների կապիտալ վերանորոգում</t>
  </si>
  <si>
    <t>Վարդանանց 13ա</t>
  </si>
  <si>
    <t>Վերակառուցման և զարգացման եվրոպական բանկ (ՎԶԵԲ)</t>
  </si>
  <si>
    <t>Վերակառուցման և զարգացման եվրոպական բանկի աջակցությամբ իրականացվող Երևանի ջրամատակարարման բարելավման դրամաշնորհային  ծրագիր</t>
  </si>
  <si>
    <t>Նախագծահետազոտական ծախսեր</t>
  </si>
  <si>
    <t>2020 61554</t>
  </si>
  <si>
    <t>08.12.2015թ.</t>
  </si>
  <si>
    <t xml:space="preserve">Գերմանիայի զարգացման և Եվրոպական միության հարևանության ներդրումային բանկ </t>
  </si>
  <si>
    <t xml:space="preserve"> Գերմանիայի զարգացման վարկերի բանկի  և Եվրոպական միության Հարևանության ներդրումային գործիքի աջակցությամբ իրականացվող ջրամատակարարման և ջրահեռացման ենթակառուցվածքների 3 փուլ</t>
  </si>
  <si>
    <t>Շենքերի և շինությունների շինարարության և նախագծահետազոտական ծախսեր</t>
  </si>
  <si>
    <t>06 03 01 30</t>
  </si>
  <si>
    <t>Գրանդ Թորոնթոն  ՓԲԸ</t>
  </si>
  <si>
    <t>Դրամաշնորհ TF 014138</t>
  </si>
  <si>
    <t>11.07.2013թ</t>
  </si>
  <si>
    <t>Միջազգային Զարգացման Ընկերակցություն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</si>
  <si>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</si>
  <si>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Հաշվետու ժամանակահատվածի համար գումարի հաշվարկները կատարվում են փաստացի ստացման նախորդ օրվա ՀՀ ԿԲ-ի դրությամբ</t>
  </si>
  <si>
    <t>ՀՀԱռողջապահական ԾԻԳ</t>
  </si>
  <si>
    <t>Ք. Երևան Կոմիտասի 49/4</t>
  </si>
  <si>
    <t>ՀՀ Առողջապահության նախարարություն</t>
  </si>
  <si>
    <t>Առողջապահական ԾԻԳ</t>
  </si>
  <si>
    <t xml:space="preserve"> 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</si>
  <si>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>ՀՀ առողջապահության նախարարություն</t>
  </si>
  <si>
    <t>ՀՀ առողջապահության նախարարության Գլոբալ Հիմնադրամի ծրագրերը համակարգող խումբ</t>
  </si>
  <si>
    <t>Շենքեր և շինություններ</t>
  </si>
  <si>
    <t>TF 0A5519</t>
  </si>
  <si>
    <t>25.10.2017թ.</t>
  </si>
  <si>
    <t>TF 0A6768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</si>
  <si>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</si>
  <si>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BMZ 201470104</t>
  </si>
  <si>
    <t>19.12.2014</t>
  </si>
  <si>
    <t>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միջոցառում</t>
  </si>
  <si>
    <t>Ընդամենը</t>
  </si>
  <si>
    <t>21.10.2016</t>
  </si>
  <si>
    <t>ՄԱԿ-ի շրջակա միջավայրի ծրագիր ՅՈՒՆԵՊ</t>
  </si>
  <si>
    <t>Հըայաստան/ՄԱԿ-ի շրջակա միջավայրի ծրագրի գործընկերության ներգրավումը քիմիկատներիի օրենսդրության և արդյունաբերության զարգացմանը</t>
  </si>
  <si>
    <t>Աջակցություն օրենսդրության և արդյունաբերության զարգացմանը</t>
  </si>
  <si>
    <t>ք. Երևան 0047, Չարենցի 46</t>
  </si>
  <si>
    <t>01.03.2018</t>
  </si>
  <si>
    <t>Հարավային Կովկասի Բնության Հիմնադրամ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</si>
  <si>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</si>
  <si>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24.08.2018</t>
  </si>
  <si>
    <t>ՄԱԿ-ի Շրջակա միջավայրի ծրագիր</t>
  </si>
  <si>
    <t>Կենսաբանական բազմազանության մասին ՄԱԿ-ի կոնվենցիայի 6-րդ ազգային զեկույցի մշակում</t>
  </si>
  <si>
    <t>Բնապահպանական ծրագրերի իրականացման գրասենյակ</t>
  </si>
  <si>
    <t>ք. Երևան 0047, Ա. Արմենակյան 129</t>
  </si>
  <si>
    <t>06.08.2018</t>
  </si>
  <si>
    <t>Անապատացման դեմ պայքարի ՄԱԿ_ի կոնվենցիայի իրականացման Հայաստանի ազգային զեկույցի մշակում</t>
  </si>
  <si>
    <t>ՄԱԿ-ի Հարմարվողականության հիմնադիր</t>
  </si>
  <si>
    <t>«Զանգեզուր» ԿՀ ՊՈԱԿ-ի Դրամաշնորհային պայմանագիր</t>
  </si>
  <si>
    <t>Որոշակի ԱՊՏ-ի ընթացիկ ծախսերի ֆինանսավորում</t>
  </si>
  <si>
    <t>Արփի լիճ ազգային պարկի դրամաշնորհային  ծրագիր</t>
  </si>
  <si>
    <t>17.03.2016</t>
  </si>
  <si>
    <t>Կովկասի Բնության Հիմնադրամ</t>
  </si>
  <si>
    <t>Հատուկ պահպանվող տարածքների պահպանության աշխատանքների հսկողության հզորացում</t>
  </si>
  <si>
    <t xml:space="preserve"> ՄԱԿ-ի Կանաչ կլիմա հիմնադրամ</t>
  </si>
  <si>
    <t>19.02.2016</t>
  </si>
  <si>
    <t>«Առկա լավագույն տեխնոլոգիայի կամ բնապահպանական իմաստով լավագույն տնտեսական գործունեության մեթոդաբանության կիրառումը՝ բաց այրման աղբյուրներից կայուն օրգանական աղտոտիչների ոչ կանխամտածված արտանետումների նվազեցման համար»</t>
  </si>
  <si>
    <t>Ոչ կանխամտածված առաջաջացող դիօքսինների արտանետումների գույքագրման անցկացում՝ հատուկ ուշադրություն դարձնելով կազմակերպված և ոչ կազմակերպված աղբավայրերին</t>
  </si>
  <si>
    <t xml:space="preserve">Վերակառուցման և զարգացման եվրոպական բանկի աջակցությամբ իրականացվող «Երևանի կոշտ թափոնների կառավարման» դրամաշնորհային ծրագիր </t>
  </si>
  <si>
    <t>Վերակառուցման և զարգացման եվրոպական բանկի աջակցությամբ իրականացվող Կոտայքի և Գեղարքունիքի մարզերի կոշտ թափոնների կառավարման դրամաշնորհային ծրագիր</t>
  </si>
  <si>
    <t>ՀՀ վարչապետի աշխատակազմ</t>
  </si>
  <si>
    <t>04.02.01.38</t>
  </si>
  <si>
    <t>04.02.01.16</t>
  </si>
  <si>
    <t>TFOA543</t>
  </si>
  <si>
    <t>28.04.2017</t>
  </si>
  <si>
    <t>Դրամաշնորհային ծրագիրն ուճի մեջ է մտել 2017թ. Հուլիսի 5-ին</t>
  </si>
  <si>
    <t>TA2014098 AM NIF   TA2015011 AM NIF</t>
  </si>
  <si>
    <t>09.10.2015</t>
  </si>
  <si>
    <t>ՀՀ, ք Երևան, Տիգրան Մեծ 4, 7-րդ հարկ</t>
  </si>
  <si>
    <t>Տրանսպորտային ծրագրերի իրականացման կազմակերպություն ՊՈԱԿ</t>
  </si>
  <si>
    <t>ՀՀ տրանսպորտի և կապի, և տեղեկատվական տեղեկատվական տեխնոլոգիաների նախարարություն նախարարություն</t>
  </si>
  <si>
    <t>30.06.2017</t>
  </si>
  <si>
    <t>Ըստ համաձայնագրի</t>
  </si>
  <si>
    <t>Արդյունահանող ճյուղերի զարգացման ծրագիր</t>
  </si>
  <si>
    <t>20.03.2018թ.</t>
  </si>
  <si>
    <t>09</t>
  </si>
  <si>
    <t>040501</t>
  </si>
  <si>
    <t xml:space="preserve">ՀՀ ՖՆ </t>
  </si>
  <si>
    <t>Երևան 10, Կառավարական տուն հ. 1</t>
  </si>
  <si>
    <t>Երևան, Կառավարական տուն հ. 1</t>
  </si>
  <si>
    <t xml:space="preserve">ՀՀ ՖՆ ԱՖԾԿԿ ՊՀ-ի անունով         ՖՆ կենտրոնական գանձապետարանո(մ բացվել է արտարժույթային դեպոզիտային հաշիվ, որին ՌԴ կողմից փոխանցվել և մուտքագրվել է 2900.0 հազ. ԱՄՆ դոլար, այդ թվում՝ 2017թ. դեկտեմբերի  </t>
  </si>
  <si>
    <t>Համաշխարհային բանկի աջակցությամբ իրականացվող «Հանքարդյունաբերության ոլորտի քաղաքա-կանության ծրագիր» դրամաշնորհային ծրագիր</t>
  </si>
  <si>
    <t>Երևան, Կառավարո(թյան տուն 1</t>
  </si>
  <si>
    <t xml:space="preserve">Ռուսաստանի Դաշնության կողմից ՀՀ անհատույց ֆինանսական օգնության դրամաշնորհային ծրագրի շրջանակներում ԿՖԿՏՀ ներդրում </t>
  </si>
  <si>
    <t>TFOA4449</t>
  </si>
  <si>
    <t>23.03.2017թ.</t>
  </si>
  <si>
    <t>Երևան, Կառավարության տուն  1</t>
  </si>
  <si>
    <t>գանձապետական հաշիվից դուրս</t>
  </si>
  <si>
    <t>30.03.2017թ.</t>
  </si>
  <si>
    <t>Ճապոնիայի միջազգային կազմակերպությունը, օտարերկրյա պետությունը կամ այլ անձը</t>
  </si>
  <si>
    <t>Հանրային հեռուստաընկերության արխիվային նյութեր թվայնացման սարքավորումների բարելավման նախագիծ</t>
  </si>
  <si>
    <t>խորհրդատվական ծառայություններ</t>
  </si>
  <si>
    <t>վերապատրաստման դասընթացներ</t>
  </si>
  <si>
    <t>սարքավորումների տեղադրման ծառայություններ</t>
  </si>
  <si>
    <t>«Հայաստանի հանրային հեռուստաընկերություն» ՓԲԸ</t>
  </si>
  <si>
    <t>Երևան, Նորք 47, Գ. Հովսեփյան 26</t>
  </si>
  <si>
    <t>«Հանրային հեռուստառադիոընկերության խորհրդի աշխատակազմ» ՊՀ</t>
  </si>
  <si>
    <t>ՀՀ Հանրային հեռուստառադիոընկերության խորհուրդ</t>
  </si>
  <si>
    <t>Դրամ</t>
  </si>
  <si>
    <t>07.04.2018թ.</t>
  </si>
  <si>
    <t>ՀՀ կառավարության 05.04.2018թ. Թիվ 394-Ա որոշում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</si>
  <si>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</si>
  <si>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</si>
  <si>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</si>
  <si>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վիճակագրական կոմիտե</t>
  </si>
  <si>
    <t>Կառավարական տ.3</t>
  </si>
  <si>
    <t>Թիվ 1 գանձապետական բաժանմունք</t>
  </si>
  <si>
    <t>900013000659</t>
  </si>
  <si>
    <t>ՀՀ ՎԿ</t>
  </si>
  <si>
    <t>ապահովագր. ծառ.</t>
  </si>
  <si>
    <t xml:space="preserve"> ընդհանուր բնույթի այլ ծառ. </t>
  </si>
  <si>
    <t xml:space="preserve">տրանսպորտ. նյութեր </t>
  </si>
  <si>
    <t>վարչական սարքավորումներ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</si>
  <si>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</si>
  <si>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 xml:space="preserve">էներգետիկ ծառ. </t>
  </si>
  <si>
    <t>մեքեն. սարք. ընթաց. նորոգում և պահպան</t>
  </si>
  <si>
    <t>կենց. և հանր. բնույթի ծառ.</t>
  </si>
  <si>
    <t>ԱՄՆ</t>
  </si>
  <si>
    <t>1NU51IP00085 6-01-00</t>
  </si>
  <si>
    <t>ԱՄՆ առողջության և սոցիալ դեպարտամենտ, Հիվանդությունների վերահսկման և կանխարգելման կենտրոններ (DEPARTMENT OF HEALTH AND HUMAN SERVICES Centers for Disease Control and Prevention)</t>
  </si>
  <si>
    <t>ԱՄՆ սահմաններից դուրս առողջապահական մարմինների գրիպի դետքային համաճարակաբանական հսկողության համակարգի պահպանում</t>
  </si>
  <si>
    <t>ՀՎԿ ազգային կենտրոն ՊՈԱԿ</t>
  </si>
  <si>
    <t>0025, ք.Երևան, Հերացի 12</t>
  </si>
  <si>
    <t>Առողջապահության նախարարություն</t>
  </si>
  <si>
    <t>Թիվ 1 ՏԳԲ</t>
  </si>
  <si>
    <t>900018004649</t>
  </si>
  <si>
    <t>ARM-H-MOH</t>
  </si>
  <si>
    <t>ՄԻԱՎ/ՁԻԱՀ-ի, տուբերկուլոզի և մալարիայի դեմ պայքարի Գլոբալ հիմնադրամ, ԺՆև, Շվեյցարիա</t>
  </si>
  <si>
    <t>16.12.2015թ</t>
  </si>
  <si>
    <t>28.08.2018թ</t>
  </si>
  <si>
    <t>1NU51IP00084 5-01-00</t>
  </si>
  <si>
    <t>01.10.2016</t>
  </si>
  <si>
    <t>ԱՄՆ Հիվանդությունների վերահսկման և կանխարգելման կենտրոն</t>
  </si>
  <si>
    <t>ԱՄՆ Հիվանդությունների վերահսկման և կանխարգելման կենտրոնի Առողջապահության և սոցիալական ծառայությունների վարչություն՝ ԱՄՆ-ի սահմաններից դուրս Առողջապահական Մարմինների կողմից ՀՀ-ում իմունիզացիայի ազգային ծրագրի շրջանակներում սեզոնային գրիպի պատվաստանյութերի օգտագործման ընդլայնումը դրամաշնորհային ծրագիր</t>
  </si>
  <si>
    <t>01.08.2017</t>
  </si>
  <si>
    <t>1.Աշխատավարձ 48000      2.Այլ ծախսեր 2000</t>
  </si>
  <si>
    <t>1.Աշխատավարձ 48000                              2.Այլ ծախսեր 2000</t>
  </si>
  <si>
    <t>1.Աշխատավարձ 11520                             2.Այլ ծախսեր 480</t>
  </si>
  <si>
    <t>1NU51IP00085 6-02-00</t>
  </si>
  <si>
    <t>Դրամաշնորհ</t>
  </si>
  <si>
    <t>03.04.2018</t>
  </si>
  <si>
    <t>Եվրասիական հիմնադրամ</t>
  </si>
  <si>
    <t>1.Աշխատավարձ 56950      2.գործուղում 186810                 3. Գրենական պիտույքներ և գրասենյակային նութեր 399700                                              4.Տպագրություն 2845210   5.հեռուստատեսային և ռադիոհեռարձակման ծառ. 9000000  6.այլ ծառ. 16429650</t>
  </si>
  <si>
    <t>«Հայկական ատոմային էլեկտրակայան» ՓԲԸ</t>
  </si>
  <si>
    <t>ք. Արմավիր</t>
  </si>
  <si>
    <t>Կենտրոնական գանձապետարան</t>
  </si>
  <si>
    <t>17.03.2018</t>
  </si>
  <si>
    <t xml:space="preserve"> Կովկասի Բնության Հիմնադրամ</t>
  </si>
  <si>
    <t>«Խոսրովի անտառ պետական արգելոց» և «Դիլիջան» ազգային պարկ» ՊՈԱԿ-ին հակահրդեհային պիկապ ավտոմեքենաների և պարագաների տրամադրում</t>
  </si>
  <si>
    <t>«Խոսրովի անտառ պետական արգելոց» և «Դիլիջան» ազգային պարկ» ՊՈԱԿ-ի համար գնվել են 4 պիկապ ավտոմեքենաների և վերափոխվել հակահրդեհային մեքենաների, ինչպես նաև գնվել են անհրաժեշտ այլ հակահրդեհային պարագաներ և սեփականության իրավունքով ամբողջությամբ հանձնվել են</t>
  </si>
  <si>
    <t>Ծրագրի սկիզբը՝ 10.07.2018թ. Ավարտը՝ 30.06.2019թ.</t>
  </si>
  <si>
    <t>ք. Երևան, Ա.Արմենակյան 129</t>
  </si>
  <si>
    <t>Բնապահպանական ծրգրերի իրականացման գրասենյակ ՊՀ</t>
  </si>
  <si>
    <t>Ծրագրի սկիզբը՝ 24.08.2018թ. Ավարտը՝ 31.12.2019թ.</t>
  </si>
  <si>
    <t>ԲԾԻԳ ՊՀ</t>
  </si>
  <si>
    <t>ք. Երևան, Ա. Արմենակյան 129</t>
  </si>
  <si>
    <t>ԱՄՆ դոլար</t>
  </si>
  <si>
    <t>Անապատացման դեմ պայքարի ՄԱԿ_ի կոնվենցիայի իրականացման 7  ազգային զեկույցի մշակում</t>
  </si>
  <si>
    <t>Մշակվել է անապատացման դեմ պայքարի ՄԱԿ_ի կոնվենցիայի իրականացման 7- ազգային զեկույցի և ներկայացվել քարտուղարություն</t>
  </si>
  <si>
    <t>Ծրագրի Ակիզբը՝06.08.2018թ.  Ավարտը՝ 30.11.2020թ.</t>
  </si>
  <si>
    <t>19.03.2017</t>
  </si>
  <si>
    <t>«Ընթացիկ ծախսեր»-ի ֆինանսավորում</t>
  </si>
  <si>
    <t>Շենք շինությունների պահպանում</t>
  </si>
  <si>
    <t>Արփի լիճ ազգային պարկի շենք, շինությունների պահպանում</t>
  </si>
  <si>
    <t>«Արփի լիճ» ազգային ՊՈԱԿ</t>
  </si>
  <si>
    <t>ՇՄ գ. Բերդաշեն</t>
  </si>
  <si>
    <t>14.03.2019</t>
  </si>
  <si>
    <t>Կովկասի Բնության Հիմնադրամ  /ԿԲՀ/</t>
  </si>
  <si>
    <t>Համաձայն հաստատված նախահաշվի հիմնական միջոցների, գույքի և ձեռքբերում, տուրիզմի սպասարկում, հավելավճարների տրամադրում</t>
  </si>
  <si>
    <t>«Խոսրովի անտառ» պետ. արգելոց» ՊՈԱԿ</t>
  </si>
  <si>
    <t>ք. Վեդի Կասյան 79</t>
  </si>
  <si>
    <t>Դիլիջան՝ազգային պարկ ՊՈԱԿ</t>
  </si>
  <si>
    <t>ք. Դիլիջան Թբիլիսյան խճ-2</t>
  </si>
  <si>
    <t>ՀՀ կառավարության 05.04.18թ. Թիվ 394-Ա որոշում</t>
  </si>
  <si>
    <t>Համաձայն ՀՀ կառ. 05.04.18թ. Թիվ 394-Ա որոշման 3-րդ կետի</t>
  </si>
  <si>
    <t>ԱՄՆ ՄԶԳ</t>
  </si>
  <si>
    <t>Ներառական կրթության համակարգի հզորացում Հայաստանում</t>
  </si>
  <si>
    <t>Մանկավարժահոգեբանական աջակցության կենտրոնների հիմնադրամ (վերանորոգման աշխատանքներ); Փոքրածավալ ենթակառուցվածքների հարմարեցում հանրակրթական թվով 10 ուսումնական հաստատություններում (վերանորոգման աշխատանքների իրականացում)</t>
  </si>
  <si>
    <t>Կրթության և գիտության նախարարություն</t>
  </si>
  <si>
    <t>դրամ</t>
  </si>
  <si>
    <t>ՄԱԿ</t>
  </si>
  <si>
    <t>Հայաստանում փախստականների և ապաստան հայցողների իրավունքների պաշտպանության ոլորտում Մարդու իրավունքների պաշտպանի աշխատակազմի կարողությունների զարգացում</t>
  </si>
  <si>
    <t>ՀՀ Մարդու իրավունքների պաշտպաի աշխատակազմ</t>
  </si>
  <si>
    <t>5. Պետական կառավարման վերադաս մարմնի կոդը ըստ բյուջետային ծախսերի գերատեսչական դասակարգման</t>
  </si>
  <si>
    <t>ՀՀ ֆինանսների նախարարության և ՌԴ ֆինանսների նախարարության միջև՝ Ռուսաստանի Դաշնության կողմից ՀՀ անհատույց ֆինանսական օգության դրամաշնորհային ծրագիր</t>
  </si>
  <si>
    <t>Պետական հատվածի արդիականացման ծրագիր</t>
  </si>
  <si>
    <t>Համաշխարհային բանկի աջակցությամբ իրակա-նացվող Հանքարդյունաբերության ոլորտի քաղաքականության դրամաշնորհային ծրագիր</t>
  </si>
  <si>
    <t>Համաշխարհային բանկի աջակցությամբ իրականացվող «Հանքարդյունաբերական ոլորտի քաղաքականության ծրագիր» դրամաշնորհային ծրագիր</t>
  </si>
  <si>
    <t>Ընդամենը, այդ թվում</t>
  </si>
  <si>
    <t>դրամաշնորհային ծրագիրն ուճի մեջ է մտել 2017թ. նոյեմբերի 6-ին</t>
  </si>
  <si>
    <t>դրամաշնորհային ծրագիրն ուճի մեջ է մտել 2018թ. ապրիլի 18-ին</t>
  </si>
  <si>
    <t>Կոտայքի և Գեղարգունիքի մարզերի կոշտ թափոնների կառավարման բարելավում, աղբավայրերի կառուցում</t>
  </si>
  <si>
    <t>Կառավարության տուն 3</t>
  </si>
  <si>
    <t>C37731/247/3985</t>
  </si>
  <si>
    <t>27.12.17</t>
  </si>
  <si>
    <t>ապրանքներ, աշխատանքներ ծառայություններ</t>
  </si>
  <si>
    <t>ըստ պայմանագրի նախագծի</t>
  </si>
  <si>
    <t>Cowi Als</t>
  </si>
  <si>
    <t xml:space="preserve">Եվրոպական միության հարևանության ներդրումային գործիքի մրջոցներով իրականացվող «Երևանի կոշտ թափոնների կառավարման» դրամաշնորհային ծրագիր </t>
  </si>
  <si>
    <t xml:space="preserve">Եվրոպական միության հարևանություն ներդրումային գործիքի միջոցներով   իրականացվող «Երևանի կոշտ թափոնների կառավարման» դրամաշնորհային ծրագիր </t>
  </si>
  <si>
    <t>ապրանքներ, աշխատանքներ, ծառայություններ</t>
  </si>
  <si>
    <t xml:space="preserve"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</t>
  </si>
  <si>
    <t>Արևելյան Եվրոպայի էներգախնայողության և բնապահպանական գործընկերության աջակցությամբ իրականացվող Երևանի կոշտ թափոնների կառավարման դրամաշնորհային ծրագիր</t>
  </si>
  <si>
    <t>հազ. դրամ</t>
  </si>
  <si>
    <t>C33999/677/8302</t>
  </si>
  <si>
    <t>01.06.2016</t>
  </si>
  <si>
    <t>Ծրագրի իրականացմ. Ապահովումը նպաստող խորհրդատվ. Ծառայութ. մատուցում</t>
  </si>
  <si>
    <t>Ծրագրի իրականացմ. Ապահովումը նպաստող խորհրդատվ. ծառայութ. մատուցում</t>
  </si>
  <si>
    <t>ՀՀ տարածքային կառավարման և ենթակառուցվածների   նախարարություն</t>
  </si>
  <si>
    <t xml:space="preserve">Կառավարության տուն 3 </t>
  </si>
  <si>
    <t>C33875/5157/2028-7 C33875/677/8303</t>
  </si>
  <si>
    <t>Արևելյան եվրոպայի էներգախնայողության և բնապահպանական գործընկերության ֆոնդի
 աջակցությամբ իրականացվող Երևանի քաղաքային լուսավորության դրամաշնորհային ծրագիր</t>
  </si>
  <si>
    <t>Արևելյան եվրոպայի էներգախնայողության և բնապահպանական գործընկերության 
 աջակցությամբ իրականացվող Երևանի քաղաքային լուսավորության դրամաշնորհային ծրագիր</t>
  </si>
  <si>
    <t>06 04 01 03</t>
  </si>
  <si>
    <t>հազ</t>
  </si>
  <si>
    <t>33041/ETCF-2015-08-22</t>
  </si>
  <si>
    <t>07.04.16</t>
  </si>
  <si>
    <t>Վերակառուցման և զարգացման բանկ</t>
  </si>
  <si>
    <t>Վերակառուցման և զարգացման եվրոպական բանկի աջակցությամբ իրականացվող Երևանի քաղաքային լուսավորության դրամաշնորհային ծրագիր</t>
  </si>
  <si>
    <t>06 04 01 04</t>
  </si>
  <si>
    <t>Գրանդ Թորոնթոն ՓԲԸ</t>
  </si>
  <si>
    <t>1157                       12014</t>
  </si>
  <si>
    <t>C36397/158/2686</t>
  </si>
  <si>
    <t>07.07.2017</t>
  </si>
  <si>
    <t>04.05.01.21 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</si>
  <si>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>Տեխնիկական համագործ. խորհրդատվ. ծառայութ. մատուցում</t>
  </si>
  <si>
    <t>ՀՀ տարածքային կառավարման և ենթակառուցվածների  նախարարություն</t>
  </si>
  <si>
    <t>C37785/158/2689</t>
  </si>
  <si>
    <t>12.12.2017</t>
  </si>
  <si>
    <t>CW-ICB-2018/01</t>
  </si>
  <si>
    <t xml:space="preserve">04.05.01.200 «Վերակառուցման և զարգացման եվրոպական բանկի  աջակցությամբ իրականացվող Գյումրու քաղաքային ճանապարհներ» դրամաշնորհային ծրագիր (Տրանշ Ա) </t>
  </si>
  <si>
    <t>Գյումրի քաղաքի ճանապարհ. Հիմնանորոգ. և փողոցների արտաքին լուսավորութ. Ցանցի արդիականաց. աշխատանքն.</t>
  </si>
  <si>
    <t>CW-ICB-2018/05</t>
  </si>
  <si>
    <t>11.07.2018</t>
  </si>
  <si>
    <t>CW-ICB-2018/04</t>
  </si>
  <si>
    <t>26.26.2018</t>
  </si>
  <si>
    <t>ՀՀ մարզերում սոցիալական և տնտեսական զարգացման ապահովում նոր աշխատատեղ ստեղծում և տնտեսական մրցունակութ. Բարձրացում</t>
  </si>
  <si>
    <t>ՀՀ տարածքային կառավարման և ենթակառուցվածքների նախարարություն</t>
  </si>
  <si>
    <t>Կաեռավարության տուն 3</t>
  </si>
  <si>
    <t xml:space="preserve">ՀՀ -ում ՄԻԱՎ/ՁԻԱՀ-ի դեմ պայքարի ազգային ծրագրին աջակցություն դրամաշնորհային ծրագիր </t>
  </si>
  <si>
    <t>2019 թ. ստացված դրամական միջոցները փոխարվում են Կենտրոնական բանկի փոխանցման նախորդ ճրվա դրությամբ հաշվարկային փոխարժեքով</t>
  </si>
  <si>
    <t xml:space="preserve">ՀՀ կառավարություն </t>
  </si>
  <si>
    <t xml:space="preserve">Պահպանվող տարածքների աջակցության ծրագիր-Հայաստան </t>
  </si>
  <si>
    <t>Աջակցություն ԲՀՊՏ-ներին</t>
  </si>
  <si>
    <t>*/6582.66 հազար եվրո/գումարի մեջ խորհրդատվական ծառայության վճարները ներառված չեն</t>
  </si>
  <si>
    <t>Շրջակա միջավայրի նախարարություն</t>
  </si>
  <si>
    <t>ք.Երևան , Կառավարակա 3-րդ տուն</t>
  </si>
  <si>
    <t>թիվ 1ԳԲ</t>
  </si>
  <si>
    <t>Գյուղական ենթակառուցվածքների վերականգնում և զարգացում</t>
  </si>
  <si>
    <t xml:space="preserve">Ենթակառուցվածքների և գյուղական ֆինանսավորման աջակցություն ծրագիր </t>
  </si>
  <si>
    <t>ՀՀ վարչապետի աշխատակազ</t>
  </si>
  <si>
    <t>Հանրապետության հրապարակ կառավարական 1 շենք</t>
  </si>
  <si>
    <t>04 02 01 17</t>
  </si>
  <si>
    <t>ԳԶՄՀ/ԳԷՀ</t>
  </si>
  <si>
    <t xml:space="preserve">Հայաստանում արտադրողականության աճին ուղղված հողերի  կայուն կառավարում ծրագիր </t>
  </si>
  <si>
    <t>Հայաստանում արտադրողականության աճին ուղղված հողերի կայուն կառավարում ծրագիր</t>
  </si>
  <si>
    <t>04.02.01.39</t>
  </si>
  <si>
    <t>ապրանքներ, աշխատանքներ, ոչ խորհրդատվական ծառայություններ և գործառնական ծախսեր</t>
  </si>
  <si>
    <t>Հայաստանի վերականգնվող էներգետիկայի և էներգախնայողության հիմնադրամ</t>
  </si>
  <si>
    <t>ք. Երևան,  Պռոշյան 1-ին նրբանցք,տուն 32</t>
  </si>
  <si>
    <t>ՀՀ էներգետիկ ենթակառուցվածքների և բնական պաշարների նախարարություն</t>
  </si>
  <si>
    <t>Ջրային կոմիտե</t>
  </si>
  <si>
    <t>Վիճակագրական համակարգի ամրապնդման համար ազգային ռազմավարական ծրագրի իրականացման դրամաշնորհային ծրագրի
 ապահովում</t>
  </si>
  <si>
    <t>Համաշխարհային բանկի աջակցությամբ իրականացվող վիճակագրական համակարգի զարգացման համար ազգային  ռազմավարական ծրագրի իրականացման դրամաշնորհային ծրագրի ապահովում</t>
  </si>
  <si>
    <t>Համաշխարհային բանկի աջակցությամբ իրականացվող վիճակագրական համակարգի զարգացման համար ազգային 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</si>
  <si>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 ռազմավարական ծրագրի իրականացման դրամաշնորհային ծրագրի շրջանակներում վիճակագրական կոմիտեի տեխնիկական հագեցվածության  բարելավում</t>
  </si>
  <si>
    <t>28.03.2018</t>
  </si>
  <si>
    <t>ՀՀ ԲՆ</t>
  </si>
  <si>
    <t>Մշակվել է Կենսաբանական բազմազանության մասին ՄԱԿ-ի կոնվենցիայի 6-րդ ազգային զեկույցի և ներկայացվել քարտուղարություն</t>
  </si>
  <si>
    <t>Գլոբալ էկոլոգիական հիմնադռամՄԱԿ-ի Շրջակա միջավայրի ծրագիր</t>
  </si>
  <si>
    <t>06.05.2019</t>
  </si>
  <si>
    <t>Հարմարվողականության հիմնադիր</t>
  </si>
  <si>
    <t>ՀՀ բնության հատուկ պահպանվող տարածքների հարակից համայնքների և էկոհամակարգերի հարմարվողականության ներուժի բարձրացում</t>
  </si>
  <si>
    <t>Նվազեցնել խոցելիությունը «Խոսրովի անտառ» պետական արգելոցի և «Դիլիջան» ազգային պարկին հարակից համայնքների խոցելիությունը և ամրապնդել հարմարվողականության մակարդակը կլիմայի փոփոխության պայմաններում:</t>
  </si>
  <si>
    <t>Ծրագրի Ակիզբը՝06.05.2019թ.  Ավարտը՝ 06.05.2022թ.</t>
  </si>
  <si>
    <t>«Զանգեզուր» ԿՀ ՊՈԱԿ իրականացվելիք միջոցառումների ֆինանսավորման ծավալների համալրում</t>
  </si>
  <si>
    <t xml:space="preserve">«Զանգեզուր» ԿՀ ՊՈԱԿ </t>
  </si>
  <si>
    <t>Սյունիքի մքրզ գ.Շիկահող</t>
  </si>
  <si>
    <t>17.04.2018</t>
  </si>
  <si>
    <t>«Հայաստանի Արարատյան դաշտում հողերի չէզոք դեգրադացիայի գաղափարի իրականացում» ծրագիր</t>
  </si>
  <si>
    <t xml:space="preserve"> Արարատյան դաշտի ընտրված տարածքներում իրականացնել չեզոք դեգրադացիայի միջոցառումներ</t>
  </si>
  <si>
    <t>Հիմնել 10.5 հատապտղու այգի Նոր հիմնված 10.5 հա և գոյություն ունեցող 20.0 հա պտղատու այգիների համար կառուցել կաթիլային ոռոգման համակարգ:</t>
  </si>
  <si>
    <t>Ծրագրի սկիզբը՝ 17.04.2018թ.  Ավարտը՝ 17.04.2020թ.</t>
  </si>
  <si>
    <t>ՀՀ Բնապահպանական ծրագրերի իրականացման գրասենյակ ՊՀ</t>
  </si>
  <si>
    <t>21.12.2018</t>
  </si>
  <si>
    <t>«Արթիկ քաղաքի փակված քարհանքի թափոնների և ջրհեղեղների կառավարում» պիլոտային ծրագիր</t>
  </si>
  <si>
    <t>բարձրացնել բնական ևգյուղատնտեսական լանդշաֆտների հարմարվողականության ներուժը</t>
  </si>
  <si>
    <t>բարձրացնել բնական և գյուղատնտեսական լանդշաֆտների հարմարվողականության մակարդակը համայնքների հարմարվողականության  ներուժը, կանխարգելել ջրհեղեղները</t>
  </si>
  <si>
    <t>2019-2022թթ.</t>
  </si>
  <si>
    <t>86172                             /2019թ. Համար/</t>
  </si>
  <si>
    <t>86172 եվրո</t>
  </si>
  <si>
    <t>«Խոսրովի անտառ» պետական արգելոցի դրամաշնորհի պայմանագիր</t>
  </si>
  <si>
    <t>Պատրաստվածության աջակցություն</t>
  </si>
  <si>
    <t>Ազգային իրականացնող մարմնի կարողությունների ամրապնդում «Կանաչ կլիմա» Հիմնադրամի հետ երկրի ներգրավվածության ռազմավարական շրջանակների հստակեցում, ծրագրերի նախապատրաստում, իրականացնեղ մարմինների ընրություն և աջակցություն Հիմնադրամին հավատարագրման գործընթացին</t>
  </si>
  <si>
    <t>Մշակել տեխնիկական առաջադրանք ծառայություն մատուցող կազմակերպության համար: նախարարության ևԲԾԻԳ-ի կարողությունների հզորացման նպատակով գնել համակարգչային տեխնիկա և օժանդակ սարքավորումներ:</t>
  </si>
  <si>
    <t>Ծրագրի սկիզբը՝ 01.03.2018թ. Ավարտը՝ 28.02.2020</t>
  </si>
  <si>
    <t>Բնապահպանական ծրագրերի իրականացման գրասենյակ ՊՀ</t>
  </si>
  <si>
    <t>Նորացնել գույքագրման համակարգը քիմիական նյութերի թափոնների կառավարման ոլորտում բարելավել աղբավայրերի կառավարման օրենսդրական հենքը՝ հատուկ ուշադրությաւն դարձնելով կայուն օրգանական աղտոտիչներին և BAT/BEP-ին առնչվող հարցերին</t>
  </si>
  <si>
    <t>Ծրագիրը բաշխված չէ ըստ տարիների, աշխատանքների կատարումից հաշվետվությունները հանձնելուց հետո կատարվում է վճարում</t>
  </si>
  <si>
    <t>«Շրջակա միջավայրի մոնիթորինգի և տեղեկատվության կենտրոն» ՊՈԱԿ</t>
  </si>
  <si>
    <t>Չարենցի 46</t>
  </si>
  <si>
    <t>04.09.2018</t>
  </si>
  <si>
    <t>Հայաստանում Մեծ Բրիտանիայի դոսպանատուն</t>
  </si>
  <si>
    <t>ՀՀ բնության հատուկ պահպանվող տարածքների կառավարման համակարգի բարելավում՝ միջազգային համագործակցության ամրապնդման և անձնակազմի կարողությունների հզորացման միջոցով</t>
  </si>
  <si>
    <t>այլ</t>
  </si>
  <si>
    <t>ԲՀՊՏ ներում իրականացնել դասընթացներ և տպագրել «ՀՀ ԲՀՊՏ-ների բնական և մշակութային արժեքները» գիրքը և «ԲՀՊՏ-ների բնագավառը կարգավորող իրավական ակտերը»</t>
  </si>
  <si>
    <t>ԲՀՊՏ ներում իրականացնել են դասընթացներ և տպագրել «ՀՀ ԲՀՊՏ-ների բնական և մշակութային արժեքները» գիրքը և «ԲՀՊՏ-ների բնագավառը կարգավորող իրավական ակտերը»</t>
  </si>
  <si>
    <t>Ծրագրի սկիզբը՝ 04.09.2018, ավարտը՝ 30.09.2019</t>
  </si>
  <si>
    <t>ք.Երևան, Ա.Արմենակյան 129</t>
  </si>
  <si>
    <t>հազ. Դրամ</t>
  </si>
  <si>
    <t>05.03.2019</t>
  </si>
  <si>
    <t>«ՕՇՔՆ-ների (օզոնային շերտը քայքայող նյութերի) և ԿՕԱ-ների (կայուն օրգանական աղտոտիչների) հեռացման համակարգված կառավարման տարածաշրջանային ցուցադրման ծրագիրն Ուկրաինայում,Բելուռուսում, Ղազախստանում և Հայաստանում»</t>
  </si>
  <si>
    <t>ՊՔԲ-ների կառավարման համար ինստիտուցիոնալ, կարգավորի և մարդկային ռեսուրսների աջակցության, մանրամասն գույքագրման և Ազգային կառավարմանվրա հիմնված առաջնահերթմիջոցառումներ</t>
  </si>
  <si>
    <t>ստեղծել ղեկավար կոմիտե շահագրգիռ գերատեսչությունների և համապատասխան տեսչական մարմինների ներգրավմամբ</t>
  </si>
  <si>
    <t>67000 դոլար</t>
  </si>
  <si>
    <t>Շրջակա միջավայրի մոնիթորինգի և տեղեկատվության կենտրոն ՊՈԱԿ</t>
  </si>
  <si>
    <t>ՀՀ Շրջակա միջավայրի նախ.</t>
  </si>
  <si>
    <t>07.05.2019</t>
  </si>
  <si>
    <t>Ազգային իրականացնող մարմնի տեխնիկական օժանդակության՝ ձեռքբերմանն աջակցելու ծրագիր՝ Հայաստանում նախագծերի և ծրագրերի շրջանակներում բնապահպանական, սոցիալական և գենդերային ռիսկերի գնահատման ու կառավարման</t>
  </si>
  <si>
    <t>Լրամշակել ԲԾԻԳ-ի գործառնական ձեռնարկը բնապահպանական, սոցիալական և գենդերային ռիսկերի գնահատման և կառավարման նպատակով</t>
  </si>
  <si>
    <t>Ծրագրի սկիզբը՝ 07.05.2019թ. Ավարտը՝ 31.12.2019թ.</t>
  </si>
  <si>
    <t>01.06.2019</t>
  </si>
  <si>
    <t xml:space="preserve">Սնդիկի վերաբերյալ Մինամատայի կոնվենցիայի հատուկ միջազգային ծրագիր </t>
  </si>
  <si>
    <t>գանձապետական հաշիվներից</t>
  </si>
  <si>
    <t>Ամրապնդել կարողությունները Հայաստանում սնդիկ պարունակող արտադրանքից աստիճանաբար հրաժարվելու համար՝ վերանայելով և ուսումնասիրելով սնդիկին վերաբերող օրենսդրությունը</t>
  </si>
  <si>
    <t xml:space="preserve">կազմակերպել խորհրդակցություն սնդիկային լամպեր ներկրող տնտեսվարողների հետ, կազմակերպել «Սնդիկի վերաբերյալ Մինամատայի կոնվենցիայի հատուկ միջազգային ծրագրի» ներածական սեմինար </t>
  </si>
  <si>
    <t>01.06.2019-30.09.2019թթ. ժամանակահատվածի համար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</si>
</sst>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GHEA Grapalat"/>
      <family val="3"/>
    </font>
    <font>
      <b/>
      <sz val="8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3" fillId="2" borderId="5" xfId="0" quotePrefix="1" applyFont="1" applyFill="1" applyBorder="1" applyAlignment="1">
      <alignment horizontal="center" vertical="center" wrapText="1"/>
    </xf>
    <xf numFmtId="44" fontId="3" fillId="2" borderId="5" xfId="2" applyFont="1" applyFill="1" applyBorder="1" applyAlignment="1">
      <alignment horizontal="center" vertical="center" wrapText="1"/>
    </xf>
    <xf numFmtId="43" fontId="3" fillId="2" borderId="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3" fontId="3" fillId="2" borderId="5" xfId="1" applyNumberFormat="1" applyFont="1" applyFill="1" applyBorder="1" applyAlignment="1">
      <alignment horizontal="center" vertical="center" wrapText="1"/>
    </xf>
    <xf numFmtId="14" fontId="3" fillId="2" borderId="5" xfId="0" quotePrefix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textRotation="90" wrapText="1"/>
    </xf>
    <xf numFmtId="0" fontId="4" fillId="2" borderId="5" xfId="3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/>
  </cellXfs>
  <cellStyles count="4">
    <cellStyle name="Comma" xfId="1" builtinId="3"/>
    <cellStyle name="Currency" xfId="2" builtinId="4"/>
    <cellStyle name="Normal" xfId="0" builtinId="0"/>
    <cellStyle name="Normal_APRANQACANK Hashvetv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"/>
  <sheetViews>
    <sheetView tabSelected="1" workbookViewId="0">
      <pane ySplit="12" topLeftCell="A13" activePane="bottomLeft" state="frozen"/>
      <selection pane="bottomLeft" activeCell="G9" sqref="G9:G11"/>
    </sheetView>
  </sheetViews>
  <sheetFormatPr defaultRowHeight="12.75" x14ac:dyDescent="0.25"/>
  <cols>
    <col min="1" max="1" width="5.7109375" style="2" bestFit="1" customWidth="1"/>
    <col min="2" max="2" width="16.28515625" style="2" bestFit="1" customWidth="1"/>
    <col min="3" max="3" width="16.85546875" style="2" customWidth="1"/>
    <col min="4" max="4" width="21" style="2" customWidth="1"/>
    <col min="5" max="5" width="36.5703125" style="2" customWidth="1"/>
    <col min="6" max="7" width="16.85546875" style="2" customWidth="1"/>
    <col min="8" max="8" width="18.7109375" style="2" customWidth="1"/>
    <col min="9" max="9" width="21" style="2" customWidth="1"/>
    <col min="10" max="10" width="20.7109375" style="2" customWidth="1"/>
    <col min="11" max="11" width="19.7109375" style="2" customWidth="1"/>
    <col min="12" max="12" width="18.140625" style="3" customWidth="1"/>
    <col min="13" max="13" width="17.85546875" style="2" customWidth="1"/>
    <col min="14" max="14" width="16.85546875" style="2" customWidth="1"/>
    <col min="15" max="15" width="21.7109375" style="2" customWidth="1"/>
    <col min="16" max="16" width="23" style="2" customWidth="1"/>
    <col min="17" max="17" width="18.5703125" style="2" customWidth="1"/>
    <col min="18" max="22" width="16.85546875" style="2" customWidth="1"/>
    <col min="23" max="23" width="20.85546875" style="2" customWidth="1"/>
    <col min="24" max="25" width="16.85546875" style="2" customWidth="1"/>
    <col min="26" max="16384" width="9.140625" style="2"/>
  </cols>
  <sheetData>
    <row r="1" spans="1:25" x14ac:dyDescent="0.25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  <c r="R1" s="1"/>
      <c r="S1" s="1"/>
    </row>
    <row r="2" spans="1:25" x14ac:dyDescent="0.25">
      <c r="A2" s="56">
        <v>204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"/>
      <c r="R2" s="1"/>
      <c r="S2" s="1"/>
    </row>
    <row r="3" spans="1:25" x14ac:dyDescent="0.25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"/>
      <c r="R3" s="1"/>
      <c r="S3" s="1"/>
    </row>
    <row r="4" spans="1:25" x14ac:dyDescent="0.25">
      <c r="A4" s="55" t="s">
        <v>36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"/>
      <c r="R4" s="1"/>
      <c r="S4" s="1"/>
    </row>
    <row r="5" spans="1:25" x14ac:dyDescent="0.25">
      <c r="A5" s="55" t="s">
        <v>37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1"/>
      <c r="R5" s="1"/>
      <c r="S5" s="1"/>
    </row>
    <row r="6" spans="1:25" x14ac:dyDescent="0.25">
      <c r="A6" s="55" t="s">
        <v>471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1"/>
      <c r="R6" s="1"/>
      <c r="S6" s="1"/>
    </row>
    <row r="7" spans="1:25" ht="13.5" thickBot="1" x14ac:dyDescent="0.3">
      <c r="C7" s="2">
        <f>450000/1000</f>
        <v>450</v>
      </c>
      <c r="J7" s="14"/>
      <c r="O7" s="2" t="s">
        <v>0</v>
      </c>
    </row>
    <row r="8" spans="1:25" ht="12.75" customHeight="1" x14ac:dyDescent="0.25">
      <c r="A8" s="67" t="s">
        <v>38</v>
      </c>
      <c r="B8" s="57" t="s">
        <v>39</v>
      </c>
      <c r="C8" s="57"/>
      <c r="D8" s="65" t="s">
        <v>40</v>
      </c>
      <c r="E8" s="57" t="s">
        <v>41</v>
      </c>
      <c r="F8" s="57"/>
      <c r="G8" s="57"/>
      <c r="H8" s="57" t="s">
        <v>42</v>
      </c>
      <c r="I8" s="69"/>
      <c r="J8" s="69"/>
      <c r="K8" s="69"/>
      <c r="L8" s="57" t="s">
        <v>43</v>
      </c>
      <c r="M8" s="69"/>
      <c r="N8" s="69"/>
      <c r="O8" s="69"/>
      <c r="P8" s="63" t="s">
        <v>44</v>
      </c>
      <c r="Q8" s="57" t="s">
        <v>45</v>
      </c>
      <c r="R8" s="57" t="s">
        <v>46</v>
      </c>
      <c r="S8" s="57" t="s">
        <v>47</v>
      </c>
      <c r="T8" s="57" t="s">
        <v>48</v>
      </c>
      <c r="U8" s="57" t="s">
        <v>328</v>
      </c>
      <c r="V8" s="57" t="s">
        <v>49</v>
      </c>
      <c r="W8" s="57" t="s">
        <v>50</v>
      </c>
      <c r="X8" s="57" t="s">
        <v>51</v>
      </c>
      <c r="Y8" s="59" t="s">
        <v>52</v>
      </c>
    </row>
    <row r="9" spans="1:25" x14ac:dyDescent="0.25">
      <c r="A9" s="68"/>
      <c r="B9" s="58" t="s">
        <v>53</v>
      </c>
      <c r="C9" s="61" t="s">
        <v>54</v>
      </c>
      <c r="D9" s="66"/>
      <c r="E9" s="58" t="s">
        <v>55</v>
      </c>
      <c r="F9" s="58" t="s">
        <v>56</v>
      </c>
      <c r="G9" s="58" t="s">
        <v>57</v>
      </c>
      <c r="H9" s="58" t="s">
        <v>58</v>
      </c>
      <c r="I9" s="62"/>
      <c r="J9" s="58" t="s">
        <v>59</v>
      </c>
      <c r="K9" s="58"/>
      <c r="L9" s="58" t="s">
        <v>58</v>
      </c>
      <c r="M9" s="62"/>
      <c r="N9" s="58" t="s">
        <v>59</v>
      </c>
      <c r="O9" s="58"/>
      <c r="P9" s="64"/>
      <c r="Q9" s="58"/>
      <c r="R9" s="58"/>
      <c r="S9" s="58"/>
      <c r="T9" s="58"/>
      <c r="U9" s="58"/>
      <c r="V9" s="58"/>
      <c r="W9" s="58"/>
      <c r="X9" s="58"/>
      <c r="Y9" s="60"/>
    </row>
    <row r="10" spans="1:25" ht="15" customHeight="1" x14ac:dyDescent="0.25">
      <c r="A10" s="68"/>
      <c r="B10" s="58"/>
      <c r="C10" s="61"/>
      <c r="D10" s="66"/>
      <c r="E10" s="58"/>
      <c r="F10" s="58"/>
      <c r="G10" s="58"/>
      <c r="H10" s="62"/>
      <c r="I10" s="62"/>
      <c r="J10" s="58"/>
      <c r="K10" s="58"/>
      <c r="L10" s="62"/>
      <c r="M10" s="62"/>
      <c r="N10" s="58"/>
      <c r="O10" s="58"/>
      <c r="P10" s="64"/>
      <c r="Q10" s="58"/>
      <c r="R10" s="58"/>
      <c r="S10" s="58"/>
      <c r="T10" s="58"/>
      <c r="U10" s="58"/>
      <c r="V10" s="58"/>
      <c r="W10" s="58"/>
      <c r="X10" s="58"/>
      <c r="Y10" s="60"/>
    </row>
    <row r="11" spans="1:25" ht="58.5" customHeight="1" x14ac:dyDescent="0.25">
      <c r="A11" s="68"/>
      <c r="B11" s="58"/>
      <c r="C11" s="61"/>
      <c r="D11" s="66"/>
      <c r="E11" s="58"/>
      <c r="F11" s="58"/>
      <c r="G11" s="58"/>
      <c r="H11" s="4" t="s">
        <v>60</v>
      </c>
      <c r="I11" s="4" t="s">
        <v>61</v>
      </c>
      <c r="J11" s="4" t="s">
        <v>60</v>
      </c>
      <c r="K11" s="11" t="s">
        <v>61</v>
      </c>
      <c r="L11" s="4" t="s">
        <v>60</v>
      </c>
      <c r="M11" s="11" t="s">
        <v>61</v>
      </c>
      <c r="N11" s="4" t="s">
        <v>60</v>
      </c>
      <c r="O11" s="11" t="s">
        <v>61</v>
      </c>
      <c r="P11" s="64"/>
      <c r="Q11" s="58"/>
      <c r="R11" s="58"/>
      <c r="S11" s="58"/>
      <c r="T11" s="58"/>
      <c r="U11" s="58"/>
      <c r="V11" s="58"/>
      <c r="W11" s="58"/>
      <c r="X11" s="58"/>
      <c r="Y11" s="60"/>
    </row>
    <row r="12" spans="1:25" x14ac:dyDescent="0.25">
      <c r="A12" s="5">
        <v>1</v>
      </c>
      <c r="B12" s="25">
        <v>2</v>
      </c>
      <c r="C12" s="6" t="s">
        <v>1</v>
      </c>
      <c r="D12" s="6">
        <v>4</v>
      </c>
      <c r="E12" s="6" t="s">
        <v>2</v>
      </c>
      <c r="F12" s="6" t="s">
        <v>3</v>
      </c>
      <c r="G12" s="6" t="s">
        <v>4</v>
      </c>
      <c r="H12" s="6" t="s">
        <v>5</v>
      </c>
      <c r="I12" s="6" t="s">
        <v>6</v>
      </c>
      <c r="J12" s="6" t="s">
        <v>7</v>
      </c>
      <c r="K12" s="6" t="s">
        <v>8</v>
      </c>
      <c r="L12" s="6" t="s">
        <v>9</v>
      </c>
      <c r="M12" s="6" t="s">
        <v>10</v>
      </c>
      <c r="N12" s="6" t="s">
        <v>11</v>
      </c>
      <c r="O12" s="6" t="s">
        <v>12</v>
      </c>
      <c r="P12" s="6" t="s">
        <v>13</v>
      </c>
      <c r="Q12" s="6" t="s">
        <v>14</v>
      </c>
      <c r="R12" s="6" t="s">
        <v>15</v>
      </c>
      <c r="S12" s="6" t="s">
        <v>16</v>
      </c>
      <c r="T12" s="6" t="s">
        <v>17</v>
      </c>
      <c r="U12" s="6" t="s">
        <v>18</v>
      </c>
      <c r="V12" s="6" t="s">
        <v>19</v>
      </c>
      <c r="W12" s="6" t="s">
        <v>20</v>
      </c>
      <c r="X12" s="6" t="s">
        <v>21</v>
      </c>
      <c r="Y12" s="7" t="s">
        <v>22</v>
      </c>
    </row>
    <row r="13" spans="1:25" ht="140.25" x14ac:dyDescent="0.25">
      <c r="A13" s="5">
        <v>1</v>
      </c>
      <c r="B13" s="25"/>
      <c r="C13" s="53" t="s">
        <v>216</v>
      </c>
      <c r="D13" s="53" t="s">
        <v>77</v>
      </c>
      <c r="E13" s="6" t="s">
        <v>329</v>
      </c>
      <c r="F13" s="25" t="s">
        <v>65</v>
      </c>
      <c r="G13" s="25" t="s">
        <v>74</v>
      </c>
      <c r="H13" s="49">
        <v>8200000</v>
      </c>
      <c r="I13" s="6" t="s">
        <v>217</v>
      </c>
      <c r="J13" s="22">
        <v>12000</v>
      </c>
      <c r="K13" s="6" t="s">
        <v>23</v>
      </c>
      <c r="L13" s="24">
        <v>0</v>
      </c>
      <c r="M13" s="6" t="s">
        <v>330</v>
      </c>
      <c r="N13" s="24">
        <v>0</v>
      </c>
      <c r="O13" s="6" t="s">
        <v>23</v>
      </c>
      <c r="P13" s="6" t="s">
        <v>225</v>
      </c>
      <c r="Q13" s="25" t="s">
        <v>222</v>
      </c>
      <c r="R13" s="25" t="s">
        <v>224</v>
      </c>
      <c r="S13" s="25"/>
      <c r="T13" s="25" t="s">
        <v>69</v>
      </c>
      <c r="U13" s="25">
        <v>104021</v>
      </c>
      <c r="V13" s="25" t="s">
        <v>70</v>
      </c>
      <c r="W13" s="12">
        <v>0</v>
      </c>
      <c r="X13" s="25" t="s">
        <v>69</v>
      </c>
      <c r="Y13" s="8" t="s">
        <v>76</v>
      </c>
    </row>
    <row r="14" spans="1:25" ht="127.5" x14ac:dyDescent="0.25">
      <c r="A14" s="5">
        <v>2</v>
      </c>
      <c r="B14" s="25"/>
      <c r="C14" s="54"/>
      <c r="D14" s="54"/>
      <c r="E14" s="6" t="s">
        <v>329</v>
      </c>
      <c r="F14" s="25" t="s">
        <v>65</v>
      </c>
      <c r="G14" s="25" t="s">
        <v>74</v>
      </c>
      <c r="H14" s="49"/>
      <c r="I14" s="6" t="s">
        <v>217</v>
      </c>
      <c r="J14" s="22">
        <v>300140.7</v>
      </c>
      <c r="K14" s="6" t="s">
        <v>228</v>
      </c>
      <c r="L14" s="24">
        <v>0</v>
      </c>
      <c r="M14" s="6" t="s">
        <v>330</v>
      </c>
      <c r="N14" s="24">
        <v>0</v>
      </c>
      <c r="O14" s="6" t="s">
        <v>228</v>
      </c>
      <c r="P14" s="6" t="s">
        <v>225</v>
      </c>
      <c r="Q14" s="25" t="s">
        <v>222</v>
      </c>
      <c r="R14" s="25" t="s">
        <v>224</v>
      </c>
      <c r="S14" s="25"/>
      <c r="T14" s="25" t="s">
        <v>69</v>
      </c>
      <c r="U14" s="25">
        <v>104021</v>
      </c>
      <c r="V14" s="25" t="s">
        <v>70</v>
      </c>
      <c r="W14" s="12"/>
      <c r="X14" s="25" t="s">
        <v>69</v>
      </c>
      <c r="Y14" s="8" t="s">
        <v>76</v>
      </c>
    </row>
    <row r="15" spans="1:25" ht="77.25" customHeight="1" x14ac:dyDescent="0.25">
      <c r="A15" s="5">
        <v>3</v>
      </c>
      <c r="B15" s="25" t="s">
        <v>119</v>
      </c>
      <c r="C15" s="25" t="s">
        <v>120</v>
      </c>
      <c r="D15" s="25" t="s">
        <v>121</v>
      </c>
      <c r="E15" s="25" t="s">
        <v>122</v>
      </c>
      <c r="F15" s="25" t="s">
        <v>65</v>
      </c>
      <c r="G15" s="25" t="s">
        <v>74</v>
      </c>
      <c r="H15" s="22">
        <v>8600</v>
      </c>
      <c r="I15" s="25" t="s">
        <v>123</v>
      </c>
      <c r="J15" s="22">
        <v>650</v>
      </c>
      <c r="K15" s="25" t="s">
        <v>123</v>
      </c>
      <c r="L15" s="20">
        <f>1513533.21+5995.1</f>
        <v>1519528.31</v>
      </c>
      <c r="M15" s="25" t="s">
        <v>123</v>
      </c>
      <c r="N15" s="24">
        <v>5995.1</v>
      </c>
      <c r="O15" s="25" t="s">
        <v>123</v>
      </c>
      <c r="P15" s="25"/>
      <c r="Q15" s="25" t="s">
        <v>124</v>
      </c>
      <c r="R15" s="25" t="s">
        <v>125</v>
      </c>
      <c r="S15" s="25">
        <v>1</v>
      </c>
      <c r="T15" s="25"/>
      <c r="U15" s="25"/>
      <c r="V15" s="25" t="s">
        <v>93</v>
      </c>
      <c r="W15" s="25" t="s">
        <v>126</v>
      </c>
      <c r="X15" s="25"/>
      <c r="Y15" s="8" t="s">
        <v>95</v>
      </c>
    </row>
    <row r="16" spans="1:25" ht="61.5" customHeight="1" x14ac:dyDescent="0.25">
      <c r="A16" s="25">
        <v>4</v>
      </c>
      <c r="B16" s="25" t="s">
        <v>127</v>
      </c>
      <c r="C16" s="25" t="s">
        <v>128</v>
      </c>
      <c r="D16" s="25" t="s">
        <v>73</v>
      </c>
      <c r="E16" s="25" t="s">
        <v>129</v>
      </c>
      <c r="F16" s="25" t="s">
        <v>65</v>
      </c>
      <c r="G16" s="25" t="s">
        <v>74</v>
      </c>
      <c r="H16" s="22">
        <v>2428.3000000000002</v>
      </c>
      <c r="I16" s="25" t="s">
        <v>130</v>
      </c>
      <c r="J16" s="22"/>
      <c r="K16" s="25" t="s">
        <v>130</v>
      </c>
      <c r="L16" s="9">
        <f>145248+232555.79</f>
        <v>377803.79000000004</v>
      </c>
      <c r="M16" s="25" t="s">
        <v>130</v>
      </c>
      <c r="N16" s="24"/>
      <c r="O16" s="25" t="s">
        <v>130</v>
      </c>
      <c r="P16" s="25"/>
      <c r="Q16" s="25" t="s">
        <v>124</v>
      </c>
      <c r="R16" s="25" t="s">
        <v>131</v>
      </c>
      <c r="S16" s="25">
        <v>0</v>
      </c>
      <c r="T16" s="25"/>
      <c r="U16" s="25"/>
      <c r="V16" s="25" t="s">
        <v>93</v>
      </c>
      <c r="W16" s="25" t="s">
        <v>126</v>
      </c>
      <c r="X16" s="25"/>
      <c r="Y16" s="8" t="s">
        <v>110</v>
      </c>
    </row>
    <row r="17" spans="1:25" ht="117.75" customHeight="1" x14ac:dyDescent="0.25">
      <c r="A17" s="25">
        <v>5</v>
      </c>
      <c r="B17" s="25"/>
      <c r="C17" s="25"/>
      <c r="D17" s="25"/>
      <c r="E17" s="25" t="s">
        <v>24</v>
      </c>
      <c r="F17" s="25"/>
      <c r="G17" s="25"/>
      <c r="H17" s="24"/>
      <c r="I17" s="25"/>
      <c r="J17" s="22">
        <v>355381.8</v>
      </c>
      <c r="K17" s="25"/>
      <c r="L17" s="9"/>
      <c r="M17" s="25"/>
      <c r="N17" s="24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8"/>
    </row>
    <row r="18" spans="1:25" ht="114.75" x14ac:dyDescent="0.25">
      <c r="A18" s="5">
        <v>6</v>
      </c>
      <c r="B18" s="25" t="s">
        <v>169</v>
      </c>
      <c r="C18" s="25" t="s">
        <v>170</v>
      </c>
      <c r="D18" s="25" t="s">
        <v>73</v>
      </c>
      <c r="E18" s="25" t="s">
        <v>331</v>
      </c>
      <c r="F18" s="25" t="s">
        <v>65</v>
      </c>
      <c r="G18" s="25" t="s">
        <v>74</v>
      </c>
      <c r="H18" s="22">
        <v>450000</v>
      </c>
      <c r="I18" s="25" t="s">
        <v>217</v>
      </c>
      <c r="J18" s="22">
        <v>5522.6</v>
      </c>
      <c r="K18" s="25" t="s">
        <v>332</v>
      </c>
      <c r="L18" s="9">
        <v>38199.199999999997</v>
      </c>
      <c r="M18" s="25" t="s">
        <v>333</v>
      </c>
      <c r="N18" s="24">
        <v>8321.14</v>
      </c>
      <c r="O18" s="25" t="s">
        <v>226</v>
      </c>
      <c r="P18" s="25" t="s">
        <v>334</v>
      </c>
      <c r="Q18" s="25" t="s">
        <v>222</v>
      </c>
      <c r="R18" s="25" t="s">
        <v>227</v>
      </c>
      <c r="S18" s="25"/>
      <c r="T18" s="25" t="s">
        <v>69</v>
      </c>
      <c r="U18" s="25">
        <v>104021</v>
      </c>
      <c r="V18" s="25" t="s">
        <v>70</v>
      </c>
      <c r="W18" s="12"/>
      <c r="X18" s="25" t="s">
        <v>69</v>
      </c>
      <c r="Y18" s="8" t="s">
        <v>76</v>
      </c>
    </row>
    <row r="19" spans="1:25" ht="51" x14ac:dyDescent="0.25">
      <c r="A19" s="5">
        <v>7</v>
      </c>
      <c r="B19" s="25" t="s">
        <v>171</v>
      </c>
      <c r="C19" s="25" t="s">
        <v>219</v>
      </c>
      <c r="D19" s="25" t="s">
        <v>73</v>
      </c>
      <c r="E19" s="25" t="s">
        <v>172</v>
      </c>
      <c r="F19" s="25" t="s">
        <v>65</v>
      </c>
      <c r="G19" s="25" t="s">
        <v>74</v>
      </c>
      <c r="H19" s="24">
        <v>0</v>
      </c>
      <c r="I19" s="25" t="s">
        <v>217</v>
      </c>
      <c r="J19" s="22">
        <v>2171.3000000000002</v>
      </c>
      <c r="K19" s="25" t="s">
        <v>218</v>
      </c>
      <c r="L19" s="9">
        <v>82589.39</v>
      </c>
      <c r="M19" s="25" t="s">
        <v>218</v>
      </c>
      <c r="N19" s="24">
        <v>2166.0100000000002</v>
      </c>
      <c r="O19" s="25" t="s">
        <v>218</v>
      </c>
      <c r="P19" s="25" t="s">
        <v>335</v>
      </c>
      <c r="Q19" s="25" t="s">
        <v>222</v>
      </c>
      <c r="R19" s="25" t="s">
        <v>227</v>
      </c>
      <c r="S19" s="25"/>
      <c r="T19" s="25" t="s">
        <v>69</v>
      </c>
      <c r="U19" s="25">
        <v>104021</v>
      </c>
      <c r="V19" s="25" t="s">
        <v>70</v>
      </c>
      <c r="W19" s="12"/>
      <c r="X19" s="25" t="s">
        <v>69</v>
      </c>
      <c r="Y19" s="8" t="s">
        <v>76</v>
      </c>
    </row>
    <row r="20" spans="1:25" ht="102" x14ac:dyDescent="0.25">
      <c r="A20" s="25">
        <v>8</v>
      </c>
      <c r="B20" s="25"/>
      <c r="C20" s="25"/>
      <c r="D20" s="25" t="s">
        <v>132</v>
      </c>
      <c r="E20" s="25" t="s">
        <v>204</v>
      </c>
      <c r="F20" s="25" t="s">
        <v>65</v>
      </c>
      <c r="G20" s="25" t="s">
        <v>90</v>
      </c>
      <c r="H20" s="22">
        <v>5500000</v>
      </c>
      <c r="I20" s="25" t="s">
        <v>336</v>
      </c>
      <c r="J20" s="22">
        <v>612630.4</v>
      </c>
      <c r="K20" s="25" t="s">
        <v>91</v>
      </c>
      <c r="L20" s="10">
        <v>0</v>
      </c>
      <c r="M20" s="25" t="s">
        <v>336</v>
      </c>
      <c r="N20" s="24"/>
      <c r="O20" s="25" t="s">
        <v>336</v>
      </c>
      <c r="P20" s="25"/>
      <c r="Q20" s="25" t="s">
        <v>117</v>
      </c>
      <c r="R20" s="25" t="s">
        <v>337</v>
      </c>
      <c r="S20" s="25"/>
      <c r="T20" s="25" t="s">
        <v>83</v>
      </c>
      <c r="U20" s="25">
        <v>104001</v>
      </c>
      <c r="V20" s="25" t="s">
        <v>93</v>
      </c>
      <c r="W20" s="25"/>
      <c r="X20" s="25" t="s">
        <v>117</v>
      </c>
      <c r="Y20" s="8" t="s">
        <v>100</v>
      </c>
    </row>
    <row r="21" spans="1:25" ht="60.75" customHeight="1" x14ac:dyDescent="0.25">
      <c r="A21" s="25">
        <v>9</v>
      </c>
      <c r="B21" s="25" t="s">
        <v>338</v>
      </c>
      <c r="C21" s="25" t="s">
        <v>339</v>
      </c>
      <c r="D21" s="25" t="s">
        <v>132</v>
      </c>
      <c r="E21" s="25" t="s">
        <v>203</v>
      </c>
      <c r="F21" s="25" t="s">
        <v>65</v>
      </c>
      <c r="G21" s="25" t="s">
        <v>90</v>
      </c>
      <c r="H21" s="22">
        <v>398.4</v>
      </c>
      <c r="I21" s="25" t="s">
        <v>340</v>
      </c>
      <c r="J21" s="22">
        <v>0</v>
      </c>
      <c r="K21" s="25" t="s">
        <v>341</v>
      </c>
      <c r="L21" s="10">
        <v>0</v>
      </c>
      <c r="M21" s="25" t="s">
        <v>341</v>
      </c>
      <c r="N21" s="24"/>
      <c r="O21" s="25" t="s">
        <v>341</v>
      </c>
      <c r="P21" s="25"/>
      <c r="Q21" s="25" t="s">
        <v>114</v>
      </c>
      <c r="R21" s="25" t="s">
        <v>92</v>
      </c>
      <c r="S21" s="25"/>
      <c r="T21" s="25" t="s">
        <v>115</v>
      </c>
      <c r="U21" s="25">
        <v>104001</v>
      </c>
      <c r="V21" s="25" t="s">
        <v>70</v>
      </c>
      <c r="W21" s="25"/>
      <c r="X21" s="25" t="s">
        <v>342</v>
      </c>
      <c r="Y21" s="8" t="s">
        <v>100</v>
      </c>
    </row>
    <row r="22" spans="1:25" ht="109.5" customHeight="1" x14ac:dyDescent="0.25">
      <c r="A22" s="25">
        <v>10</v>
      </c>
      <c r="B22" s="25"/>
      <c r="C22" s="25"/>
      <c r="D22" s="25" t="s">
        <v>343</v>
      </c>
      <c r="E22" s="25" t="s">
        <v>344</v>
      </c>
      <c r="F22" s="25" t="s">
        <v>65</v>
      </c>
      <c r="G22" s="25" t="s">
        <v>90</v>
      </c>
      <c r="H22" s="22">
        <v>682976.5</v>
      </c>
      <c r="I22" s="25" t="s">
        <v>345</v>
      </c>
      <c r="J22" s="22">
        <v>0</v>
      </c>
      <c r="K22" s="25" t="s">
        <v>341</v>
      </c>
      <c r="L22" s="10">
        <v>0</v>
      </c>
      <c r="M22" s="25" t="s">
        <v>341</v>
      </c>
      <c r="N22" s="24">
        <v>0</v>
      </c>
      <c r="O22" s="25" t="s">
        <v>341</v>
      </c>
      <c r="P22" s="25"/>
      <c r="Q22" s="25" t="s">
        <v>114</v>
      </c>
      <c r="R22" s="25" t="s">
        <v>92</v>
      </c>
      <c r="S22" s="25"/>
      <c r="T22" s="25" t="s">
        <v>115</v>
      </c>
      <c r="U22" s="25">
        <v>104001</v>
      </c>
      <c r="V22" s="25" t="s">
        <v>70</v>
      </c>
      <c r="W22" s="25"/>
      <c r="X22" s="25"/>
      <c r="Y22" s="8" t="s">
        <v>133</v>
      </c>
    </row>
    <row r="23" spans="1:25" ht="114.75" x14ac:dyDescent="0.25">
      <c r="A23" s="25">
        <v>11</v>
      </c>
      <c r="B23" s="25"/>
      <c r="C23" s="25"/>
      <c r="D23" s="25" t="s">
        <v>346</v>
      </c>
      <c r="E23" s="25" t="s">
        <v>347</v>
      </c>
      <c r="F23" s="25" t="s">
        <v>65</v>
      </c>
      <c r="G23" s="25" t="s">
        <v>90</v>
      </c>
      <c r="H23" s="22">
        <v>452382.2</v>
      </c>
      <c r="I23" s="25" t="s">
        <v>345</v>
      </c>
      <c r="J23" s="22">
        <v>0</v>
      </c>
      <c r="K23" s="25" t="s">
        <v>341</v>
      </c>
      <c r="L23" s="10">
        <v>0</v>
      </c>
      <c r="M23" s="25" t="s">
        <v>341</v>
      </c>
      <c r="N23" s="24">
        <v>0</v>
      </c>
      <c r="O23" s="25" t="s">
        <v>341</v>
      </c>
      <c r="P23" s="25"/>
      <c r="Q23" s="25" t="s">
        <v>114</v>
      </c>
      <c r="R23" s="25" t="s">
        <v>92</v>
      </c>
      <c r="S23" s="21"/>
      <c r="T23" s="25" t="s">
        <v>115</v>
      </c>
      <c r="U23" s="25"/>
      <c r="V23" s="25" t="s">
        <v>93</v>
      </c>
      <c r="W23" s="12"/>
      <c r="X23" s="25"/>
      <c r="Y23" s="8" t="s">
        <v>348</v>
      </c>
    </row>
    <row r="24" spans="1:25" ht="63.75" customHeight="1" x14ac:dyDescent="0.25">
      <c r="A24" s="43">
        <v>12</v>
      </c>
      <c r="B24" s="25" t="s">
        <v>349</v>
      </c>
      <c r="C24" s="25" t="s">
        <v>350</v>
      </c>
      <c r="D24" s="43" t="s">
        <v>132</v>
      </c>
      <c r="E24" s="43" t="s">
        <v>135</v>
      </c>
      <c r="F24" s="43" t="s">
        <v>65</v>
      </c>
      <c r="G24" s="43" t="s">
        <v>90</v>
      </c>
      <c r="H24" s="22">
        <v>849000</v>
      </c>
      <c r="I24" s="43" t="s">
        <v>351</v>
      </c>
      <c r="J24" s="22">
        <v>42929.8</v>
      </c>
      <c r="K24" s="43" t="s">
        <v>91</v>
      </c>
      <c r="L24" s="10">
        <v>295855.8</v>
      </c>
      <c r="M24" s="43" t="s">
        <v>352</v>
      </c>
      <c r="N24" s="24">
        <v>0</v>
      </c>
      <c r="O24" s="43" t="s">
        <v>351</v>
      </c>
      <c r="P24" s="43"/>
      <c r="Q24" s="43" t="s">
        <v>353</v>
      </c>
      <c r="R24" s="43" t="s">
        <v>354</v>
      </c>
      <c r="S24" s="43"/>
      <c r="T24" s="43" t="s">
        <v>83</v>
      </c>
      <c r="U24" s="43">
        <v>104001</v>
      </c>
      <c r="V24" s="43" t="s">
        <v>93</v>
      </c>
      <c r="W24" s="43"/>
      <c r="X24" s="43" t="s">
        <v>353</v>
      </c>
      <c r="Y24" s="46" t="s">
        <v>100</v>
      </c>
    </row>
    <row r="25" spans="1:25" ht="60" customHeight="1" x14ac:dyDescent="0.25">
      <c r="A25" s="45"/>
      <c r="B25" s="25" t="s">
        <v>355</v>
      </c>
      <c r="C25" s="25" t="s">
        <v>350</v>
      </c>
      <c r="D25" s="45"/>
      <c r="E25" s="45"/>
      <c r="F25" s="45"/>
      <c r="G25" s="45"/>
      <c r="H25" s="22">
        <v>483437</v>
      </c>
      <c r="I25" s="45"/>
      <c r="J25" s="22"/>
      <c r="K25" s="45"/>
      <c r="L25" s="10">
        <v>76123.399999999994</v>
      </c>
      <c r="M25" s="45"/>
      <c r="N25" s="24">
        <v>0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8"/>
    </row>
    <row r="26" spans="1:25" ht="149.25" customHeight="1" x14ac:dyDescent="0.25">
      <c r="A26" s="25">
        <v>13</v>
      </c>
      <c r="B26" s="25"/>
      <c r="C26" s="25"/>
      <c r="D26" s="25" t="s">
        <v>356</v>
      </c>
      <c r="E26" s="25" t="s">
        <v>357</v>
      </c>
      <c r="F26" s="25" t="s">
        <v>65</v>
      </c>
      <c r="G26" s="25" t="s">
        <v>90</v>
      </c>
      <c r="H26" s="24"/>
      <c r="I26" s="25" t="s">
        <v>345</v>
      </c>
      <c r="J26" s="22">
        <v>133147.29999999999</v>
      </c>
      <c r="K26" s="25" t="s">
        <v>341</v>
      </c>
      <c r="L26" s="10">
        <v>0</v>
      </c>
      <c r="M26" s="25" t="s">
        <v>341</v>
      </c>
      <c r="N26" s="24">
        <v>0</v>
      </c>
      <c r="O26" s="25" t="s">
        <v>341</v>
      </c>
      <c r="P26" s="25"/>
      <c r="Q26" s="25" t="s">
        <v>114</v>
      </c>
      <c r="R26" s="25" t="s">
        <v>92</v>
      </c>
      <c r="S26" s="25"/>
      <c r="T26" s="25" t="s">
        <v>115</v>
      </c>
      <c r="U26" s="21" t="s">
        <v>358</v>
      </c>
      <c r="V26" s="25" t="s">
        <v>93</v>
      </c>
      <c r="W26" s="25"/>
      <c r="X26" s="25"/>
      <c r="Y26" s="8" t="s">
        <v>359</v>
      </c>
    </row>
    <row r="27" spans="1:25" ht="75" customHeight="1" x14ac:dyDescent="0.25">
      <c r="A27" s="25">
        <v>14</v>
      </c>
      <c r="B27" s="25" t="s">
        <v>360</v>
      </c>
      <c r="C27" s="25" t="s">
        <v>361</v>
      </c>
      <c r="D27" s="25" t="s">
        <v>362</v>
      </c>
      <c r="E27" s="25" t="s">
        <v>363</v>
      </c>
      <c r="F27" s="25" t="s">
        <v>65</v>
      </c>
      <c r="G27" s="25" t="s">
        <v>90</v>
      </c>
      <c r="H27" s="22">
        <v>249700</v>
      </c>
      <c r="I27" s="25" t="s">
        <v>345</v>
      </c>
      <c r="J27" s="22">
        <v>30350.799999999999</v>
      </c>
      <c r="K27" s="25" t="s">
        <v>341</v>
      </c>
      <c r="L27" s="10">
        <v>0</v>
      </c>
      <c r="M27" s="25" t="s">
        <v>341</v>
      </c>
      <c r="N27" s="24">
        <v>0</v>
      </c>
      <c r="O27" s="25" t="s">
        <v>341</v>
      </c>
      <c r="P27" s="25"/>
      <c r="Q27" s="25" t="s">
        <v>114</v>
      </c>
      <c r="R27" s="25" t="s">
        <v>92</v>
      </c>
      <c r="T27" s="25" t="s">
        <v>115</v>
      </c>
      <c r="U27" s="21" t="s">
        <v>364</v>
      </c>
      <c r="V27" s="25" t="s">
        <v>93</v>
      </c>
      <c r="W27" s="12"/>
      <c r="X27" s="25" t="s">
        <v>365</v>
      </c>
      <c r="Y27" s="8" t="s">
        <v>100</v>
      </c>
    </row>
    <row r="28" spans="1:25" s="23" customFormat="1" ht="89.25" x14ac:dyDescent="0.25">
      <c r="A28" s="25">
        <v>15</v>
      </c>
      <c r="B28" s="25"/>
      <c r="C28" s="25" t="s">
        <v>111</v>
      </c>
      <c r="D28" s="25" t="s">
        <v>112</v>
      </c>
      <c r="E28" s="25" t="s">
        <v>113</v>
      </c>
      <c r="F28" s="25" t="s">
        <v>65</v>
      </c>
      <c r="G28" s="25" t="s">
        <v>90</v>
      </c>
      <c r="H28" s="22">
        <v>5000</v>
      </c>
      <c r="I28" s="25" t="s">
        <v>345</v>
      </c>
      <c r="J28" s="22">
        <v>240051</v>
      </c>
      <c r="K28" s="25" t="s">
        <v>341</v>
      </c>
      <c r="L28" s="9">
        <v>0</v>
      </c>
      <c r="M28" s="25" t="s">
        <v>341</v>
      </c>
      <c r="N28" s="24">
        <v>0</v>
      </c>
      <c r="O28" s="25" t="s">
        <v>341</v>
      </c>
      <c r="P28" s="25"/>
      <c r="Q28" s="25" t="s">
        <v>114</v>
      </c>
      <c r="R28" s="25" t="s">
        <v>92</v>
      </c>
      <c r="S28" s="21"/>
      <c r="T28" s="25" t="s">
        <v>115</v>
      </c>
      <c r="U28" s="25" t="s">
        <v>366</v>
      </c>
      <c r="V28" s="25" t="s">
        <v>93</v>
      </c>
      <c r="W28" s="12"/>
      <c r="X28" s="25" t="s">
        <v>116</v>
      </c>
      <c r="Y28" s="8" t="s">
        <v>100</v>
      </c>
    </row>
    <row r="29" spans="1:25" ht="51" customHeight="1" x14ac:dyDescent="0.25">
      <c r="A29" s="43">
        <v>16</v>
      </c>
      <c r="B29" s="25" t="s">
        <v>367</v>
      </c>
      <c r="C29" s="25" t="s">
        <v>368</v>
      </c>
      <c r="D29" s="43" t="s">
        <v>146</v>
      </c>
      <c r="E29" s="43" t="s">
        <v>369</v>
      </c>
      <c r="F29" s="43" t="s">
        <v>65</v>
      </c>
      <c r="G29" s="43" t="s">
        <v>74</v>
      </c>
      <c r="H29" s="22">
        <v>613000</v>
      </c>
      <c r="I29" s="43" t="s">
        <v>370</v>
      </c>
      <c r="J29" s="22">
        <v>59826</v>
      </c>
      <c r="K29" s="43" t="s">
        <v>91</v>
      </c>
      <c r="L29" s="9">
        <v>302202.92</v>
      </c>
      <c r="M29" s="43" t="s">
        <v>370</v>
      </c>
      <c r="N29" s="24"/>
      <c r="O29" s="43" t="s">
        <v>370</v>
      </c>
      <c r="P29" s="43"/>
      <c r="Q29" s="43" t="s">
        <v>371</v>
      </c>
      <c r="R29" s="43" t="s">
        <v>354</v>
      </c>
      <c r="S29" s="43"/>
      <c r="T29" s="43" t="s">
        <v>83</v>
      </c>
      <c r="U29" s="43">
        <v>104001</v>
      </c>
      <c r="V29" s="43" t="s">
        <v>93</v>
      </c>
      <c r="W29" s="43"/>
      <c r="X29" s="43" t="s">
        <v>371</v>
      </c>
      <c r="Y29" s="46" t="s">
        <v>100</v>
      </c>
    </row>
    <row r="30" spans="1:25" ht="31.5" customHeight="1" x14ac:dyDescent="0.25">
      <c r="A30" s="45"/>
      <c r="B30" s="25" t="s">
        <v>372</v>
      </c>
      <c r="C30" s="25" t="s">
        <v>373</v>
      </c>
      <c r="D30" s="45"/>
      <c r="E30" s="45"/>
      <c r="F30" s="45"/>
      <c r="G30" s="45"/>
      <c r="H30" s="22">
        <v>160000</v>
      </c>
      <c r="I30" s="45"/>
      <c r="J30" s="22"/>
      <c r="K30" s="45"/>
      <c r="L30" s="9">
        <v>61211.199999999997</v>
      </c>
      <c r="M30" s="45"/>
      <c r="N30" s="24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8"/>
    </row>
    <row r="31" spans="1:25" ht="63.75" customHeight="1" x14ac:dyDescent="0.25">
      <c r="A31" s="50">
        <v>17</v>
      </c>
      <c r="B31" s="25" t="s">
        <v>374</v>
      </c>
      <c r="C31" s="25" t="s">
        <v>291</v>
      </c>
      <c r="D31" s="43" t="s">
        <v>146</v>
      </c>
      <c r="E31" s="43" t="s">
        <v>375</v>
      </c>
      <c r="F31" s="43" t="s">
        <v>65</v>
      </c>
      <c r="G31" s="43" t="s">
        <v>74</v>
      </c>
      <c r="H31" s="22">
        <v>425264.7</v>
      </c>
      <c r="I31" s="43" t="s">
        <v>376</v>
      </c>
      <c r="J31" s="22">
        <v>230100</v>
      </c>
      <c r="K31" s="43" t="s">
        <v>168</v>
      </c>
      <c r="L31" s="9">
        <v>55818.69</v>
      </c>
      <c r="M31" s="43" t="s">
        <v>376</v>
      </c>
      <c r="N31" s="24"/>
      <c r="O31" s="43" t="s">
        <v>376</v>
      </c>
      <c r="P31" s="25"/>
      <c r="Q31" s="43" t="s">
        <v>371</v>
      </c>
      <c r="R31" s="43" t="s">
        <v>354</v>
      </c>
      <c r="S31" s="43"/>
      <c r="T31" s="43" t="s">
        <v>83</v>
      </c>
      <c r="U31" s="43">
        <v>104001</v>
      </c>
      <c r="V31" s="43" t="s">
        <v>93</v>
      </c>
      <c r="W31" s="43"/>
      <c r="X31" s="43" t="s">
        <v>371</v>
      </c>
      <c r="Y31" s="46" t="s">
        <v>100</v>
      </c>
    </row>
    <row r="32" spans="1:25" ht="48" customHeight="1" x14ac:dyDescent="0.25">
      <c r="A32" s="51"/>
      <c r="B32" s="25" t="s">
        <v>377</v>
      </c>
      <c r="C32" s="25" t="s">
        <v>378</v>
      </c>
      <c r="D32" s="44"/>
      <c r="E32" s="44"/>
      <c r="F32" s="44"/>
      <c r="G32" s="44"/>
      <c r="H32" s="22">
        <v>2256053.7999999998</v>
      </c>
      <c r="I32" s="44"/>
      <c r="J32" s="22"/>
      <c r="K32" s="44"/>
      <c r="L32" s="9">
        <v>78019.81</v>
      </c>
      <c r="M32" s="44"/>
      <c r="N32" s="24">
        <v>30422.1</v>
      </c>
      <c r="O32" s="44"/>
      <c r="P32" s="25"/>
      <c r="Q32" s="44"/>
      <c r="R32" s="44"/>
      <c r="S32" s="44"/>
      <c r="T32" s="44"/>
      <c r="U32" s="44"/>
      <c r="V32" s="44"/>
      <c r="W32" s="44"/>
      <c r="X32" s="44"/>
      <c r="Y32" s="47"/>
    </row>
    <row r="33" spans="1:43" ht="48" customHeight="1" x14ac:dyDescent="0.25">
      <c r="A33" s="52"/>
      <c r="B33" s="25" t="s">
        <v>379</v>
      </c>
      <c r="C33" s="25" t="s">
        <v>380</v>
      </c>
      <c r="D33" s="45"/>
      <c r="E33" s="45"/>
      <c r="F33" s="45"/>
      <c r="G33" s="45"/>
      <c r="H33" s="22">
        <v>2187869.7000000002</v>
      </c>
      <c r="I33" s="45"/>
      <c r="J33" s="22"/>
      <c r="K33" s="45"/>
      <c r="L33" s="9">
        <v>71367.679999999993</v>
      </c>
      <c r="M33" s="45"/>
      <c r="N33" s="24">
        <v>71367.7</v>
      </c>
      <c r="O33" s="45"/>
      <c r="P33" s="25"/>
      <c r="Q33" s="45"/>
      <c r="R33" s="45"/>
      <c r="S33" s="45"/>
      <c r="T33" s="45"/>
      <c r="U33" s="45"/>
      <c r="V33" s="45"/>
      <c r="W33" s="45"/>
      <c r="X33" s="45"/>
      <c r="Y33" s="48"/>
    </row>
    <row r="34" spans="1:43" ht="86.25" customHeight="1" x14ac:dyDescent="0.25">
      <c r="A34" s="25">
        <v>18</v>
      </c>
      <c r="B34" s="25"/>
      <c r="C34" s="25"/>
      <c r="D34" s="25"/>
      <c r="E34" s="25" t="s">
        <v>25</v>
      </c>
      <c r="F34" s="25" t="s">
        <v>65</v>
      </c>
      <c r="G34" s="25" t="s">
        <v>74</v>
      </c>
      <c r="H34" s="22">
        <v>10000000</v>
      </c>
      <c r="I34" s="25" t="s">
        <v>381</v>
      </c>
      <c r="J34" s="22">
        <v>1044368.4</v>
      </c>
      <c r="K34" s="25" t="s">
        <v>91</v>
      </c>
      <c r="L34" s="10">
        <v>2499771.3199999998</v>
      </c>
      <c r="M34" s="25" t="s">
        <v>381</v>
      </c>
      <c r="N34" s="24">
        <v>426544.5</v>
      </c>
      <c r="O34" s="25" t="s">
        <v>381</v>
      </c>
      <c r="P34" s="25"/>
      <c r="Q34" s="25" t="s">
        <v>382</v>
      </c>
      <c r="R34" s="25" t="s">
        <v>383</v>
      </c>
      <c r="S34" s="21"/>
      <c r="T34" s="25" t="s">
        <v>83</v>
      </c>
      <c r="U34" s="25">
        <v>104001</v>
      </c>
      <c r="V34" s="25" t="s">
        <v>70</v>
      </c>
      <c r="W34" s="12"/>
      <c r="X34" s="25" t="s">
        <v>382</v>
      </c>
      <c r="Y34" s="8" t="s">
        <v>100</v>
      </c>
    </row>
    <row r="35" spans="1:43" ht="76.5" x14ac:dyDescent="0.25">
      <c r="A35" s="5">
        <v>19</v>
      </c>
      <c r="B35" s="25" t="s">
        <v>156</v>
      </c>
      <c r="C35" s="25" t="s">
        <v>157</v>
      </c>
      <c r="D35" s="25" t="s">
        <v>158</v>
      </c>
      <c r="E35" s="25" t="s">
        <v>159</v>
      </c>
      <c r="F35" s="25" t="s">
        <v>65</v>
      </c>
      <c r="G35" s="25" t="s">
        <v>74</v>
      </c>
      <c r="H35" s="22">
        <v>738000</v>
      </c>
      <c r="I35" s="25" t="s">
        <v>75</v>
      </c>
      <c r="J35" s="22">
        <f>239387.7-170151.8</f>
        <v>69235.900000000023</v>
      </c>
      <c r="K35" s="25" t="s">
        <v>75</v>
      </c>
      <c r="L35" s="10">
        <f>554422.92+47624.2+130731.25+36792.1</f>
        <v>769570.47</v>
      </c>
      <c r="M35" s="25" t="s">
        <v>75</v>
      </c>
      <c r="N35" s="24">
        <v>36792.1</v>
      </c>
      <c r="O35" s="25" t="s">
        <v>75</v>
      </c>
      <c r="P35" s="25" t="s">
        <v>160</v>
      </c>
      <c r="Q35" s="25" t="s">
        <v>161</v>
      </c>
      <c r="R35" s="25" t="s">
        <v>162</v>
      </c>
      <c r="S35" s="25" t="s">
        <v>163</v>
      </c>
      <c r="T35" s="25"/>
      <c r="U35" s="25">
        <v>104002</v>
      </c>
      <c r="V35" s="25" t="s">
        <v>70</v>
      </c>
      <c r="W35" s="12"/>
      <c r="X35" s="25" t="s">
        <v>164</v>
      </c>
      <c r="Y35" s="8" t="s">
        <v>95</v>
      </c>
    </row>
    <row r="36" spans="1:43" ht="89.25" x14ac:dyDescent="0.25">
      <c r="A36" s="5">
        <v>20</v>
      </c>
      <c r="B36" s="25" t="s">
        <v>271</v>
      </c>
      <c r="C36" s="25" t="s">
        <v>273</v>
      </c>
      <c r="D36" s="25" t="s">
        <v>272</v>
      </c>
      <c r="E36" s="25" t="s">
        <v>384</v>
      </c>
      <c r="F36" s="25" t="s">
        <v>65</v>
      </c>
      <c r="G36" s="25" t="s">
        <v>74</v>
      </c>
      <c r="H36" s="22">
        <v>3951206</v>
      </c>
      <c r="I36" s="25" t="s">
        <v>75</v>
      </c>
      <c r="J36" s="22">
        <v>101030.39999999999</v>
      </c>
      <c r="K36" s="25" t="s">
        <v>75</v>
      </c>
      <c r="L36" s="9">
        <v>1514617</v>
      </c>
      <c r="M36" s="25" t="s">
        <v>75</v>
      </c>
      <c r="N36" s="24"/>
      <c r="O36" s="25" t="s">
        <v>75</v>
      </c>
      <c r="P36" s="25" t="s">
        <v>385</v>
      </c>
      <c r="Q36" s="25" t="s">
        <v>166</v>
      </c>
      <c r="R36" s="25" t="s">
        <v>118</v>
      </c>
      <c r="S36" s="25">
        <v>5010306</v>
      </c>
      <c r="T36" s="25" t="s">
        <v>386</v>
      </c>
      <c r="U36" s="25">
        <v>104002</v>
      </c>
      <c r="V36" s="25" t="s">
        <v>93</v>
      </c>
      <c r="W36" s="25"/>
      <c r="X36" s="25" t="s">
        <v>167</v>
      </c>
      <c r="Y36" s="8" t="s">
        <v>262</v>
      </c>
    </row>
    <row r="37" spans="1:43" ht="76.5" x14ac:dyDescent="0.25">
      <c r="A37" s="5">
        <v>21</v>
      </c>
      <c r="B37" s="25" t="s">
        <v>271</v>
      </c>
      <c r="C37" s="25" t="s">
        <v>274</v>
      </c>
      <c r="D37" s="25" t="s">
        <v>272</v>
      </c>
      <c r="E37" s="25" t="s">
        <v>165</v>
      </c>
      <c r="F37" s="25" t="s">
        <v>65</v>
      </c>
      <c r="G37" s="25" t="s">
        <v>74</v>
      </c>
      <c r="H37" s="22">
        <v>3138925</v>
      </c>
      <c r="I37" s="25" t="s">
        <v>75</v>
      </c>
      <c r="J37" s="22">
        <v>31787.299999999992</v>
      </c>
      <c r="K37" s="25" t="s">
        <v>75</v>
      </c>
      <c r="L37" s="9">
        <v>585047</v>
      </c>
      <c r="M37" s="25" t="s">
        <v>75</v>
      </c>
      <c r="N37" s="24">
        <v>201035</v>
      </c>
      <c r="O37" s="25" t="s">
        <v>75</v>
      </c>
      <c r="P37" s="25"/>
      <c r="Q37" s="25" t="s">
        <v>166</v>
      </c>
      <c r="R37" s="25" t="s">
        <v>118</v>
      </c>
      <c r="S37" s="25">
        <v>5010306</v>
      </c>
      <c r="T37" s="25" t="s">
        <v>386</v>
      </c>
      <c r="U37" s="25">
        <v>104002</v>
      </c>
      <c r="V37" s="25" t="s">
        <v>93</v>
      </c>
      <c r="W37" s="25"/>
      <c r="X37" s="25" t="s">
        <v>167</v>
      </c>
      <c r="Y37" s="8" t="s">
        <v>262</v>
      </c>
    </row>
    <row r="38" spans="1:43" ht="82.5" customHeight="1" x14ac:dyDescent="0.25">
      <c r="A38" s="25">
        <v>22</v>
      </c>
      <c r="B38" s="25" t="s">
        <v>284</v>
      </c>
      <c r="C38" s="25" t="s">
        <v>285</v>
      </c>
      <c r="D38" s="25" t="s">
        <v>286</v>
      </c>
      <c r="E38" s="25" t="s">
        <v>26</v>
      </c>
      <c r="F38" s="25" t="s">
        <v>65</v>
      </c>
      <c r="G38" s="25" t="s">
        <v>74</v>
      </c>
      <c r="H38" s="22">
        <v>1000</v>
      </c>
      <c r="I38" s="25" t="s">
        <v>75</v>
      </c>
      <c r="J38" s="22">
        <v>47764.4</v>
      </c>
      <c r="K38" s="25" t="s">
        <v>75</v>
      </c>
      <c r="L38" s="9">
        <v>72780</v>
      </c>
      <c r="M38" s="25" t="s">
        <v>75</v>
      </c>
      <c r="N38" s="24">
        <v>0</v>
      </c>
      <c r="O38" s="25" t="s">
        <v>75</v>
      </c>
      <c r="P38" s="25"/>
      <c r="Q38" s="25" t="s">
        <v>161</v>
      </c>
      <c r="R38" s="25" t="s">
        <v>162</v>
      </c>
      <c r="S38" s="25" t="s">
        <v>163</v>
      </c>
      <c r="T38" s="25"/>
      <c r="U38" s="25">
        <v>104002</v>
      </c>
      <c r="V38" s="25" t="s">
        <v>70</v>
      </c>
      <c r="W38" s="12"/>
      <c r="X38" s="25" t="s">
        <v>164</v>
      </c>
      <c r="Y38" s="8" t="s">
        <v>95</v>
      </c>
    </row>
    <row r="39" spans="1:43" ht="63.75" x14ac:dyDescent="0.25">
      <c r="A39" s="25">
        <v>23</v>
      </c>
      <c r="B39" s="25" t="s">
        <v>136</v>
      </c>
      <c r="C39" s="25" t="s">
        <v>137</v>
      </c>
      <c r="D39" s="25" t="s">
        <v>138</v>
      </c>
      <c r="E39" s="25" t="s">
        <v>387</v>
      </c>
      <c r="F39" s="25" t="s">
        <v>65</v>
      </c>
      <c r="G39" s="25" t="s">
        <v>74</v>
      </c>
      <c r="H39" s="22">
        <v>6582.66</v>
      </c>
      <c r="I39" s="25" t="s">
        <v>388</v>
      </c>
      <c r="J39" s="22">
        <f>637545.6-358619.4</f>
        <v>278926.19999999995</v>
      </c>
      <c r="K39" s="25"/>
      <c r="L39" s="10">
        <v>231020.88</v>
      </c>
      <c r="M39" s="25" t="s">
        <v>388</v>
      </c>
      <c r="N39" s="10">
        <v>0</v>
      </c>
      <c r="O39" s="25"/>
      <c r="P39" s="25" t="s">
        <v>389</v>
      </c>
      <c r="Q39" s="25" t="s">
        <v>390</v>
      </c>
      <c r="R39" s="25" t="s">
        <v>391</v>
      </c>
      <c r="S39" s="25"/>
      <c r="T39" s="25"/>
      <c r="U39" s="25"/>
      <c r="V39" s="25" t="s">
        <v>392</v>
      </c>
      <c r="W39" s="25"/>
      <c r="X39" s="25" t="s">
        <v>390</v>
      </c>
      <c r="Y39" s="8" t="s">
        <v>100</v>
      </c>
    </row>
    <row r="40" spans="1:43" ht="76.5" x14ac:dyDescent="0.25">
      <c r="A40" s="25">
        <v>24</v>
      </c>
      <c r="B40" s="25"/>
      <c r="C40" s="25"/>
      <c r="D40" s="25"/>
      <c r="E40" s="25" t="s">
        <v>33</v>
      </c>
      <c r="F40" s="25"/>
      <c r="G40" s="25"/>
      <c r="H40" s="24"/>
      <c r="I40" s="25"/>
      <c r="J40" s="22">
        <f>288256-162144</f>
        <v>126112</v>
      </c>
      <c r="K40" s="25"/>
      <c r="L40" s="10"/>
      <c r="M40" s="25"/>
      <c r="N40" s="10">
        <v>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8"/>
    </row>
    <row r="41" spans="1:43" ht="76.5" x14ac:dyDescent="0.25">
      <c r="A41" s="25">
        <v>25</v>
      </c>
      <c r="B41" s="25"/>
      <c r="C41" s="25"/>
      <c r="D41" s="25"/>
      <c r="E41" s="25" t="s">
        <v>28</v>
      </c>
      <c r="F41" s="25"/>
      <c r="G41" s="25"/>
      <c r="H41" s="24"/>
      <c r="I41" s="25"/>
      <c r="J41" s="22">
        <f>236260.6-132896.6</f>
        <v>103364</v>
      </c>
      <c r="K41" s="25"/>
      <c r="L41" s="10"/>
      <c r="M41" s="25"/>
      <c r="N41" s="10">
        <v>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8"/>
    </row>
    <row r="42" spans="1:43" ht="76.5" x14ac:dyDescent="0.25">
      <c r="A42" s="25">
        <v>26</v>
      </c>
      <c r="B42" s="25" t="s">
        <v>229</v>
      </c>
      <c r="C42" s="25" t="s">
        <v>230</v>
      </c>
      <c r="D42" s="25" t="s">
        <v>73</v>
      </c>
      <c r="E42" s="25" t="s">
        <v>29</v>
      </c>
      <c r="F42" s="25" t="s">
        <v>65</v>
      </c>
      <c r="G42" s="25" t="s">
        <v>66</v>
      </c>
      <c r="H42" s="22">
        <v>1800000</v>
      </c>
      <c r="I42" s="25" t="s">
        <v>217</v>
      </c>
      <c r="J42" s="22">
        <v>137674.5</v>
      </c>
      <c r="K42" s="25" t="s">
        <v>217</v>
      </c>
      <c r="L42" s="10"/>
      <c r="M42" s="25" t="s">
        <v>217</v>
      </c>
      <c r="N42" s="10">
        <v>0</v>
      </c>
      <c r="O42" s="25" t="s">
        <v>217</v>
      </c>
      <c r="P42" s="25"/>
      <c r="Q42" s="25" t="s">
        <v>69</v>
      </c>
      <c r="R42" s="25" t="s">
        <v>231</v>
      </c>
      <c r="S42" s="25"/>
      <c r="T42" s="25" t="s">
        <v>69</v>
      </c>
      <c r="U42" s="25">
        <v>104021</v>
      </c>
      <c r="V42" s="25" t="s">
        <v>70</v>
      </c>
      <c r="W42" s="25"/>
      <c r="X42" s="25" t="s">
        <v>72</v>
      </c>
      <c r="Y42" s="8" t="s">
        <v>76</v>
      </c>
    </row>
    <row r="43" spans="1:43" ht="51" x14ac:dyDescent="0.25">
      <c r="A43" s="5">
        <v>27</v>
      </c>
      <c r="B43" s="25"/>
      <c r="C43" s="25" t="s">
        <v>62</v>
      </c>
      <c r="D43" s="25" t="s">
        <v>63</v>
      </c>
      <c r="E43" s="25" t="s">
        <v>64</v>
      </c>
      <c r="F43" s="25" t="s">
        <v>65</v>
      </c>
      <c r="G43" s="25" t="s">
        <v>232</v>
      </c>
      <c r="H43" s="22">
        <v>110212.7</v>
      </c>
      <c r="I43" s="25" t="s">
        <v>217</v>
      </c>
      <c r="J43" s="22">
        <v>28000</v>
      </c>
      <c r="K43" s="25" t="s">
        <v>393</v>
      </c>
      <c r="L43" s="24">
        <f>34289.7+N43</f>
        <v>74864.78</v>
      </c>
      <c r="M43" s="25" t="s">
        <v>333</v>
      </c>
      <c r="N43" s="24">
        <v>40575.08</v>
      </c>
      <c r="O43" s="25" t="s">
        <v>393</v>
      </c>
      <c r="P43" s="25"/>
      <c r="Q43" s="25" t="s">
        <v>69</v>
      </c>
      <c r="R43" s="25" t="s">
        <v>231</v>
      </c>
      <c r="S43" s="25"/>
      <c r="T43" s="25" t="s">
        <v>69</v>
      </c>
      <c r="U43" s="25">
        <v>104021</v>
      </c>
      <c r="V43" s="25" t="s">
        <v>70</v>
      </c>
      <c r="W43" s="12"/>
      <c r="X43" s="25" t="s">
        <v>69</v>
      </c>
      <c r="Y43" s="8" t="s">
        <v>76</v>
      </c>
    </row>
    <row r="44" spans="1:43" s="25" customFormat="1" ht="76.5" x14ac:dyDescent="0.25">
      <c r="A44" s="25">
        <v>28</v>
      </c>
      <c r="B44" s="25" t="s">
        <v>86</v>
      </c>
      <c r="C44" s="25" t="s">
        <v>87</v>
      </c>
      <c r="D44" s="25" t="s">
        <v>73</v>
      </c>
      <c r="E44" s="25" t="s">
        <v>88</v>
      </c>
      <c r="F44" s="25" t="s">
        <v>89</v>
      </c>
      <c r="G44" s="25" t="s">
        <v>90</v>
      </c>
      <c r="H44" s="22">
        <v>1800000</v>
      </c>
      <c r="I44" s="25" t="s">
        <v>80</v>
      </c>
      <c r="J44" s="22">
        <v>24153</v>
      </c>
      <c r="K44" s="13" t="s">
        <v>80</v>
      </c>
      <c r="L44" s="24">
        <v>0</v>
      </c>
      <c r="M44" s="13" t="s">
        <v>80</v>
      </c>
      <c r="N44" s="24">
        <v>0</v>
      </c>
      <c r="O44" s="13" t="s">
        <v>80</v>
      </c>
      <c r="Q44" s="25" t="s">
        <v>67</v>
      </c>
      <c r="R44" s="25" t="s">
        <v>68</v>
      </c>
      <c r="T44" s="25" t="s">
        <v>69</v>
      </c>
      <c r="U44" s="25">
        <v>104021</v>
      </c>
      <c r="V44" s="25" t="s">
        <v>70</v>
      </c>
      <c r="W44" s="12" t="s">
        <v>71</v>
      </c>
      <c r="X44" s="25" t="s">
        <v>72</v>
      </c>
      <c r="Y44" s="8" t="s">
        <v>76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63.75" x14ac:dyDescent="0.25">
      <c r="A45" s="5">
        <v>29</v>
      </c>
      <c r="B45" s="25">
        <v>2000000780</v>
      </c>
      <c r="C45" s="25" t="s">
        <v>84</v>
      </c>
      <c r="D45" s="25" t="s">
        <v>79</v>
      </c>
      <c r="E45" s="25" t="s">
        <v>394</v>
      </c>
      <c r="F45" s="25" t="s">
        <v>65</v>
      </c>
      <c r="G45" s="25" t="s">
        <v>74</v>
      </c>
      <c r="H45" s="22">
        <v>231000</v>
      </c>
      <c r="I45" s="25" t="s">
        <v>80</v>
      </c>
      <c r="J45" s="22">
        <v>6002.8</v>
      </c>
      <c r="K45" s="13" t="s">
        <v>80</v>
      </c>
      <c r="L45" s="24">
        <v>112694.6</v>
      </c>
      <c r="M45" s="13" t="s">
        <v>80</v>
      </c>
      <c r="N45" s="24">
        <v>0</v>
      </c>
      <c r="O45" s="13" t="s">
        <v>80</v>
      </c>
      <c r="P45" s="22"/>
      <c r="Q45" s="25" t="s">
        <v>395</v>
      </c>
      <c r="R45" s="25" t="s">
        <v>396</v>
      </c>
      <c r="S45" s="25"/>
      <c r="T45" s="25" t="s">
        <v>205</v>
      </c>
      <c r="U45" s="25" t="s">
        <v>397</v>
      </c>
      <c r="V45" s="25" t="s">
        <v>392</v>
      </c>
      <c r="W45" s="25"/>
      <c r="X45" s="25" t="s">
        <v>81</v>
      </c>
      <c r="Y45" s="8" t="s">
        <v>85</v>
      </c>
    </row>
    <row r="46" spans="1:43" ht="77.25" customHeight="1" x14ac:dyDescent="0.25">
      <c r="A46" s="5">
        <v>30</v>
      </c>
      <c r="B46" s="25">
        <v>2000001401</v>
      </c>
      <c r="C46" s="25" t="s">
        <v>78</v>
      </c>
      <c r="D46" s="25" t="s">
        <v>398</v>
      </c>
      <c r="E46" s="25" t="s">
        <v>399</v>
      </c>
      <c r="F46" s="25" t="s">
        <v>65</v>
      </c>
      <c r="G46" s="25" t="s">
        <v>74</v>
      </c>
      <c r="H46" s="22">
        <v>3937500</v>
      </c>
      <c r="I46" s="25" t="s">
        <v>80</v>
      </c>
      <c r="J46" s="22">
        <v>91243.7</v>
      </c>
      <c r="K46" s="13" t="s">
        <v>80</v>
      </c>
      <c r="L46" s="24">
        <v>542301.4</v>
      </c>
      <c r="M46" s="13" t="s">
        <v>80</v>
      </c>
      <c r="N46" s="24">
        <v>0</v>
      </c>
      <c r="O46" s="13" t="s">
        <v>80</v>
      </c>
      <c r="P46" s="22"/>
      <c r="Q46" s="25" t="s">
        <v>81</v>
      </c>
      <c r="R46" s="25" t="s">
        <v>82</v>
      </c>
      <c r="S46" s="25"/>
      <c r="T46" s="25" t="s">
        <v>205</v>
      </c>
      <c r="U46" s="25" t="s">
        <v>207</v>
      </c>
      <c r="V46" s="25" t="s">
        <v>70</v>
      </c>
      <c r="W46" s="25"/>
      <c r="X46" s="25" t="s">
        <v>81</v>
      </c>
      <c r="Y46" s="8" t="s">
        <v>76</v>
      </c>
    </row>
    <row r="47" spans="1:43" ht="63.75" x14ac:dyDescent="0.25">
      <c r="A47" s="5">
        <v>31</v>
      </c>
      <c r="B47" s="25">
        <v>20000001401</v>
      </c>
      <c r="C47" s="25" t="s">
        <v>78</v>
      </c>
      <c r="D47" s="25" t="s">
        <v>79</v>
      </c>
      <c r="E47" s="25" t="s">
        <v>400</v>
      </c>
      <c r="F47" s="25" t="s">
        <v>65</v>
      </c>
      <c r="G47" s="25" t="s">
        <v>74</v>
      </c>
      <c r="H47" s="22">
        <v>3937500</v>
      </c>
      <c r="I47" s="25" t="s">
        <v>80</v>
      </c>
      <c r="J47" s="22">
        <v>84040.3</v>
      </c>
      <c r="K47" s="13" t="s">
        <v>80</v>
      </c>
      <c r="L47" s="24">
        <v>0</v>
      </c>
      <c r="M47" s="13" t="s">
        <v>80</v>
      </c>
      <c r="N47" s="24">
        <v>0</v>
      </c>
      <c r="O47" s="13" t="s">
        <v>80</v>
      </c>
      <c r="P47" s="22"/>
      <c r="Q47" s="25" t="s">
        <v>81</v>
      </c>
      <c r="R47" s="25" t="s">
        <v>82</v>
      </c>
      <c r="S47" s="25"/>
      <c r="T47" s="25"/>
      <c r="U47" s="25" t="s">
        <v>206</v>
      </c>
      <c r="V47" s="25" t="s">
        <v>70</v>
      </c>
      <c r="W47" s="25"/>
      <c r="X47" s="25" t="s">
        <v>81</v>
      </c>
      <c r="Y47" s="8" t="s">
        <v>76</v>
      </c>
    </row>
    <row r="48" spans="1:43" ht="63.75" x14ac:dyDescent="0.25">
      <c r="A48" s="5">
        <v>32</v>
      </c>
      <c r="B48" s="25">
        <v>2000000780</v>
      </c>
      <c r="C48" s="25" t="s">
        <v>84</v>
      </c>
      <c r="D48" s="25" t="s">
        <v>79</v>
      </c>
      <c r="E48" s="25" t="s">
        <v>394</v>
      </c>
      <c r="F48" s="25" t="s">
        <v>65</v>
      </c>
      <c r="G48" s="25" t="s">
        <v>74</v>
      </c>
      <c r="H48" s="22">
        <v>231000</v>
      </c>
      <c r="I48" s="25" t="s">
        <v>80</v>
      </c>
      <c r="J48" s="22">
        <v>12733.4</v>
      </c>
      <c r="K48" s="13" t="s">
        <v>80</v>
      </c>
      <c r="L48" s="10">
        <v>0</v>
      </c>
      <c r="M48" s="13" t="s">
        <v>80</v>
      </c>
      <c r="N48" s="10">
        <v>0</v>
      </c>
      <c r="O48" s="13" t="s">
        <v>80</v>
      </c>
      <c r="P48" s="25"/>
      <c r="Q48" s="25" t="s">
        <v>81</v>
      </c>
      <c r="R48" s="25" t="s">
        <v>82</v>
      </c>
      <c r="S48" s="25"/>
      <c r="T48" s="25" t="s">
        <v>205</v>
      </c>
      <c r="U48" s="25" t="s">
        <v>401</v>
      </c>
      <c r="V48" s="25" t="s">
        <v>70</v>
      </c>
      <c r="W48" s="25"/>
      <c r="X48" s="25" t="s">
        <v>81</v>
      </c>
      <c r="Y48" s="8" t="s">
        <v>85</v>
      </c>
    </row>
    <row r="49" spans="1:25" ht="76.5" x14ac:dyDescent="0.25">
      <c r="A49" s="5">
        <v>33</v>
      </c>
      <c r="B49" s="25" t="s">
        <v>103</v>
      </c>
      <c r="C49" s="25" t="s">
        <v>104</v>
      </c>
      <c r="D49" s="25" t="s">
        <v>73</v>
      </c>
      <c r="E49" s="25" t="s">
        <v>105</v>
      </c>
      <c r="F49" s="25" t="s">
        <v>65</v>
      </c>
      <c r="G49" s="25" t="s">
        <v>90</v>
      </c>
      <c r="H49" s="22">
        <v>2000000</v>
      </c>
      <c r="I49" s="25" t="s">
        <v>402</v>
      </c>
      <c r="J49" s="22"/>
      <c r="K49" s="25" t="s">
        <v>402</v>
      </c>
      <c r="L49" s="10">
        <v>959217.06</v>
      </c>
      <c r="M49" s="25" t="s">
        <v>402</v>
      </c>
      <c r="N49" s="24">
        <v>0</v>
      </c>
      <c r="O49" s="25" t="s">
        <v>402</v>
      </c>
      <c r="P49" s="25"/>
      <c r="Q49" s="25" t="s">
        <v>403</v>
      </c>
      <c r="R49" s="25" t="s">
        <v>404</v>
      </c>
      <c r="S49" s="25"/>
      <c r="T49" s="25" t="s">
        <v>405</v>
      </c>
      <c r="U49" s="25">
        <v>104009</v>
      </c>
      <c r="V49" s="25" t="s">
        <v>290</v>
      </c>
      <c r="W49" s="25"/>
      <c r="X49" s="25" t="s">
        <v>403</v>
      </c>
      <c r="Y49" s="8" t="s">
        <v>262</v>
      </c>
    </row>
    <row r="50" spans="1:25" ht="76.5" x14ac:dyDescent="0.25">
      <c r="A50" s="25">
        <v>34</v>
      </c>
      <c r="B50" s="25" t="s">
        <v>101</v>
      </c>
      <c r="C50" s="25" t="s">
        <v>102</v>
      </c>
      <c r="D50" s="25" t="s">
        <v>73</v>
      </c>
      <c r="E50" s="25" t="s">
        <v>30</v>
      </c>
      <c r="F50" s="25" t="s">
        <v>65</v>
      </c>
      <c r="G50" s="25" t="s">
        <v>90</v>
      </c>
      <c r="H50" s="22">
        <v>8550000</v>
      </c>
      <c r="I50" s="25" t="s">
        <v>402</v>
      </c>
      <c r="J50" s="22">
        <v>0</v>
      </c>
      <c r="K50" s="25" t="s">
        <v>402</v>
      </c>
      <c r="L50" s="10">
        <v>3011538.9</v>
      </c>
      <c r="M50" s="25" t="s">
        <v>402</v>
      </c>
      <c r="N50" s="24">
        <v>0</v>
      </c>
      <c r="O50" s="25" t="s">
        <v>402</v>
      </c>
      <c r="P50" s="25"/>
      <c r="Q50" s="25" t="s">
        <v>403</v>
      </c>
      <c r="R50" s="25" t="s">
        <v>404</v>
      </c>
      <c r="S50" s="25"/>
      <c r="T50" s="25" t="s">
        <v>99</v>
      </c>
      <c r="U50" s="25">
        <v>104009</v>
      </c>
      <c r="V50" s="25" t="s">
        <v>290</v>
      </c>
      <c r="W50" s="25"/>
      <c r="X50" s="25" t="s">
        <v>403</v>
      </c>
      <c r="Y50" s="8" t="s">
        <v>262</v>
      </c>
    </row>
    <row r="51" spans="1:25" ht="63.75" x14ac:dyDescent="0.25">
      <c r="A51" s="25">
        <v>35</v>
      </c>
      <c r="B51" s="25" t="s">
        <v>173</v>
      </c>
      <c r="C51" s="25" t="s">
        <v>174</v>
      </c>
      <c r="D51" s="25" t="s">
        <v>138</v>
      </c>
      <c r="E51" s="25" t="s">
        <v>175</v>
      </c>
      <c r="F51" s="25" t="s">
        <v>65</v>
      </c>
      <c r="G51" s="25" t="s">
        <v>74</v>
      </c>
      <c r="H51" s="22">
        <v>1000000</v>
      </c>
      <c r="I51" s="25" t="s">
        <v>91</v>
      </c>
      <c r="J51" s="22"/>
      <c r="K51" s="25" t="s">
        <v>91</v>
      </c>
      <c r="L51" s="9">
        <v>386207.95</v>
      </c>
      <c r="M51" s="25" t="s">
        <v>91</v>
      </c>
      <c r="N51" s="24">
        <v>161133.9</v>
      </c>
      <c r="O51" s="25" t="s">
        <v>91</v>
      </c>
      <c r="P51" s="25"/>
      <c r="Q51" s="25" t="s">
        <v>406</v>
      </c>
      <c r="R51" s="25" t="s">
        <v>145</v>
      </c>
      <c r="S51" s="21"/>
      <c r="T51" s="25" t="s">
        <v>382</v>
      </c>
      <c r="U51" s="25"/>
      <c r="V51" s="25" t="s">
        <v>93</v>
      </c>
      <c r="W51" s="12"/>
      <c r="X51" s="25" t="s">
        <v>94</v>
      </c>
      <c r="Y51" s="8" t="s">
        <v>100</v>
      </c>
    </row>
    <row r="52" spans="1:25" ht="64.5" customHeight="1" x14ac:dyDescent="0.25">
      <c r="A52" s="25">
        <v>36</v>
      </c>
      <c r="B52" s="25"/>
      <c r="C52" s="25"/>
      <c r="D52" s="25" t="s">
        <v>146</v>
      </c>
      <c r="E52" s="25" t="s">
        <v>147</v>
      </c>
      <c r="F52" s="25" t="s">
        <v>65</v>
      </c>
      <c r="G52" s="25" t="s">
        <v>90</v>
      </c>
      <c r="H52" s="22">
        <v>665000</v>
      </c>
      <c r="I52" s="25" t="s">
        <v>148</v>
      </c>
      <c r="J52" s="22">
        <v>2572.9</v>
      </c>
      <c r="K52" s="25" t="s">
        <v>148</v>
      </c>
      <c r="L52" s="10">
        <f>230839.69+19230.34+3790.46</f>
        <v>253860.49</v>
      </c>
      <c r="M52" s="25" t="s">
        <v>148</v>
      </c>
      <c r="N52" s="24">
        <v>0</v>
      </c>
      <c r="O52" s="25" t="s">
        <v>148</v>
      </c>
      <c r="P52" s="25"/>
      <c r="Q52" s="25" t="s">
        <v>406</v>
      </c>
      <c r="R52" s="25" t="s">
        <v>145</v>
      </c>
      <c r="S52" s="21"/>
      <c r="T52" s="25" t="s">
        <v>382</v>
      </c>
      <c r="U52" s="25"/>
      <c r="V52" s="25" t="s">
        <v>93</v>
      </c>
      <c r="W52" s="12"/>
      <c r="X52" s="25" t="s">
        <v>94</v>
      </c>
      <c r="Y52" s="8" t="s">
        <v>262</v>
      </c>
    </row>
    <row r="53" spans="1:25" ht="51" x14ac:dyDescent="0.25">
      <c r="A53" s="25">
        <v>37</v>
      </c>
      <c r="B53" s="25"/>
      <c r="C53" s="25"/>
      <c r="D53" s="25" t="s">
        <v>142</v>
      </c>
      <c r="E53" s="25" t="s">
        <v>143</v>
      </c>
      <c r="F53" s="25" t="s">
        <v>65</v>
      </c>
      <c r="G53" s="25" t="s">
        <v>90</v>
      </c>
      <c r="H53" s="22">
        <v>7000</v>
      </c>
      <c r="I53" s="25" t="s">
        <v>144</v>
      </c>
      <c r="J53" s="22">
        <v>12005.8</v>
      </c>
      <c r="K53" s="25" t="s">
        <v>144</v>
      </c>
      <c r="L53" s="10">
        <v>0</v>
      </c>
      <c r="M53" s="25" t="s">
        <v>144</v>
      </c>
      <c r="N53" s="24">
        <v>0</v>
      </c>
      <c r="O53" s="25" t="s">
        <v>144</v>
      </c>
      <c r="P53" s="25"/>
      <c r="Q53" s="25" t="s">
        <v>406</v>
      </c>
      <c r="R53" s="25" t="s">
        <v>145</v>
      </c>
      <c r="S53" s="21"/>
      <c r="T53" s="25" t="s">
        <v>382</v>
      </c>
      <c r="U53" s="25"/>
      <c r="V53" s="25" t="s">
        <v>93</v>
      </c>
      <c r="W53" s="12"/>
      <c r="X53" s="25" t="s">
        <v>94</v>
      </c>
      <c r="Y53" s="8" t="s">
        <v>262</v>
      </c>
    </row>
    <row r="54" spans="1:25" ht="63.75" x14ac:dyDescent="0.25">
      <c r="A54" s="25">
        <v>38</v>
      </c>
      <c r="B54" s="25" t="s">
        <v>149</v>
      </c>
      <c r="C54" s="25" t="s">
        <v>150</v>
      </c>
      <c r="D54" s="25" t="s">
        <v>151</v>
      </c>
      <c r="E54" s="25" t="s">
        <v>152</v>
      </c>
      <c r="F54" s="25" t="s">
        <v>65</v>
      </c>
      <c r="G54" s="25" t="s">
        <v>90</v>
      </c>
      <c r="H54" s="22">
        <v>12000</v>
      </c>
      <c r="I54" s="25" t="s">
        <v>153</v>
      </c>
      <c r="J54" s="22">
        <v>504708</v>
      </c>
      <c r="K54" s="25" t="s">
        <v>153</v>
      </c>
      <c r="L54" s="10">
        <v>89895.2</v>
      </c>
      <c r="M54" s="25" t="s">
        <v>153</v>
      </c>
      <c r="N54" s="24">
        <v>0</v>
      </c>
      <c r="O54" s="25" t="s">
        <v>153</v>
      </c>
      <c r="P54" s="25"/>
      <c r="Q54" s="25" t="s">
        <v>406</v>
      </c>
      <c r="R54" s="25" t="s">
        <v>145</v>
      </c>
      <c r="S54" s="21"/>
      <c r="T54" s="25" t="s">
        <v>382</v>
      </c>
      <c r="U54" s="25"/>
      <c r="V54" s="25" t="s">
        <v>93</v>
      </c>
      <c r="W54" s="12"/>
      <c r="X54" s="25" t="s">
        <v>94</v>
      </c>
      <c r="Y54" s="8" t="s">
        <v>100</v>
      </c>
    </row>
    <row r="55" spans="1:25" ht="89.25" x14ac:dyDescent="0.25">
      <c r="A55" s="25">
        <v>39</v>
      </c>
      <c r="B55" s="25"/>
      <c r="C55" s="25"/>
      <c r="D55" s="25" t="s">
        <v>142</v>
      </c>
      <c r="E55" s="25" t="s">
        <v>31</v>
      </c>
      <c r="F55" s="25" t="s">
        <v>65</v>
      </c>
      <c r="G55" s="25" t="s">
        <v>90</v>
      </c>
      <c r="H55" s="22">
        <v>1050549</v>
      </c>
      <c r="I55" s="25" t="s">
        <v>75</v>
      </c>
      <c r="J55" s="22">
        <f>1608639.4-1233639.4</f>
        <v>375000</v>
      </c>
      <c r="K55" s="25" t="s">
        <v>75</v>
      </c>
      <c r="L55" s="10">
        <v>0</v>
      </c>
      <c r="M55" s="25" t="s">
        <v>75</v>
      </c>
      <c r="N55" s="24"/>
      <c r="O55" s="25" t="s">
        <v>75</v>
      </c>
      <c r="P55" s="25"/>
      <c r="Q55" s="25" t="s">
        <v>114</v>
      </c>
      <c r="R55" s="25" t="s">
        <v>92</v>
      </c>
      <c r="S55" s="21"/>
      <c r="T55" s="25" t="s">
        <v>115</v>
      </c>
      <c r="U55" s="25" t="s">
        <v>154</v>
      </c>
      <c r="V55" s="25" t="s">
        <v>93</v>
      </c>
      <c r="W55" s="12"/>
      <c r="X55" s="25" t="s">
        <v>155</v>
      </c>
      <c r="Y55" s="8" t="s">
        <v>134</v>
      </c>
    </row>
    <row r="56" spans="1:25" ht="88.5" customHeight="1" x14ac:dyDescent="0.25">
      <c r="A56" s="5">
        <v>40</v>
      </c>
      <c r="B56" s="25"/>
      <c r="C56" s="25" t="s">
        <v>96</v>
      </c>
      <c r="D56" s="25" t="s">
        <v>77</v>
      </c>
      <c r="E56" s="25" t="s">
        <v>97</v>
      </c>
      <c r="F56" s="25" t="s">
        <v>65</v>
      </c>
      <c r="G56" s="25" t="s">
        <v>90</v>
      </c>
      <c r="H56" s="22">
        <v>30000</v>
      </c>
      <c r="I56" s="25" t="s">
        <v>98</v>
      </c>
      <c r="J56" s="22">
        <v>310804.7</v>
      </c>
      <c r="K56" s="25" t="s">
        <v>98</v>
      </c>
      <c r="L56" s="10">
        <v>8464680.1999999993</v>
      </c>
      <c r="M56" s="25" t="s">
        <v>98</v>
      </c>
      <c r="N56" s="24">
        <v>118102.01</v>
      </c>
      <c r="O56" s="25" t="s">
        <v>98</v>
      </c>
      <c r="P56" s="25"/>
      <c r="Q56" s="25" t="s">
        <v>288</v>
      </c>
      <c r="R56" s="25" t="s">
        <v>289</v>
      </c>
      <c r="S56" s="25"/>
      <c r="T56" s="25" t="s">
        <v>99</v>
      </c>
      <c r="U56" s="25">
        <v>104009</v>
      </c>
      <c r="V56" s="25" t="s">
        <v>290</v>
      </c>
      <c r="W56" s="25"/>
      <c r="X56" s="25"/>
      <c r="Y56" s="8" t="s">
        <v>76</v>
      </c>
    </row>
    <row r="57" spans="1:25" ht="69.75" customHeight="1" x14ac:dyDescent="0.25">
      <c r="A57" s="25">
        <v>41</v>
      </c>
      <c r="B57" s="25" t="s">
        <v>211</v>
      </c>
      <c r="C57" s="25" t="s">
        <v>212</v>
      </c>
      <c r="D57" s="25" t="s">
        <v>108</v>
      </c>
      <c r="E57" s="25" t="s">
        <v>32</v>
      </c>
      <c r="F57" s="25" t="s">
        <v>65</v>
      </c>
      <c r="G57" s="25" t="s">
        <v>90</v>
      </c>
      <c r="H57" s="22">
        <v>6000000</v>
      </c>
      <c r="I57" s="25"/>
      <c r="J57" s="22">
        <f>731289-370000</f>
        <v>361289</v>
      </c>
      <c r="K57" s="25"/>
      <c r="L57" s="10">
        <v>2088431</v>
      </c>
      <c r="M57" s="25"/>
      <c r="N57" s="24">
        <v>0</v>
      </c>
      <c r="O57" s="25"/>
      <c r="P57" s="25"/>
      <c r="Q57" s="25" t="s">
        <v>214</v>
      </c>
      <c r="R57" s="25" t="s">
        <v>213</v>
      </c>
      <c r="S57" s="6" t="s">
        <v>220</v>
      </c>
      <c r="T57" s="25" t="s">
        <v>215</v>
      </c>
      <c r="U57" s="25">
        <v>104018</v>
      </c>
      <c r="V57" s="25" t="s">
        <v>93</v>
      </c>
      <c r="W57" s="6" t="s">
        <v>221</v>
      </c>
      <c r="X57" s="25" t="s">
        <v>214</v>
      </c>
      <c r="Y57" s="8" t="s">
        <v>133</v>
      </c>
    </row>
    <row r="58" spans="1:25" ht="89.25" x14ac:dyDescent="0.25">
      <c r="A58" s="25">
        <v>42</v>
      </c>
      <c r="B58" s="25" t="s">
        <v>106</v>
      </c>
      <c r="C58" s="25" t="s">
        <v>107</v>
      </c>
      <c r="D58" s="25" t="s">
        <v>108</v>
      </c>
      <c r="E58" s="25" t="s">
        <v>109</v>
      </c>
      <c r="F58" s="25" t="s">
        <v>65</v>
      </c>
      <c r="G58" s="25" t="s">
        <v>90</v>
      </c>
      <c r="H58" s="22">
        <v>6000000</v>
      </c>
      <c r="I58" s="25"/>
      <c r="J58" s="22">
        <f>1631337-1200000</f>
        <v>431337</v>
      </c>
      <c r="K58" s="25"/>
      <c r="L58" s="10">
        <v>1407823.6</v>
      </c>
      <c r="M58" s="25"/>
      <c r="N58" s="24"/>
      <c r="O58" s="25"/>
      <c r="P58" s="25"/>
      <c r="Q58" s="25" t="s">
        <v>214</v>
      </c>
      <c r="R58" s="25" t="s">
        <v>213</v>
      </c>
      <c r="S58" s="6" t="s">
        <v>220</v>
      </c>
      <c r="T58" s="25" t="s">
        <v>215</v>
      </c>
      <c r="U58" s="25">
        <v>104018</v>
      </c>
      <c r="V58" s="25" t="s">
        <v>93</v>
      </c>
      <c r="W58" s="6" t="s">
        <v>221</v>
      </c>
      <c r="X58" s="25" t="s">
        <v>214</v>
      </c>
      <c r="Y58" s="8" t="s">
        <v>133</v>
      </c>
    </row>
    <row r="59" spans="1:25" ht="87.75" customHeight="1" x14ac:dyDescent="0.25">
      <c r="A59" s="5">
        <v>43</v>
      </c>
      <c r="B59" s="35" t="s">
        <v>208</v>
      </c>
      <c r="C59" s="35" t="s">
        <v>209</v>
      </c>
      <c r="D59" s="35" t="s">
        <v>73</v>
      </c>
      <c r="E59" s="43" t="s">
        <v>407</v>
      </c>
      <c r="F59" s="43" t="s">
        <v>65</v>
      </c>
      <c r="G59" s="43" t="s">
        <v>90</v>
      </c>
      <c r="H59" s="49">
        <v>3000000</v>
      </c>
      <c r="I59" s="43" t="s">
        <v>217</v>
      </c>
      <c r="J59" s="22">
        <f>201056.4-62467.1</f>
        <v>138589.29999999999</v>
      </c>
      <c r="K59" s="25" t="s">
        <v>408</v>
      </c>
      <c r="L59" s="10">
        <v>411274.56</v>
      </c>
      <c r="M59" s="25" t="s">
        <v>217</v>
      </c>
      <c r="N59" s="10">
        <v>285345.71999999997</v>
      </c>
      <c r="O59" s="25" t="s">
        <v>408</v>
      </c>
      <c r="P59" s="43" t="s">
        <v>210</v>
      </c>
      <c r="Q59" s="25" t="s">
        <v>222</v>
      </c>
      <c r="R59" s="25" t="s">
        <v>223</v>
      </c>
      <c r="S59" s="25"/>
      <c r="T59" s="25" t="s">
        <v>69</v>
      </c>
      <c r="U59" s="25">
        <v>104021</v>
      </c>
      <c r="V59" s="25" t="s">
        <v>70</v>
      </c>
      <c r="W59" s="12"/>
      <c r="X59" s="25" t="s">
        <v>222</v>
      </c>
      <c r="Y59" s="8" t="s">
        <v>76</v>
      </c>
    </row>
    <row r="60" spans="1:25" ht="148.5" customHeight="1" x14ac:dyDescent="0.25">
      <c r="A60" s="5">
        <v>44</v>
      </c>
      <c r="B60" s="35"/>
      <c r="C60" s="35"/>
      <c r="D60" s="35"/>
      <c r="E60" s="44"/>
      <c r="F60" s="44"/>
      <c r="G60" s="44"/>
      <c r="H60" s="49"/>
      <c r="I60" s="44"/>
      <c r="J60" s="22">
        <v>37264.6</v>
      </c>
      <c r="K60" s="25" t="s">
        <v>409</v>
      </c>
      <c r="L60" s="10">
        <v>0</v>
      </c>
      <c r="M60" s="25" t="s">
        <v>217</v>
      </c>
      <c r="N60" s="10">
        <v>0</v>
      </c>
      <c r="O60" s="25" t="s">
        <v>409</v>
      </c>
      <c r="P60" s="44"/>
      <c r="Q60" s="25" t="s">
        <v>222</v>
      </c>
      <c r="R60" s="25" t="s">
        <v>223</v>
      </c>
      <c r="S60" s="25"/>
      <c r="T60" s="25" t="s">
        <v>69</v>
      </c>
      <c r="U60" s="25">
        <v>104021</v>
      </c>
      <c r="V60" s="25" t="s">
        <v>70</v>
      </c>
      <c r="W60" s="12"/>
      <c r="X60" s="25" t="s">
        <v>222</v>
      </c>
      <c r="Y60" s="8" t="s">
        <v>76</v>
      </c>
    </row>
    <row r="61" spans="1:25" ht="230.25" customHeight="1" x14ac:dyDescent="0.25">
      <c r="A61" s="5">
        <v>45</v>
      </c>
      <c r="B61" s="35"/>
      <c r="C61" s="35"/>
      <c r="D61" s="35"/>
      <c r="E61" s="45"/>
      <c r="F61" s="45"/>
      <c r="G61" s="45"/>
      <c r="H61" s="49"/>
      <c r="I61" s="45"/>
      <c r="J61" s="22">
        <v>0</v>
      </c>
      <c r="K61" s="25" t="s">
        <v>410</v>
      </c>
      <c r="L61" s="10">
        <v>0</v>
      </c>
      <c r="M61" s="25" t="s">
        <v>217</v>
      </c>
      <c r="N61" s="10">
        <v>0</v>
      </c>
      <c r="O61" s="25" t="s">
        <v>410</v>
      </c>
      <c r="P61" s="45"/>
      <c r="Q61" s="25" t="s">
        <v>222</v>
      </c>
      <c r="R61" s="25" t="s">
        <v>223</v>
      </c>
      <c r="S61" s="25"/>
      <c r="T61" s="25" t="s">
        <v>69</v>
      </c>
      <c r="U61" s="25">
        <v>104021</v>
      </c>
      <c r="V61" s="25" t="s">
        <v>70</v>
      </c>
      <c r="W61" s="12"/>
      <c r="X61" s="25" t="s">
        <v>69</v>
      </c>
      <c r="Y61" s="8" t="s">
        <v>76</v>
      </c>
    </row>
    <row r="62" spans="1:25" s="23" customFormat="1" ht="14.25" x14ac:dyDescent="0.25">
      <c r="A62" s="41" t="s">
        <v>176</v>
      </c>
      <c r="B62" s="42"/>
      <c r="C62" s="42"/>
      <c r="D62" s="42"/>
      <c r="E62" s="42"/>
      <c r="F62" s="27"/>
      <c r="G62" s="27"/>
      <c r="H62" s="30">
        <f>SUM(H13:H61)</f>
        <v>80723585.959999993</v>
      </c>
      <c r="I62" s="4"/>
      <c r="J62" s="30">
        <f>SUM(J13:J61)</f>
        <v>6384909.2999999998</v>
      </c>
      <c r="K62" s="4"/>
      <c r="L62" s="4">
        <f>SUM(L13:L61)</f>
        <v>26434316.599999998</v>
      </c>
      <c r="M62" s="4"/>
      <c r="N62" s="4">
        <f>SUM(N13:N61)</f>
        <v>1387800.3599999999</v>
      </c>
      <c r="O62" s="4"/>
      <c r="P62" s="4"/>
      <c r="Q62" s="4"/>
      <c r="R62" s="4"/>
      <c r="S62" s="27"/>
      <c r="T62" s="27"/>
      <c r="U62" s="27"/>
      <c r="V62" s="27"/>
      <c r="W62" s="27"/>
      <c r="X62" s="27"/>
      <c r="Y62" s="28"/>
    </row>
    <row r="63" spans="1:25" x14ac:dyDescent="0.25">
      <c r="A63" s="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10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8"/>
    </row>
    <row r="64" spans="1:25" ht="101.25" customHeight="1" x14ac:dyDescent="0.25">
      <c r="A64" s="5">
        <v>1</v>
      </c>
      <c r="B64" s="25"/>
      <c r="C64" s="25"/>
      <c r="D64" s="25"/>
      <c r="E64" s="25" t="s">
        <v>27</v>
      </c>
      <c r="F64" s="25"/>
      <c r="G64" s="25"/>
      <c r="H64" s="24"/>
      <c r="I64" s="25"/>
      <c r="J64" s="22"/>
      <c r="K64" s="25"/>
      <c r="L64" s="9"/>
      <c r="M64" s="25"/>
      <c r="N64" s="24">
        <v>0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8"/>
    </row>
    <row r="65" spans="1:25" ht="51" x14ac:dyDescent="0.25">
      <c r="A65" s="5">
        <v>2</v>
      </c>
      <c r="B65" s="25"/>
      <c r="C65" s="25" t="s">
        <v>177</v>
      </c>
      <c r="D65" s="25" t="s">
        <v>178</v>
      </c>
      <c r="E65" s="25" t="s">
        <v>179</v>
      </c>
      <c r="F65" s="25" t="s">
        <v>139</v>
      </c>
      <c r="G65" s="25" t="s">
        <v>140</v>
      </c>
      <c r="H65" s="22">
        <v>103281</v>
      </c>
      <c r="I65" s="25" t="s">
        <v>180</v>
      </c>
      <c r="J65" s="24"/>
      <c r="K65" s="25" t="s">
        <v>180</v>
      </c>
      <c r="L65" s="10">
        <v>77460</v>
      </c>
      <c r="M65" s="25" t="s">
        <v>180</v>
      </c>
      <c r="N65" s="10">
        <v>0</v>
      </c>
      <c r="O65" s="25" t="s">
        <v>180</v>
      </c>
      <c r="P65" s="25"/>
      <c r="Q65" s="25" t="s">
        <v>180</v>
      </c>
      <c r="R65" s="25" t="s">
        <v>181</v>
      </c>
      <c r="S65" s="25">
        <v>10061</v>
      </c>
      <c r="T65" s="25" t="s">
        <v>141</v>
      </c>
      <c r="U65" s="25">
        <v>104006</v>
      </c>
      <c r="V65" s="25" t="s">
        <v>70</v>
      </c>
      <c r="W65" s="6"/>
      <c r="X65" s="25" t="s">
        <v>141</v>
      </c>
      <c r="Y65" s="8" t="s">
        <v>95</v>
      </c>
    </row>
    <row r="66" spans="1:25" ht="178.5" x14ac:dyDescent="0.25">
      <c r="A66" s="25">
        <v>3</v>
      </c>
      <c r="B66" s="25"/>
      <c r="C66" s="25" t="s">
        <v>411</v>
      </c>
      <c r="D66" s="25" t="s">
        <v>292</v>
      </c>
      <c r="E66" s="25" t="s">
        <v>293</v>
      </c>
      <c r="F66" s="25" t="s">
        <v>139</v>
      </c>
      <c r="G66" s="25" t="s">
        <v>140</v>
      </c>
      <c r="H66" s="22">
        <v>59512</v>
      </c>
      <c r="I66" s="25" t="s">
        <v>293</v>
      </c>
      <c r="J66" s="22"/>
      <c r="K66" s="25" t="s">
        <v>293</v>
      </c>
      <c r="L66" s="10">
        <v>59512</v>
      </c>
      <c r="M66" s="25" t="s">
        <v>293</v>
      </c>
      <c r="N66" s="10">
        <v>0</v>
      </c>
      <c r="O66" s="25" t="s">
        <v>294</v>
      </c>
      <c r="P66" s="25" t="s">
        <v>295</v>
      </c>
      <c r="Q66" s="25" t="s">
        <v>412</v>
      </c>
      <c r="R66" s="25" t="s">
        <v>296</v>
      </c>
      <c r="S66" s="25"/>
      <c r="T66" s="25" t="s">
        <v>141</v>
      </c>
      <c r="U66" s="25">
        <v>104006</v>
      </c>
      <c r="V66" s="25" t="s">
        <v>70</v>
      </c>
      <c r="W66" s="6"/>
      <c r="X66" s="25" t="s">
        <v>297</v>
      </c>
      <c r="Y66" s="8" t="s">
        <v>95</v>
      </c>
    </row>
    <row r="67" spans="1:25" ht="87" customHeight="1" x14ac:dyDescent="0.25">
      <c r="A67" s="25">
        <v>4</v>
      </c>
      <c r="B67" s="25"/>
      <c r="C67" s="25" t="s">
        <v>185</v>
      </c>
      <c r="D67" s="25" t="s">
        <v>186</v>
      </c>
      <c r="E67" s="25" t="s">
        <v>187</v>
      </c>
      <c r="F67" s="25" t="s">
        <v>139</v>
      </c>
      <c r="G67" s="25" t="s">
        <v>140</v>
      </c>
      <c r="H67" s="22">
        <v>100000</v>
      </c>
      <c r="I67" s="25" t="s">
        <v>187</v>
      </c>
      <c r="J67" s="22"/>
      <c r="K67" s="25" t="s">
        <v>187</v>
      </c>
      <c r="L67" s="10">
        <v>34020</v>
      </c>
      <c r="M67" s="25" t="s">
        <v>187</v>
      </c>
      <c r="N67" s="10">
        <v>0</v>
      </c>
      <c r="O67" s="25" t="s">
        <v>413</v>
      </c>
      <c r="P67" s="25" t="s">
        <v>298</v>
      </c>
      <c r="Q67" s="25" t="s">
        <v>299</v>
      </c>
      <c r="R67" s="25" t="s">
        <v>300</v>
      </c>
      <c r="S67" s="25"/>
      <c r="T67" s="25" t="s">
        <v>141</v>
      </c>
      <c r="U67" s="25">
        <v>104006</v>
      </c>
      <c r="V67" s="25" t="s">
        <v>70</v>
      </c>
      <c r="W67" s="6"/>
      <c r="X67" s="25" t="s">
        <v>297</v>
      </c>
      <c r="Y67" s="8" t="s">
        <v>301</v>
      </c>
    </row>
    <row r="68" spans="1:25" ht="76.5" x14ac:dyDescent="0.25">
      <c r="A68" s="25">
        <v>5</v>
      </c>
      <c r="B68" s="25"/>
      <c r="C68" s="25" t="s">
        <v>190</v>
      </c>
      <c r="D68" s="25" t="s">
        <v>414</v>
      </c>
      <c r="E68" s="25" t="s">
        <v>191</v>
      </c>
      <c r="F68" s="25" t="s">
        <v>139</v>
      </c>
      <c r="G68" s="25" t="s">
        <v>140</v>
      </c>
      <c r="H68" s="22">
        <v>63000</v>
      </c>
      <c r="I68" s="25" t="s">
        <v>191</v>
      </c>
      <c r="J68" s="22"/>
      <c r="K68" s="25" t="s">
        <v>191</v>
      </c>
      <c r="L68" s="10">
        <v>19440</v>
      </c>
      <c r="M68" s="25" t="s">
        <v>302</v>
      </c>
      <c r="N68" s="10">
        <v>0</v>
      </c>
      <c r="O68" s="25" t="s">
        <v>303</v>
      </c>
      <c r="P68" s="25" t="s">
        <v>304</v>
      </c>
      <c r="Q68" s="25" t="s">
        <v>188</v>
      </c>
      <c r="R68" s="25" t="s">
        <v>300</v>
      </c>
      <c r="S68" s="25"/>
      <c r="T68" s="25" t="s">
        <v>141</v>
      </c>
      <c r="U68" s="25">
        <v>104006</v>
      </c>
      <c r="V68" s="25" t="s">
        <v>70</v>
      </c>
      <c r="W68" s="6"/>
      <c r="X68" s="25" t="s">
        <v>141</v>
      </c>
      <c r="Y68" s="8" t="s">
        <v>301</v>
      </c>
    </row>
    <row r="69" spans="1:25" ht="165.75" x14ac:dyDescent="0.25">
      <c r="A69" s="5">
        <v>6</v>
      </c>
      <c r="B69" s="25"/>
      <c r="C69" s="25" t="s">
        <v>415</v>
      </c>
      <c r="D69" s="25" t="s">
        <v>416</v>
      </c>
      <c r="E69" s="25" t="s">
        <v>417</v>
      </c>
      <c r="F69" s="25" t="s">
        <v>139</v>
      </c>
      <c r="G69" s="25" t="s">
        <v>140</v>
      </c>
      <c r="H69" s="22">
        <v>2506000</v>
      </c>
      <c r="I69" s="25" t="s">
        <v>418</v>
      </c>
      <c r="J69" s="22"/>
      <c r="K69" s="25" t="s">
        <v>418</v>
      </c>
      <c r="L69" s="10">
        <v>353744.3</v>
      </c>
      <c r="M69" s="25" t="s">
        <v>418</v>
      </c>
      <c r="N69" s="10">
        <v>353744.3</v>
      </c>
      <c r="O69" s="25" t="s">
        <v>418</v>
      </c>
      <c r="P69" s="25" t="s">
        <v>419</v>
      </c>
      <c r="Q69" s="25" t="s">
        <v>188</v>
      </c>
      <c r="R69" s="25" t="s">
        <v>300</v>
      </c>
      <c r="S69" s="25"/>
      <c r="T69" s="25" t="s">
        <v>141</v>
      </c>
      <c r="U69" s="25">
        <v>104006</v>
      </c>
      <c r="V69" s="25" t="s">
        <v>70</v>
      </c>
      <c r="W69" s="6"/>
      <c r="X69" s="25" t="s">
        <v>188</v>
      </c>
      <c r="Y69" s="8" t="s">
        <v>301</v>
      </c>
    </row>
    <row r="70" spans="1:25" ht="63.75" x14ac:dyDescent="0.25">
      <c r="A70" s="25">
        <v>7</v>
      </c>
      <c r="B70" s="25"/>
      <c r="C70" s="25"/>
      <c r="D70" s="25" t="s">
        <v>292</v>
      </c>
      <c r="E70" s="25" t="s">
        <v>193</v>
      </c>
      <c r="F70" s="25" t="s">
        <v>139</v>
      </c>
      <c r="G70" s="25" t="s">
        <v>140</v>
      </c>
      <c r="H70" s="22">
        <v>102057</v>
      </c>
      <c r="I70" s="24" t="s">
        <v>194</v>
      </c>
      <c r="J70" s="24"/>
      <c r="K70" s="25" t="s">
        <v>420</v>
      </c>
      <c r="L70" s="24">
        <v>50447</v>
      </c>
      <c r="M70" s="24" t="s">
        <v>194</v>
      </c>
      <c r="N70" s="10">
        <v>0</v>
      </c>
      <c r="O70" s="25" t="s">
        <v>420</v>
      </c>
      <c r="P70" s="25"/>
      <c r="Q70" s="25" t="s">
        <v>421</v>
      </c>
      <c r="R70" s="25" t="s">
        <v>422</v>
      </c>
      <c r="S70" s="25"/>
      <c r="T70" s="25" t="s">
        <v>141</v>
      </c>
      <c r="U70" s="25">
        <v>104006</v>
      </c>
      <c r="V70" s="25" t="s">
        <v>70</v>
      </c>
      <c r="W70" s="6"/>
      <c r="X70" s="25" t="s">
        <v>421</v>
      </c>
      <c r="Y70" s="8" t="s">
        <v>95</v>
      </c>
    </row>
    <row r="71" spans="1:25" ht="76.5" x14ac:dyDescent="0.25">
      <c r="A71" s="25">
        <v>8</v>
      </c>
      <c r="B71" s="25"/>
      <c r="C71" s="25" t="s">
        <v>423</v>
      </c>
      <c r="D71" s="2" t="s">
        <v>192</v>
      </c>
      <c r="E71" s="25" t="s">
        <v>424</v>
      </c>
      <c r="F71" s="25" t="s">
        <v>139</v>
      </c>
      <c r="G71" s="25" t="s">
        <v>140</v>
      </c>
      <c r="H71" s="22">
        <v>100000</v>
      </c>
      <c r="I71" s="25" t="s">
        <v>425</v>
      </c>
      <c r="J71" s="22">
        <v>48220</v>
      </c>
      <c r="K71" s="24" t="s">
        <v>425</v>
      </c>
      <c r="L71" s="24">
        <v>31224</v>
      </c>
      <c r="M71" s="24" t="s">
        <v>425</v>
      </c>
      <c r="N71" s="10">
        <v>0</v>
      </c>
      <c r="O71" s="24" t="s">
        <v>426</v>
      </c>
      <c r="P71" s="25" t="s">
        <v>427</v>
      </c>
      <c r="Q71" s="25" t="s">
        <v>299</v>
      </c>
      <c r="R71" s="25" t="s">
        <v>300</v>
      </c>
      <c r="S71" s="25"/>
      <c r="T71" s="25" t="s">
        <v>141</v>
      </c>
      <c r="U71" s="25">
        <v>104006</v>
      </c>
      <c r="V71" s="25" t="s">
        <v>70</v>
      </c>
      <c r="W71" s="6"/>
      <c r="X71" s="25" t="s">
        <v>428</v>
      </c>
      <c r="Y71" s="8" t="s">
        <v>301</v>
      </c>
    </row>
    <row r="72" spans="1:25" ht="102" x14ac:dyDescent="0.25">
      <c r="A72" s="5">
        <v>9</v>
      </c>
      <c r="B72" s="25"/>
      <c r="C72" s="25" t="s">
        <v>429</v>
      </c>
      <c r="D72" s="25" t="s">
        <v>192</v>
      </c>
      <c r="E72" s="25" t="s">
        <v>430</v>
      </c>
      <c r="F72" s="25" t="s">
        <v>139</v>
      </c>
      <c r="G72" s="25" t="s">
        <v>140</v>
      </c>
      <c r="H72" s="22">
        <v>1435000</v>
      </c>
      <c r="I72" s="25" t="s">
        <v>431</v>
      </c>
      <c r="J72" s="22">
        <v>697410</v>
      </c>
      <c r="K72" s="25" t="s">
        <v>431</v>
      </c>
      <c r="L72" s="20">
        <v>123326.8</v>
      </c>
      <c r="M72" s="25" t="s">
        <v>431</v>
      </c>
      <c r="N72" s="20">
        <v>0</v>
      </c>
      <c r="O72" s="25" t="s">
        <v>432</v>
      </c>
      <c r="P72" s="25" t="s">
        <v>433</v>
      </c>
      <c r="Q72" s="25" t="s">
        <v>299</v>
      </c>
      <c r="R72" s="25" t="s">
        <v>300</v>
      </c>
      <c r="S72" s="25"/>
      <c r="T72" s="25" t="s">
        <v>141</v>
      </c>
      <c r="U72" s="25">
        <v>104006</v>
      </c>
      <c r="V72" s="25" t="s">
        <v>70</v>
      </c>
      <c r="W72" s="6"/>
      <c r="X72" s="25" t="s">
        <v>299</v>
      </c>
      <c r="Y72" s="8" t="s">
        <v>301</v>
      </c>
    </row>
    <row r="73" spans="1:25" ht="51" x14ac:dyDescent="0.25">
      <c r="A73" s="25">
        <v>10</v>
      </c>
      <c r="B73" s="25"/>
      <c r="C73" s="25" t="s">
        <v>305</v>
      </c>
      <c r="D73" s="25" t="s">
        <v>197</v>
      </c>
      <c r="E73" s="25" t="s">
        <v>195</v>
      </c>
      <c r="F73" s="25" t="s">
        <v>139</v>
      </c>
      <c r="G73" s="25" t="s">
        <v>74</v>
      </c>
      <c r="H73" s="24" t="s">
        <v>434</v>
      </c>
      <c r="I73" s="25" t="s">
        <v>306</v>
      </c>
      <c r="J73" s="24"/>
      <c r="K73" s="25" t="s">
        <v>307</v>
      </c>
      <c r="L73" s="9" t="s">
        <v>435</v>
      </c>
      <c r="M73" s="25" t="s">
        <v>306</v>
      </c>
      <c r="N73" s="9">
        <v>45472</v>
      </c>
      <c r="O73" s="25" t="s">
        <v>308</v>
      </c>
      <c r="P73" s="25"/>
      <c r="Q73" s="25" t="s">
        <v>309</v>
      </c>
      <c r="R73" s="25" t="s">
        <v>310</v>
      </c>
      <c r="S73" s="25"/>
      <c r="T73" s="25" t="s">
        <v>141</v>
      </c>
      <c r="U73" s="25">
        <v>104006</v>
      </c>
      <c r="V73" s="25" t="s">
        <v>70</v>
      </c>
      <c r="W73" s="6"/>
      <c r="X73" s="25" t="s">
        <v>309</v>
      </c>
      <c r="Y73" s="8" t="s">
        <v>100</v>
      </c>
    </row>
    <row r="74" spans="1:25" ht="102" x14ac:dyDescent="0.25">
      <c r="A74" s="25">
        <v>11</v>
      </c>
      <c r="B74" s="25"/>
      <c r="C74" s="25" t="s">
        <v>311</v>
      </c>
      <c r="D74" s="25" t="s">
        <v>312</v>
      </c>
      <c r="E74" s="25" t="s">
        <v>436</v>
      </c>
      <c r="F74" s="25" t="s">
        <v>139</v>
      </c>
      <c r="G74" s="25" t="s">
        <v>140</v>
      </c>
      <c r="H74" s="22">
        <v>123703</v>
      </c>
      <c r="I74" s="24" t="s">
        <v>194</v>
      </c>
      <c r="J74" s="24"/>
      <c r="K74" s="24" t="s">
        <v>313</v>
      </c>
      <c r="L74" s="22">
        <v>123703</v>
      </c>
      <c r="M74" s="24" t="s">
        <v>194</v>
      </c>
      <c r="N74" s="9">
        <v>53071.3</v>
      </c>
      <c r="O74" s="24" t="s">
        <v>313</v>
      </c>
      <c r="P74" s="25"/>
      <c r="Q74" s="25" t="s">
        <v>314</v>
      </c>
      <c r="R74" s="25" t="s">
        <v>315</v>
      </c>
      <c r="S74" s="25"/>
      <c r="T74" s="25" t="s">
        <v>141</v>
      </c>
      <c r="U74" s="25">
        <v>104006</v>
      </c>
      <c r="V74" s="25" t="s">
        <v>70</v>
      </c>
      <c r="W74" s="6"/>
      <c r="X74" s="25" t="s">
        <v>314</v>
      </c>
      <c r="Y74" s="8" t="s">
        <v>95</v>
      </c>
    </row>
    <row r="75" spans="1:25" ht="102" x14ac:dyDescent="0.25">
      <c r="A75" s="25">
        <v>12</v>
      </c>
      <c r="B75" s="25"/>
      <c r="C75" s="25" t="s">
        <v>196</v>
      </c>
      <c r="D75" s="25" t="s">
        <v>197</v>
      </c>
      <c r="E75" s="25" t="s">
        <v>184</v>
      </c>
      <c r="F75" s="25" t="s">
        <v>198</v>
      </c>
      <c r="G75" s="25" t="s">
        <v>140</v>
      </c>
      <c r="H75" s="22">
        <v>96545.5</v>
      </c>
      <c r="I75" s="25" t="s">
        <v>184</v>
      </c>
      <c r="J75" s="22">
        <v>96545.5</v>
      </c>
      <c r="K75" s="25" t="s">
        <v>198</v>
      </c>
      <c r="L75" s="9">
        <v>96545.5</v>
      </c>
      <c r="M75" s="25" t="s">
        <v>184</v>
      </c>
      <c r="N75" s="9">
        <v>48338.5</v>
      </c>
      <c r="O75" s="25" t="s">
        <v>198</v>
      </c>
      <c r="P75" s="25"/>
      <c r="Q75" s="25" t="s">
        <v>316</v>
      </c>
      <c r="R75" s="25" t="s">
        <v>317</v>
      </c>
      <c r="S75" s="25"/>
      <c r="T75" s="25" t="s">
        <v>141</v>
      </c>
      <c r="U75" s="25">
        <v>104006</v>
      </c>
      <c r="V75" s="25" t="s">
        <v>70</v>
      </c>
      <c r="W75" s="6"/>
      <c r="X75" s="25" t="s">
        <v>316</v>
      </c>
      <c r="Y75" s="8" t="s">
        <v>95</v>
      </c>
    </row>
    <row r="76" spans="1:25" ht="255" x14ac:dyDescent="0.25">
      <c r="A76" s="5">
        <v>13</v>
      </c>
      <c r="B76" s="25"/>
      <c r="C76" s="25" t="s">
        <v>182</v>
      </c>
      <c r="D76" s="25" t="s">
        <v>199</v>
      </c>
      <c r="E76" s="25" t="s">
        <v>437</v>
      </c>
      <c r="F76" s="25" t="s">
        <v>139</v>
      </c>
      <c r="G76" s="25" t="s">
        <v>140</v>
      </c>
      <c r="H76" s="22">
        <v>300000</v>
      </c>
      <c r="I76" s="15" t="s">
        <v>438</v>
      </c>
      <c r="J76" s="22"/>
      <c r="K76" s="15" t="s">
        <v>438</v>
      </c>
      <c r="L76" s="9">
        <v>72900</v>
      </c>
      <c r="M76" s="15" t="s">
        <v>438</v>
      </c>
      <c r="N76" s="9">
        <v>0</v>
      </c>
      <c r="O76" s="25" t="s">
        <v>439</v>
      </c>
      <c r="P76" s="25" t="s">
        <v>440</v>
      </c>
      <c r="Q76" s="25" t="s">
        <v>441</v>
      </c>
      <c r="R76" s="25" t="s">
        <v>189</v>
      </c>
      <c r="S76" s="25"/>
      <c r="T76" s="25" t="s">
        <v>141</v>
      </c>
      <c r="U76" s="25">
        <v>104006</v>
      </c>
      <c r="V76" s="25" t="s">
        <v>70</v>
      </c>
      <c r="W76" s="6"/>
      <c r="X76" s="25" t="s">
        <v>441</v>
      </c>
      <c r="Y76" s="8" t="s">
        <v>301</v>
      </c>
    </row>
    <row r="77" spans="1:25" ht="165.75" x14ac:dyDescent="0.25">
      <c r="A77" s="25">
        <v>14</v>
      </c>
      <c r="B77" s="25"/>
      <c r="C77" s="25" t="s">
        <v>200</v>
      </c>
      <c r="D77" s="25" t="s">
        <v>183</v>
      </c>
      <c r="E77" s="25" t="s">
        <v>201</v>
      </c>
      <c r="F77" s="25" t="s">
        <v>139</v>
      </c>
      <c r="G77" s="25" t="s">
        <v>140</v>
      </c>
      <c r="H77" s="22">
        <v>425000</v>
      </c>
      <c r="I77" s="24" t="s">
        <v>202</v>
      </c>
      <c r="J77" s="24"/>
      <c r="K77" s="24" t="s">
        <v>442</v>
      </c>
      <c r="L77" s="24">
        <v>42500</v>
      </c>
      <c r="M77" s="24" t="s">
        <v>202</v>
      </c>
      <c r="N77" s="9">
        <v>0</v>
      </c>
      <c r="O77" s="24" t="s">
        <v>442</v>
      </c>
      <c r="P77" s="25" t="s">
        <v>443</v>
      </c>
      <c r="Q77" s="25" t="s">
        <v>444</v>
      </c>
      <c r="R77" s="25" t="s">
        <v>445</v>
      </c>
      <c r="S77" s="25"/>
      <c r="T77" s="25" t="s">
        <v>141</v>
      </c>
      <c r="U77" s="25">
        <v>104006</v>
      </c>
      <c r="V77" s="25" t="s">
        <v>70</v>
      </c>
      <c r="W77" s="6"/>
      <c r="X77" s="25" t="s">
        <v>444</v>
      </c>
      <c r="Y77" s="8" t="s">
        <v>301</v>
      </c>
    </row>
    <row r="78" spans="1:25" ht="90.75" customHeight="1" x14ac:dyDescent="0.25">
      <c r="A78" s="5">
        <v>15</v>
      </c>
      <c r="B78" s="37">
        <v>1660640</v>
      </c>
      <c r="C78" s="37" t="s">
        <v>233</v>
      </c>
      <c r="D78" s="35" t="s">
        <v>234</v>
      </c>
      <c r="E78" s="35" t="s">
        <v>235</v>
      </c>
      <c r="F78" s="37" t="s">
        <v>139</v>
      </c>
      <c r="G78" s="35" t="s">
        <v>140</v>
      </c>
      <c r="H78" s="22">
        <v>73570400</v>
      </c>
      <c r="I78" s="24" t="s">
        <v>236</v>
      </c>
      <c r="J78" s="22"/>
      <c r="K78" s="24" t="s">
        <v>236</v>
      </c>
      <c r="L78" s="24">
        <v>73570400</v>
      </c>
      <c r="M78" s="24" t="s">
        <v>236</v>
      </c>
      <c r="N78" s="24">
        <v>73570400</v>
      </c>
      <c r="O78" s="24" t="s">
        <v>236</v>
      </c>
      <c r="P78" s="25"/>
      <c r="Q78" s="35" t="s">
        <v>239</v>
      </c>
      <c r="R78" s="35" t="s">
        <v>240</v>
      </c>
      <c r="S78" s="25"/>
      <c r="T78" s="35" t="s">
        <v>241</v>
      </c>
      <c r="U78" s="37">
        <v>105033</v>
      </c>
      <c r="V78" s="35" t="s">
        <v>70</v>
      </c>
      <c r="W78" s="6"/>
      <c r="X78" s="35" t="s">
        <v>242</v>
      </c>
      <c r="Y78" s="36" t="s">
        <v>243</v>
      </c>
    </row>
    <row r="79" spans="1:25" ht="90.75" customHeight="1" x14ac:dyDescent="0.25">
      <c r="A79" s="31">
        <v>16</v>
      </c>
      <c r="B79" s="37"/>
      <c r="C79" s="37"/>
      <c r="D79" s="35"/>
      <c r="E79" s="35"/>
      <c r="F79" s="37"/>
      <c r="G79" s="35"/>
      <c r="H79" s="22">
        <v>4578411.5999999996</v>
      </c>
      <c r="I79" s="24" t="s">
        <v>237</v>
      </c>
      <c r="J79" s="22"/>
      <c r="K79" s="24" t="s">
        <v>237</v>
      </c>
      <c r="L79" s="24">
        <v>4578411.5999999996</v>
      </c>
      <c r="M79" s="24" t="s">
        <v>237</v>
      </c>
      <c r="N79" s="24">
        <v>4578411.5999999996</v>
      </c>
      <c r="O79" s="24" t="s">
        <v>237</v>
      </c>
      <c r="P79" s="25"/>
      <c r="Q79" s="35"/>
      <c r="R79" s="35"/>
      <c r="S79" s="25"/>
      <c r="T79" s="35"/>
      <c r="U79" s="37"/>
      <c r="V79" s="35"/>
      <c r="W79" s="6"/>
      <c r="X79" s="35"/>
      <c r="Y79" s="36"/>
    </row>
    <row r="80" spans="1:25" ht="90.75" customHeight="1" x14ac:dyDescent="0.25">
      <c r="A80" s="31">
        <v>17</v>
      </c>
      <c r="B80" s="37"/>
      <c r="C80" s="37"/>
      <c r="D80" s="35"/>
      <c r="E80" s="35"/>
      <c r="F80" s="37"/>
      <c r="G80" s="35"/>
      <c r="H80" s="22">
        <v>4598150</v>
      </c>
      <c r="I80" s="24" t="s">
        <v>238</v>
      </c>
      <c r="J80" s="22"/>
      <c r="K80" s="24" t="s">
        <v>238</v>
      </c>
      <c r="L80" s="24">
        <v>4598150</v>
      </c>
      <c r="M80" s="24" t="s">
        <v>238</v>
      </c>
      <c r="N80" s="24">
        <v>4598150</v>
      </c>
      <c r="O80" s="24" t="s">
        <v>238</v>
      </c>
      <c r="P80" s="25"/>
      <c r="Q80" s="35"/>
      <c r="R80" s="35"/>
      <c r="S80" s="25"/>
      <c r="T80" s="35"/>
      <c r="U80" s="37"/>
      <c r="V80" s="35"/>
      <c r="W80" s="6"/>
      <c r="X80" s="35"/>
      <c r="Y80" s="36"/>
    </row>
    <row r="81" spans="1:25" ht="99.75" customHeight="1" x14ac:dyDescent="0.25">
      <c r="A81" s="26">
        <v>18</v>
      </c>
      <c r="B81" s="25" t="s">
        <v>318</v>
      </c>
      <c r="C81" s="26" t="s">
        <v>244</v>
      </c>
      <c r="D81" s="25" t="s">
        <v>319</v>
      </c>
      <c r="E81" s="25" t="s">
        <v>246</v>
      </c>
      <c r="F81" s="26" t="s">
        <v>247</v>
      </c>
      <c r="G81" s="25" t="s">
        <v>74</v>
      </c>
      <c r="H81" s="22">
        <v>13675.97</v>
      </c>
      <c r="I81" s="24" t="s">
        <v>258</v>
      </c>
      <c r="J81" s="24"/>
      <c r="K81" s="24"/>
      <c r="L81" s="24">
        <v>13675.97</v>
      </c>
      <c r="M81" s="24" t="s">
        <v>248</v>
      </c>
      <c r="N81" s="24"/>
      <c r="O81" s="24"/>
      <c r="P81" s="25" t="s">
        <v>245</v>
      </c>
      <c r="Q81" s="25" t="s">
        <v>249</v>
      </c>
      <c r="R81" s="25" t="s">
        <v>250</v>
      </c>
      <c r="S81" s="37"/>
      <c r="T81" s="25"/>
      <c r="U81" s="26">
        <v>105003</v>
      </c>
      <c r="V81" s="25" t="s">
        <v>251</v>
      </c>
      <c r="W81" s="38" t="s">
        <v>252</v>
      </c>
      <c r="X81" s="25" t="s">
        <v>253</v>
      </c>
      <c r="Y81" s="29" t="s">
        <v>243</v>
      </c>
    </row>
    <row r="82" spans="1:25" ht="99.75" customHeight="1" x14ac:dyDescent="0.25">
      <c r="A82" s="26">
        <v>19</v>
      </c>
      <c r="B82" s="25"/>
      <c r="C82" s="26"/>
      <c r="D82" s="25"/>
      <c r="E82" s="25"/>
      <c r="F82" s="26"/>
      <c r="G82" s="25"/>
      <c r="H82" s="22">
        <v>399.8</v>
      </c>
      <c r="I82" s="24" t="s">
        <v>259</v>
      </c>
      <c r="J82" s="24"/>
      <c r="K82" s="24"/>
      <c r="L82" s="24">
        <v>399.8</v>
      </c>
      <c r="M82" s="24" t="s">
        <v>259</v>
      </c>
      <c r="N82" s="24"/>
      <c r="O82" s="24"/>
      <c r="P82" s="25"/>
      <c r="Q82" s="25"/>
      <c r="R82" s="25"/>
      <c r="S82" s="37"/>
      <c r="T82" s="25"/>
      <c r="U82" s="26"/>
      <c r="V82" s="25"/>
      <c r="W82" s="38"/>
      <c r="X82" s="25"/>
      <c r="Y82" s="29"/>
    </row>
    <row r="83" spans="1:25" ht="99.75" customHeight="1" x14ac:dyDescent="0.25">
      <c r="A83" s="25">
        <v>20</v>
      </c>
      <c r="B83" s="25"/>
      <c r="C83" s="26"/>
      <c r="D83" s="25"/>
      <c r="E83" s="25"/>
      <c r="F83" s="26"/>
      <c r="G83" s="25"/>
      <c r="H83" s="22">
        <v>67</v>
      </c>
      <c r="I83" s="24" t="s">
        <v>254</v>
      </c>
      <c r="J83" s="24"/>
      <c r="K83" s="24"/>
      <c r="L83" s="24">
        <v>67</v>
      </c>
      <c r="M83" s="24" t="s">
        <v>254</v>
      </c>
      <c r="N83" s="24"/>
      <c r="O83" s="24"/>
      <c r="P83" s="25"/>
      <c r="Q83" s="25"/>
      <c r="R83" s="25"/>
      <c r="S83" s="37"/>
      <c r="T83" s="25"/>
      <c r="U83" s="26"/>
      <c r="V83" s="25"/>
      <c r="W83" s="38"/>
      <c r="X83" s="25"/>
      <c r="Y83" s="29"/>
    </row>
    <row r="84" spans="1:25" ht="99.75" customHeight="1" x14ac:dyDescent="0.25">
      <c r="A84" s="25">
        <v>21</v>
      </c>
      <c r="B84" s="25"/>
      <c r="C84" s="26"/>
      <c r="D84" s="25"/>
      <c r="E84" s="25"/>
      <c r="F84" s="26"/>
      <c r="G84" s="25"/>
      <c r="H84" s="22">
        <v>39</v>
      </c>
      <c r="I84" s="24" t="s">
        <v>255</v>
      </c>
      <c r="J84" s="24"/>
      <c r="K84" s="24"/>
      <c r="L84" s="24">
        <v>39</v>
      </c>
      <c r="M84" s="24" t="s">
        <v>255</v>
      </c>
      <c r="N84" s="24"/>
      <c r="O84" s="24"/>
      <c r="P84" s="25"/>
      <c r="Q84" s="25"/>
      <c r="R84" s="25"/>
      <c r="S84" s="37"/>
      <c r="T84" s="25"/>
      <c r="U84" s="26"/>
      <c r="V84" s="25"/>
      <c r="W84" s="38"/>
      <c r="X84" s="25"/>
      <c r="Y84" s="29"/>
    </row>
    <row r="85" spans="1:25" ht="99.75" customHeight="1" x14ac:dyDescent="0.25">
      <c r="A85" s="25">
        <v>22</v>
      </c>
      <c r="B85" s="25"/>
      <c r="C85" s="26"/>
      <c r="D85" s="25"/>
      <c r="E85" s="25"/>
      <c r="F85" s="26"/>
      <c r="G85" s="25"/>
      <c r="H85" s="22">
        <v>200</v>
      </c>
      <c r="I85" s="24" t="s">
        <v>260</v>
      </c>
      <c r="J85" s="24"/>
      <c r="K85" s="24"/>
      <c r="L85" s="24">
        <v>200</v>
      </c>
      <c r="M85" s="24" t="s">
        <v>260</v>
      </c>
      <c r="N85" s="24"/>
      <c r="O85" s="24"/>
      <c r="P85" s="25"/>
      <c r="Q85" s="25"/>
      <c r="R85" s="25"/>
      <c r="S85" s="37"/>
      <c r="T85" s="25"/>
      <c r="U85" s="26"/>
      <c r="V85" s="25"/>
      <c r="W85" s="38"/>
      <c r="X85" s="25"/>
      <c r="Y85" s="29"/>
    </row>
    <row r="86" spans="1:25" ht="99.75" customHeight="1" x14ac:dyDescent="0.25">
      <c r="A86" s="25">
        <v>23</v>
      </c>
      <c r="B86" s="25"/>
      <c r="C86" s="26"/>
      <c r="D86" s="25"/>
      <c r="E86" s="25"/>
      <c r="F86" s="26"/>
      <c r="G86" s="25"/>
      <c r="H86" s="22">
        <v>739.2</v>
      </c>
      <c r="I86" s="24" t="s">
        <v>256</v>
      </c>
      <c r="J86" s="24"/>
      <c r="K86" s="24"/>
      <c r="L86" s="24">
        <v>739.2</v>
      </c>
      <c r="M86" s="24" t="s">
        <v>256</v>
      </c>
      <c r="N86" s="24"/>
      <c r="O86" s="24"/>
      <c r="P86" s="25"/>
      <c r="Q86" s="25"/>
      <c r="R86" s="25"/>
      <c r="S86" s="37"/>
      <c r="T86" s="25"/>
      <c r="U86" s="26"/>
      <c r="V86" s="25"/>
      <c r="W86" s="38"/>
      <c r="X86" s="25"/>
      <c r="Y86" s="29"/>
    </row>
    <row r="87" spans="1:25" ht="99.75" customHeight="1" x14ac:dyDescent="0.25">
      <c r="A87" s="25">
        <v>24</v>
      </c>
      <c r="B87" s="25"/>
      <c r="C87" s="26"/>
      <c r="D87" s="26"/>
      <c r="E87" s="25"/>
      <c r="F87" s="26"/>
      <c r="G87" s="25"/>
      <c r="H87" s="22">
        <v>115.57</v>
      </c>
      <c r="I87" s="24" t="s">
        <v>261</v>
      </c>
      <c r="J87" s="24"/>
      <c r="K87" s="24"/>
      <c r="L87" s="24">
        <v>115.57</v>
      </c>
      <c r="M87" s="24" t="s">
        <v>261</v>
      </c>
      <c r="N87" s="24"/>
      <c r="O87" s="24"/>
      <c r="P87" s="25"/>
      <c r="Q87" s="25"/>
      <c r="R87" s="25"/>
      <c r="S87" s="37"/>
      <c r="T87" s="25"/>
      <c r="U87" s="26"/>
      <c r="V87" s="25"/>
      <c r="W87" s="38"/>
      <c r="X87" s="25"/>
      <c r="Y87" s="29"/>
    </row>
    <row r="88" spans="1:25" ht="99.75" customHeight="1" x14ac:dyDescent="0.25">
      <c r="A88" s="25">
        <v>25</v>
      </c>
      <c r="B88" s="25"/>
      <c r="C88" s="26"/>
      <c r="D88" s="25"/>
      <c r="E88" s="25"/>
      <c r="F88" s="26"/>
      <c r="G88" s="25"/>
      <c r="H88" s="22">
        <v>12115.4</v>
      </c>
      <c r="I88" s="24" t="s">
        <v>257</v>
      </c>
      <c r="J88" s="24"/>
      <c r="K88" s="24"/>
      <c r="L88" s="24">
        <v>12115.4</v>
      </c>
      <c r="M88" s="24" t="s">
        <v>257</v>
      </c>
      <c r="N88" s="24"/>
      <c r="O88" s="24"/>
      <c r="P88" s="25"/>
      <c r="Q88" s="25"/>
      <c r="R88" s="25"/>
      <c r="S88" s="37"/>
      <c r="T88" s="25"/>
      <c r="U88" s="26"/>
      <c r="V88" s="25"/>
      <c r="W88" s="38"/>
      <c r="X88" s="25"/>
      <c r="Y88" s="29"/>
    </row>
    <row r="89" spans="1:25" ht="138" customHeight="1" x14ac:dyDescent="0.25">
      <c r="A89" s="25">
        <v>26</v>
      </c>
      <c r="B89" s="25" t="s">
        <v>263</v>
      </c>
      <c r="C89" s="26" t="s">
        <v>128</v>
      </c>
      <c r="D89" s="25" t="s">
        <v>264</v>
      </c>
      <c r="E89" s="25" t="s">
        <v>265</v>
      </c>
      <c r="F89" s="26" t="s">
        <v>247</v>
      </c>
      <c r="G89" s="25" t="s">
        <v>140</v>
      </c>
      <c r="H89" s="22">
        <v>50000</v>
      </c>
      <c r="I89" s="24"/>
      <c r="J89" s="22"/>
      <c r="K89" s="24"/>
      <c r="L89" s="24">
        <v>0</v>
      </c>
      <c r="M89" s="24"/>
      <c r="N89" s="24">
        <v>0</v>
      </c>
      <c r="O89" s="24"/>
      <c r="P89" s="25"/>
      <c r="Q89" s="25" t="s">
        <v>266</v>
      </c>
      <c r="R89" s="25" t="s">
        <v>267</v>
      </c>
      <c r="S89" s="25"/>
      <c r="T89" s="25" t="s">
        <v>268</v>
      </c>
      <c r="U89" s="26">
        <v>7</v>
      </c>
      <c r="V89" s="25" t="s">
        <v>269</v>
      </c>
      <c r="W89" s="6" t="s">
        <v>270</v>
      </c>
      <c r="X89" s="25" t="s">
        <v>266</v>
      </c>
      <c r="Y89" s="29" t="s">
        <v>262</v>
      </c>
    </row>
    <row r="90" spans="1:25" ht="138" customHeight="1" x14ac:dyDescent="0.25">
      <c r="A90" s="25">
        <v>27</v>
      </c>
      <c r="B90" s="25" t="s">
        <v>275</v>
      </c>
      <c r="C90" s="26" t="s">
        <v>276</v>
      </c>
      <c r="D90" s="25" t="s">
        <v>277</v>
      </c>
      <c r="E90" s="25" t="s">
        <v>278</v>
      </c>
      <c r="F90" s="26" t="s">
        <v>247</v>
      </c>
      <c r="G90" s="25" t="s">
        <v>140</v>
      </c>
      <c r="H90" s="22">
        <v>193350</v>
      </c>
      <c r="I90" s="24"/>
      <c r="J90" s="22"/>
      <c r="K90" s="24"/>
      <c r="L90" s="24">
        <v>0</v>
      </c>
      <c r="M90" s="24"/>
      <c r="N90" s="24">
        <v>0</v>
      </c>
      <c r="O90" s="24"/>
      <c r="P90" s="25"/>
      <c r="Q90" s="25" t="s">
        <v>266</v>
      </c>
      <c r="R90" s="25" t="s">
        <v>267</v>
      </c>
      <c r="S90" s="25"/>
      <c r="T90" s="25" t="s">
        <v>268</v>
      </c>
      <c r="U90" s="26">
        <v>7</v>
      </c>
      <c r="V90" s="25" t="s">
        <v>269</v>
      </c>
      <c r="W90" s="6" t="s">
        <v>270</v>
      </c>
      <c r="X90" s="25" t="s">
        <v>266</v>
      </c>
      <c r="Y90" s="29" t="s">
        <v>262</v>
      </c>
    </row>
    <row r="91" spans="1:25" ht="138" customHeight="1" x14ac:dyDescent="0.25">
      <c r="A91" s="25">
        <v>28</v>
      </c>
      <c r="B91" s="25" t="s">
        <v>263</v>
      </c>
      <c r="C91" s="26" t="s">
        <v>128</v>
      </c>
      <c r="D91" s="25" t="s">
        <v>264</v>
      </c>
      <c r="E91" s="25" t="s">
        <v>265</v>
      </c>
      <c r="F91" s="26" t="s">
        <v>247</v>
      </c>
      <c r="G91" s="25" t="s">
        <v>140</v>
      </c>
      <c r="H91" s="22">
        <v>50000</v>
      </c>
      <c r="I91" s="24" t="s">
        <v>280</v>
      </c>
      <c r="J91" s="22"/>
      <c r="K91" s="24" t="s">
        <v>281</v>
      </c>
      <c r="L91" s="24">
        <v>50000</v>
      </c>
      <c r="M91" s="24" t="s">
        <v>281</v>
      </c>
      <c r="N91" s="24">
        <v>50000</v>
      </c>
      <c r="O91" s="24" t="s">
        <v>281</v>
      </c>
      <c r="P91" s="25"/>
      <c r="Q91" s="25" t="s">
        <v>266</v>
      </c>
      <c r="R91" s="25" t="s">
        <v>267</v>
      </c>
      <c r="S91" s="25"/>
      <c r="T91" s="25" t="s">
        <v>268</v>
      </c>
      <c r="U91" s="26">
        <v>7</v>
      </c>
      <c r="V91" s="25" t="s">
        <v>269</v>
      </c>
      <c r="W91" s="6" t="s">
        <v>270</v>
      </c>
      <c r="X91" s="25" t="s">
        <v>266</v>
      </c>
      <c r="Y91" s="29" t="s">
        <v>262</v>
      </c>
    </row>
    <row r="92" spans="1:25" ht="138" customHeight="1" x14ac:dyDescent="0.25">
      <c r="A92" s="5">
        <v>29</v>
      </c>
      <c r="B92" s="25" t="s">
        <v>283</v>
      </c>
      <c r="C92" s="26" t="s">
        <v>279</v>
      </c>
      <c r="D92" s="25" t="s">
        <v>264</v>
      </c>
      <c r="E92" s="25" t="s">
        <v>265</v>
      </c>
      <c r="F92" s="26" t="s">
        <v>247</v>
      </c>
      <c r="G92" s="25" t="s">
        <v>140</v>
      </c>
      <c r="H92" s="22">
        <v>50000</v>
      </c>
      <c r="I92" s="24" t="s">
        <v>280</v>
      </c>
      <c r="J92" s="22"/>
      <c r="K92" s="24" t="s">
        <v>281</v>
      </c>
      <c r="L92" s="24">
        <v>12000</v>
      </c>
      <c r="M92" s="24" t="s">
        <v>282</v>
      </c>
      <c r="N92" s="24">
        <v>12000</v>
      </c>
      <c r="O92" s="24" t="s">
        <v>282</v>
      </c>
      <c r="P92" s="25"/>
      <c r="Q92" s="25" t="s">
        <v>266</v>
      </c>
      <c r="R92" s="25" t="s">
        <v>267</v>
      </c>
      <c r="S92" s="25"/>
      <c r="T92" s="25" t="s">
        <v>268</v>
      </c>
      <c r="U92" s="26">
        <v>7</v>
      </c>
      <c r="V92" s="25" t="s">
        <v>269</v>
      </c>
      <c r="W92" s="6" t="s">
        <v>270</v>
      </c>
      <c r="X92" s="25" t="s">
        <v>266</v>
      </c>
      <c r="Y92" s="29" t="s">
        <v>262</v>
      </c>
    </row>
    <row r="93" spans="1:25" ht="186" customHeight="1" x14ac:dyDescent="0.25">
      <c r="A93" s="25">
        <v>30</v>
      </c>
      <c r="B93" s="25" t="s">
        <v>275</v>
      </c>
      <c r="C93" s="26" t="s">
        <v>276</v>
      </c>
      <c r="D93" s="25" t="s">
        <v>277</v>
      </c>
      <c r="E93" s="25" t="s">
        <v>278</v>
      </c>
      <c r="F93" s="26" t="s">
        <v>247</v>
      </c>
      <c r="G93" s="25" t="s">
        <v>140</v>
      </c>
      <c r="H93" s="22">
        <v>193350</v>
      </c>
      <c r="I93" s="24" t="s">
        <v>287</v>
      </c>
      <c r="J93" s="22"/>
      <c r="K93" s="24" t="s">
        <v>287</v>
      </c>
      <c r="L93" s="24">
        <v>193350</v>
      </c>
      <c r="M93" s="24" t="s">
        <v>287</v>
      </c>
      <c r="N93" s="24">
        <v>193350</v>
      </c>
      <c r="O93" s="24" t="s">
        <v>287</v>
      </c>
      <c r="P93" s="25"/>
      <c r="Q93" s="25" t="s">
        <v>266</v>
      </c>
      <c r="R93" s="25" t="s">
        <v>267</v>
      </c>
      <c r="S93" s="25"/>
      <c r="T93" s="25"/>
      <c r="U93" s="26"/>
      <c r="V93" s="25"/>
      <c r="W93" s="6"/>
      <c r="X93" s="25"/>
      <c r="Y93" s="29"/>
    </row>
    <row r="94" spans="1:25" ht="138" customHeight="1" x14ac:dyDescent="0.25">
      <c r="A94" s="15">
        <v>31</v>
      </c>
      <c r="C94" s="15"/>
      <c r="D94" s="2" t="s">
        <v>320</v>
      </c>
      <c r="E94" s="15" t="s">
        <v>321</v>
      </c>
      <c r="F94" s="16" t="s">
        <v>247</v>
      </c>
      <c r="G94" s="25" t="s">
        <v>140</v>
      </c>
      <c r="H94" s="32">
        <v>56371.7</v>
      </c>
      <c r="I94" s="17" t="s">
        <v>322</v>
      </c>
      <c r="J94" s="32"/>
      <c r="K94" s="17"/>
      <c r="L94" s="17"/>
      <c r="M94" s="17"/>
      <c r="N94" s="17">
        <v>0</v>
      </c>
      <c r="O94" s="17"/>
      <c r="P94" s="15"/>
      <c r="Q94" s="15" t="s">
        <v>323</v>
      </c>
      <c r="R94" s="15"/>
      <c r="S94" s="15"/>
      <c r="T94" s="15"/>
      <c r="U94" s="16"/>
      <c r="V94" s="15"/>
      <c r="W94" s="18"/>
      <c r="X94" s="15"/>
      <c r="Y94" s="19" t="s">
        <v>324</v>
      </c>
    </row>
    <row r="95" spans="1:25" ht="138" customHeight="1" x14ac:dyDescent="0.25">
      <c r="A95" s="5">
        <v>32</v>
      </c>
      <c r="B95" s="15"/>
      <c r="C95" s="15"/>
      <c r="D95" s="15" t="s">
        <v>325</v>
      </c>
      <c r="E95" s="15" t="s">
        <v>326</v>
      </c>
      <c r="F95" s="16" t="s">
        <v>247</v>
      </c>
      <c r="G95" s="25" t="s">
        <v>140</v>
      </c>
      <c r="H95" s="32">
        <v>5792.5</v>
      </c>
      <c r="I95" s="17"/>
      <c r="J95" s="32"/>
      <c r="K95" s="17"/>
      <c r="L95" s="17"/>
      <c r="M95" s="17"/>
      <c r="N95" s="17"/>
      <c r="O95" s="17"/>
      <c r="P95" s="15"/>
      <c r="Q95" s="15" t="s">
        <v>327</v>
      </c>
      <c r="R95" s="15"/>
      <c r="S95" s="15"/>
      <c r="T95" s="15"/>
      <c r="U95" s="16"/>
      <c r="V95" s="15"/>
      <c r="W95" s="18"/>
      <c r="X95" s="15"/>
      <c r="Y95" s="19"/>
    </row>
    <row r="96" spans="1:25" ht="138" customHeight="1" x14ac:dyDescent="0.25">
      <c r="A96" s="33">
        <v>33</v>
      </c>
      <c r="B96" s="15"/>
      <c r="C96" s="15" t="s">
        <v>446</v>
      </c>
      <c r="D96" s="15" t="s">
        <v>447</v>
      </c>
      <c r="E96" s="15" t="s">
        <v>448</v>
      </c>
      <c r="F96" s="16" t="s">
        <v>449</v>
      </c>
      <c r="G96" s="15" t="s">
        <v>140</v>
      </c>
      <c r="H96" s="32">
        <v>11288</v>
      </c>
      <c r="I96" s="17" t="s">
        <v>450</v>
      </c>
      <c r="J96" s="32"/>
      <c r="K96" s="17" t="s">
        <v>450</v>
      </c>
      <c r="L96" s="17">
        <v>11288</v>
      </c>
      <c r="M96" s="17" t="s">
        <v>450</v>
      </c>
      <c r="N96" s="17">
        <v>0</v>
      </c>
      <c r="O96" s="17" t="s">
        <v>451</v>
      </c>
      <c r="P96" s="15" t="s">
        <v>452</v>
      </c>
      <c r="Q96" s="15" t="s">
        <v>299</v>
      </c>
      <c r="R96" s="15" t="s">
        <v>453</v>
      </c>
      <c r="S96" s="15"/>
      <c r="T96" s="15" t="s">
        <v>412</v>
      </c>
      <c r="U96" s="16"/>
      <c r="V96" s="15"/>
      <c r="W96" s="18"/>
      <c r="X96" s="15" t="s">
        <v>299</v>
      </c>
      <c r="Y96" s="19" t="s">
        <v>454</v>
      </c>
    </row>
    <row r="97" spans="1:25" ht="159.75" customHeight="1" x14ac:dyDescent="0.25">
      <c r="A97" s="33">
        <v>34</v>
      </c>
      <c r="B97" s="15"/>
      <c r="C97" s="15" t="s">
        <v>455</v>
      </c>
      <c r="D97" s="25"/>
      <c r="E97" s="15" t="s">
        <v>456</v>
      </c>
      <c r="F97" s="16" t="s">
        <v>449</v>
      </c>
      <c r="G97" s="15" t="s">
        <v>140</v>
      </c>
      <c r="H97" s="32">
        <v>335000</v>
      </c>
      <c r="I97" s="17" t="s">
        <v>457</v>
      </c>
      <c r="J97" s="17"/>
      <c r="K97" s="17" t="s">
        <v>458</v>
      </c>
      <c r="L97" s="17" t="s">
        <v>459</v>
      </c>
      <c r="M97" s="17" t="s">
        <v>457</v>
      </c>
      <c r="N97" s="17"/>
      <c r="O97" s="17" t="s">
        <v>458</v>
      </c>
      <c r="P97" s="15" t="s">
        <v>443</v>
      </c>
      <c r="Q97" s="15" t="s">
        <v>460</v>
      </c>
      <c r="R97" s="15" t="s">
        <v>445</v>
      </c>
      <c r="S97" s="15"/>
      <c r="T97" s="15" t="s">
        <v>461</v>
      </c>
      <c r="U97" s="16"/>
      <c r="V97" s="15"/>
      <c r="W97" s="18"/>
      <c r="X97" s="15" t="s">
        <v>460</v>
      </c>
      <c r="Y97" s="19" t="s">
        <v>262</v>
      </c>
    </row>
    <row r="98" spans="1:25" ht="159.75" customHeight="1" x14ac:dyDescent="0.25">
      <c r="A98" s="33">
        <v>35</v>
      </c>
      <c r="B98" s="15"/>
      <c r="C98" s="15" t="s">
        <v>462</v>
      </c>
      <c r="D98" s="25" t="s">
        <v>416</v>
      </c>
      <c r="E98" s="15" t="s">
        <v>463</v>
      </c>
      <c r="F98" s="16" t="s">
        <v>449</v>
      </c>
      <c r="G98" s="15" t="s">
        <v>140</v>
      </c>
      <c r="H98" s="32">
        <v>19500</v>
      </c>
      <c r="I98" s="17" t="s">
        <v>464</v>
      </c>
      <c r="J98" s="17">
        <v>9342.6</v>
      </c>
      <c r="K98" s="17" t="s">
        <v>464</v>
      </c>
      <c r="L98" s="32">
        <v>9332.9</v>
      </c>
      <c r="M98" s="17" t="s">
        <v>464</v>
      </c>
      <c r="N98" s="17">
        <v>0</v>
      </c>
      <c r="O98" s="17" t="s">
        <v>464</v>
      </c>
      <c r="P98" s="25" t="s">
        <v>465</v>
      </c>
      <c r="Q98" s="15" t="s">
        <v>299</v>
      </c>
      <c r="R98" s="15" t="s">
        <v>453</v>
      </c>
      <c r="S98" s="15"/>
      <c r="T98" s="15" t="s">
        <v>412</v>
      </c>
      <c r="U98" s="16"/>
      <c r="V98" s="15"/>
      <c r="W98" s="18"/>
      <c r="X98" s="15" t="s">
        <v>299</v>
      </c>
      <c r="Y98" s="19" t="s">
        <v>262</v>
      </c>
    </row>
    <row r="99" spans="1:25" ht="159.75" customHeight="1" x14ac:dyDescent="0.25">
      <c r="A99" s="33"/>
      <c r="B99" s="15"/>
      <c r="C99" s="15" t="s">
        <v>466</v>
      </c>
      <c r="D99" s="25"/>
      <c r="E99" s="15" t="s">
        <v>467</v>
      </c>
      <c r="F99" s="16" t="s">
        <v>449</v>
      </c>
      <c r="G99" s="15" t="s">
        <v>468</v>
      </c>
      <c r="H99" s="32">
        <v>162000</v>
      </c>
      <c r="I99" s="17" t="s">
        <v>469</v>
      </c>
      <c r="J99" s="17"/>
      <c r="K99" s="17" t="s">
        <v>470</v>
      </c>
      <c r="L99" s="32">
        <v>39597600</v>
      </c>
      <c r="M99" s="17" t="s">
        <v>469</v>
      </c>
      <c r="N99" s="32">
        <v>39597600</v>
      </c>
      <c r="O99" s="17" t="s">
        <v>470</v>
      </c>
      <c r="P99" s="15" t="s">
        <v>443</v>
      </c>
      <c r="Q99" s="15" t="s">
        <v>460</v>
      </c>
      <c r="R99" s="15" t="s">
        <v>445</v>
      </c>
      <c r="S99" s="15"/>
      <c r="T99" s="15" t="s">
        <v>461</v>
      </c>
      <c r="U99" s="16">
        <v>104006</v>
      </c>
      <c r="V99" s="15"/>
      <c r="W99" s="18"/>
      <c r="X99" s="15" t="s">
        <v>460</v>
      </c>
      <c r="Y99" s="19" t="s">
        <v>262</v>
      </c>
    </row>
    <row r="100" spans="1:25" s="23" customFormat="1" ht="15" customHeight="1" thickBot="1" x14ac:dyDescent="0.3">
      <c r="A100" s="39" t="s">
        <v>176</v>
      </c>
      <c r="B100" s="40"/>
      <c r="C100" s="40"/>
      <c r="D100" s="40"/>
      <c r="E100" s="40"/>
      <c r="F100" s="40"/>
      <c r="G100" s="40"/>
      <c r="H100" s="34">
        <f>SUM(H65:H81)+H89+H90+H91+H92+H93+H94+H95+H96+H97+H98</f>
        <v>89139388.269999996</v>
      </c>
      <c r="I100" s="34"/>
      <c r="J100" s="34">
        <f>SUM(J65:J81)+J89+J90+J91+J92+J93+J94+J95+J96+J97+J98</f>
        <v>851518.1</v>
      </c>
      <c r="K100" s="34"/>
      <c r="L100" s="34"/>
      <c r="M100" s="34"/>
      <c r="N100" s="34">
        <f>SUM(N65:N81)+N89+N90+N91+N92+N93+N94+N95+N96+N97+N98</f>
        <v>83502937.699999988</v>
      </c>
      <c r="O100" s="34"/>
      <c r="P100" s="34"/>
      <c r="Q100" s="34"/>
      <c r="R100" s="34"/>
      <c r="S100" s="34">
        <f>SUM(S65:S81)+S89+S90+S91+S92+S93+S94+S95+S96+S97+S98</f>
        <v>10061</v>
      </c>
      <c r="T100" s="34"/>
      <c r="U100" s="34">
        <f>SUM(U65:U81)+U89+U90+U91+U92+U93+U94+U95+U96+U97+U98</f>
        <v>1562142</v>
      </c>
      <c r="V100" s="34"/>
      <c r="W100" s="34"/>
      <c r="X100" s="34"/>
      <c r="Y100" s="34"/>
    </row>
  </sheetData>
  <mergeCells count="116">
    <mergeCell ref="W8:W11"/>
    <mergeCell ref="A8:A11"/>
    <mergeCell ref="E8:G8"/>
    <mergeCell ref="H8:K8"/>
    <mergeCell ref="L8:O8"/>
    <mergeCell ref="J9:K10"/>
    <mergeCell ref="L9:M10"/>
    <mergeCell ref="N9:O10"/>
    <mergeCell ref="F78:F80"/>
    <mergeCell ref="G78:G80"/>
    <mergeCell ref="Q78:Q80"/>
    <mergeCell ref="R78:R80"/>
    <mergeCell ref="T78:T80"/>
    <mergeCell ref="U78:U80"/>
    <mergeCell ref="V78:V80"/>
    <mergeCell ref="A6:P6"/>
    <mergeCell ref="A1:P1"/>
    <mergeCell ref="A2:P2"/>
    <mergeCell ref="A3:P3"/>
    <mergeCell ref="A4:P4"/>
    <mergeCell ref="A5:P5"/>
    <mergeCell ref="H13:H14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B8:C8"/>
    <mergeCell ref="D8:D11"/>
    <mergeCell ref="V8:V11"/>
    <mergeCell ref="R24:R25"/>
    <mergeCell ref="F24:F25"/>
    <mergeCell ref="G24:G25"/>
    <mergeCell ref="I24:I25"/>
    <mergeCell ref="K24:K25"/>
    <mergeCell ref="C13:C14"/>
    <mergeCell ref="D13:D14"/>
    <mergeCell ref="A24:A25"/>
    <mergeCell ref="D24:D25"/>
    <mergeCell ref="E24:E25"/>
    <mergeCell ref="X24:X25"/>
    <mergeCell ref="Y24:Y25"/>
    <mergeCell ref="A29:A30"/>
    <mergeCell ref="D29:D30"/>
    <mergeCell ref="E29:E30"/>
    <mergeCell ref="F29:F30"/>
    <mergeCell ref="G29:G30"/>
    <mergeCell ref="I29:I30"/>
    <mergeCell ref="K29:K30"/>
    <mergeCell ref="M29:M30"/>
    <mergeCell ref="O29:O30"/>
    <mergeCell ref="P29:P30"/>
    <mergeCell ref="Q29:Q30"/>
    <mergeCell ref="R29:R30"/>
    <mergeCell ref="S29:S30"/>
    <mergeCell ref="S24:S25"/>
    <mergeCell ref="T24:T25"/>
    <mergeCell ref="U24:U25"/>
    <mergeCell ref="V24:V25"/>
    <mergeCell ref="W24:W25"/>
    <mergeCell ref="M24:M25"/>
    <mergeCell ref="O24:O25"/>
    <mergeCell ref="P24:P25"/>
    <mergeCell ref="Q24:Q25"/>
    <mergeCell ref="Y29:Y30"/>
    <mergeCell ref="A31:A33"/>
    <mergeCell ref="D31:D33"/>
    <mergeCell ref="E31:E33"/>
    <mergeCell ref="F31:F33"/>
    <mergeCell ref="G31:G33"/>
    <mergeCell ref="I31:I33"/>
    <mergeCell ref="K31:K33"/>
    <mergeCell ref="M31:M33"/>
    <mergeCell ref="O31:O33"/>
    <mergeCell ref="Q31:Q33"/>
    <mergeCell ref="R31:R33"/>
    <mergeCell ref="S31:S33"/>
    <mergeCell ref="T31:T33"/>
    <mergeCell ref="U31:U33"/>
    <mergeCell ref="T29:T30"/>
    <mergeCell ref="U29:U30"/>
    <mergeCell ref="V29:V30"/>
    <mergeCell ref="W29:W30"/>
    <mergeCell ref="X29:X30"/>
    <mergeCell ref="V31:V33"/>
    <mergeCell ref="W31:W33"/>
    <mergeCell ref="X31:X33"/>
    <mergeCell ref="Y31:Y33"/>
    <mergeCell ref="B59:B61"/>
    <mergeCell ref="C59:C61"/>
    <mergeCell ref="D59:D61"/>
    <mergeCell ref="E59:E61"/>
    <mergeCell ref="F59:F61"/>
    <mergeCell ref="G59:G61"/>
    <mergeCell ref="H59:H61"/>
    <mergeCell ref="I59:I61"/>
    <mergeCell ref="P59:P61"/>
    <mergeCell ref="X78:X80"/>
    <mergeCell ref="Y78:Y80"/>
    <mergeCell ref="S81:S88"/>
    <mergeCell ref="W81:W88"/>
    <mergeCell ref="A100:G100"/>
    <mergeCell ref="A62:E62"/>
    <mergeCell ref="B78:B80"/>
    <mergeCell ref="C78:C80"/>
    <mergeCell ref="D78:D80"/>
    <mergeCell ref="E78:E80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Դրամային 3-դ եռամսյանկ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2019-11-11T12:08:17Z</dcterms:modified>
</cp:coreProperties>
</file>