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990" activeTab="0"/>
  </bookViews>
  <sheets>
    <sheet name="economic" sheetId="1" r:id="rId1"/>
  </sheets>
  <externalReferences>
    <externalReference r:id="rId4"/>
  </externalReferences>
  <definedNames>
    <definedName name="_xlnm.Print_Titles" localSheetId="0">'economic'!$6:$6</definedName>
  </definedNames>
  <calcPr fullCalcOnLoad="1"/>
</workbook>
</file>

<file path=xl/sharedStrings.xml><?xml version="1.0" encoding="utf-8"?>
<sst xmlns="http://schemas.openxmlformats.org/spreadsheetml/2006/main" count="116" uniqueCount="93">
  <si>
    <t>ՀԱՇՎԵՏՎՈՒԹՅՈՒՆ</t>
  </si>
  <si>
    <t>Հայաստանի Հանրապետության 2015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</si>
  <si>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</si>
  <si>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</si>
  <si>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</si>
  <si>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</si>
  <si>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</si>
  <si>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Ինն ամսվա պլան²</t>
  </si>
  <si>
    <t xml:space="preserve">Ինն ամսվա ճշտված պլան³ </t>
  </si>
  <si>
    <t>Ինն ամսվա փաստացի</t>
  </si>
  <si>
    <t>Տարեկան ճշտված պլանի կատարո-ղական (%)</t>
  </si>
  <si>
    <t>Ինն ամսվա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</si>
  <si>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</si>
  <si>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</si>
  <si>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</si>
  <si>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</si>
  <si>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</si>
  <si>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</si>
  <si>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</si>
  <si>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</si>
  <si>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</si>
  <si>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</si>
  <si>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</si>
  <si>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</si>
  <si>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</si>
  <si>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</si>
  <si>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</si>
  <si>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</si>
  <si>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</si>
  <si>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</si>
  <si>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</si>
  <si>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օտարերկրյա կառավարություններին</t>
  </si>
  <si>
    <t xml:space="preserve"> - Ընթացիկ դրամաշնորհներ օտարերկրյա կառավարություններին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</si>
  <si>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</si>
  <si>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</si>
  <si>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</si>
  <si>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</si>
  <si>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</si>
  <si>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</si>
  <si>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</si>
  <si>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</si>
  <si>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</si>
  <si>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</si>
  <si>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</si>
  <si>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</si>
  <si>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</si>
  <si>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</si>
  <si>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</si>
  <si>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</si>
  <si>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</si>
  <si>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</si>
  <si>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</si>
  <si>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</si>
  <si>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</si>
  <si>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</si>
  <si>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</si>
  <si>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</si>
  <si>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</si>
  <si>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</si>
  <si>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</si>
  <si>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</si>
  <si>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</si>
  <si>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</si>
  <si>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</si>
  <si>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</si>
  <si>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</si>
  <si>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</si>
  <si>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</si>
  <si>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</si>
  <si>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</si>
  <si>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</si>
  <si>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</si>
  <si>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</si>
  <si>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</si>
  <si>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</si>
  <si>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</si>
  <si>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</si>
  <si>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</si>
  <si>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</si>
  <si>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</si>
  <si>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</si>
  <si>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</si>
  <si>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</si>
  <si>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ՍՊԱՌՄԱՆ ՆՊԱՏԱԿՈՎ ՊԱՀՎՈՂ ՊԱՇԱՐՆԵՐ</t>
  </si>
  <si>
    <t>Սպառման նպատակով պահվող պաշարներ</t>
  </si>
  <si>
    <t>ՉԱՐՏԱԴՐՎԱԾ ԱԿՏԻՎՆԵՐ</t>
  </si>
  <si>
    <t>ՀՈՂ</t>
  </si>
  <si>
    <t>ԱՅԼ ԲՆԱԿԱՆ ԾԱԳՈՒՄ ՈՒՆԵՑՈՂ ԱԿՏԻՎՆԵՐ</t>
  </si>
  <si>
    <t>Այլ բնական ծագում ունեցող ակտիվներ</t>
  </si>
  <si>
    <t>ՈՉ ՖԻՆԱՆՍԱԿԱՆ ԱԿՏԻՎՆԵՐԻ ՕՏԱՐՈՒՄԻՑ ՄՈՒՏՔԵՐ</t>
  </si>
  <si>
    <t xml:space="preserve">¹ Հաստատված է «Հայաստանի Հանրապետության 2015 թվականի պետական բյուջեի մասին» Հայաստանի Հանրապետության օրենքով:                    </t>
  </si>
  <si>
    <t>² Հաստատված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</si>
  <si>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>³ Հաշվի են առնված հաշվետու ժամանակաշրջանում օրենսդրության համաձայն 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</si>
</sst>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GHEA Grapalat"/>
      <family val="3"/>
    </font>
    <font>
      <sz val="8"/>
      <name val="GHEA Grapalat"/>
      <family val="3"/>
    </font>
    <font>
      <sz val="10"/>
      <name val="Star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164" fontId="19" fillId="0" borderId="0" xfId="43" applyNumberFormat="1" applyFont="1" applyFill="1" applyAlignment="1">
      <alignment horizontal="center" wrapText="1"/>
    </xf>
    <xf numFmtId="43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0" xfId="43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left" wrapText="1"/>
    </xf>
    <xf numFmtId="165" fontId="18" fillId="0" borderId="10" xfId="0" applyNumberFormat="1" applyFont="1" applyFill="1" applyBorder="1" applyAlignment="1">
      <alignment horizontal="right" wrapText="1"/>
    </xf>
    <xf numFmtId="165" fontId="18" fillId="0" borderId="11" xfId="0" applyNumberFormat="1" applyFont="1" applyFill="1" applyBorder="1" applyAlignment="1">
      <alignment horizontal="right" wrapText="1"/>
    </xf>
    <xf numFmtId="166" fontId="18" fillId="0" borderId="10" xfId="61" applyNumberFormat="1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164" fontId="19" fillId="0" borderId="13" xfId="43" applyNumberFormat="1" applyFont="1" applyFill="1" applyBorder="1" applyAlignment="1">
      <alignment horizontal="left" wrapText="1"/>
    </xf>
    <xf numFmtId="164" fontId="19" fillId="0" borderId="10" xfId="43" applyNumberFormat="1" applyFont="1" applyFill="1" applyBorder="1" applyAlignment="1">
      <alignment horizontal="right" wrapText="1"/>
    </xf>
    <xf numFmtId="164" fontId="19" fillId="0" borderId="0" xfId="43" applyNumberFormat="1" applyFont="1" applyFill="1" applyAlignment="1">
      <alignment/>
    </xf>
    <xf numFmtId="0" fontId="18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165" fontId="19" fillId="0" borderId="10" xfId="0" applyNumberFormat="1" applyFont="1" applyFill="1" applyBorder="1" applyAlignment="1">
      <alignment horizontal="right" wrapText="1"/>
    </xf>
    <xf numFmtId="164" fontId="19" fillId="0" borderId="11" xfId="43" applyNumberFormat="1" applyFont="1" applyFill="1" applyBorder="1" applyAlignment="1">
      <alignment horizontal="right" wrapText="1"/>
    </xf>
    <xf numFmtId="166" fontId="19" fillId="0" borderId="10" xfId="61" applyNumberFormat="1" applyFont="1" applyFill="1" applyBorder="1" applyAlignment="1">
      <alignment horizontal="right" wrapText="1"/>
    </xf>
    <xf numFmtId="165" fontId="19" fillId="0" borderId="11" xfId="0" applyNumberFormat="1" applyFont="1" applyFill="1" applyBorder="1" applyAlignment="1">
      <alignment horizontal="right" wrapText="1"/>
    </xf>
    <xf numFmtId="166" fontId="19" fillId="0" borderId="11" xfId="61" applyNumberFormat="1" applyFont="1" applyFill="1" applyBorder="1" applyAlignment="1">
      <alignment horizontal="right" wrapText="1"/>
    </xf>
    <xf numFmtId="166" fontId="18" fillId="0" borderId="11" xfId="61" applyNumberFormat="1" applyFont="1" applyFill="1" applyBorder="1" applyAlignment="1">
      <alignment horizontal="right" wrapText="1"/>
    </xf>
    <xf numFmtId="166" fontId="19" fillId="0" borderId="14" xfId="61" applyNumberFormat="1" applyFont="1" applyFill="1" applyBorder="1" applyAlignment="1">
      <alignment horizontal="right" wrapText="1"/>
    </xf>
    <xf numFmtId="43" fontId="19" fillId="0" borderId="10" xfId="43" applyFont="1" applyFill="1" applyBorder="1" applyAlignment="1">
      <alignment horizontal="right" wrapText="1"/>
    </xf>
    <xf numFmtId="0" fontId="19" fillId="0" borderId="14" xfId="0" applyFont="1" applyFill="1" applyBorder="1" applyAlignment="1">
      <alignment/>
    </xf>
    <xf numFmtId="166" fontId="19" fillId="0" borderId="14" xfId="61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166" fontId="19" fillId="0" borderId="15" xfId="61" applyNumberFormat="1" applyFont="1" applyFill="1" applyBorder="1" applyAlignment="1">
      <alignment/>
    </xf>
    <xf numFmtId="43" fontId="19" fillId="0" borderId="11" xfId="43" applyFont="1" applyFill="1" applyBorder="1" applyAlignment="1">
      <alignment horizontal="right" wrapText="1"/>
    </xf>
    <xf numFmtId="164" fontId="18" fillId="0" borderId="10" xfId="43" applyNumberFormat="1" applyFont="1" applyFill="1" applyBorder="1" applyAlignment="1">
      <alignment horizontal="right" wrapText="1"/>
    </xf>
    <xf numFmtId="164" fontId="18" fillId="0" borderId="16" xfId="43" applyNumberFormat="1" applyFont="1" applyFill="1" applyBorder="1" applyAlignment="1">
      <alignment horizontal="right" wrapText="1"/>
    </xf>
    <xf numFmtId="164" fontId="18" fillId="0" borderId="17" xfId="43" applyNumberFormat="1" applyFont="1" applyFill="1" applyBorder="1" applyAlignment="1">
      <alignment horizontal="right" wrapText="1"/>
    </xf>
    <xf numFmtId="166" fontId="18" fillId="0" borderId="17" xfId="61" applyNumberFormat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left" wrapText="1"/>
    </xf>
    <xf numFmtId="166" fontId="19" fillId="0" borderId="17" xfId="61" applyNumberFormat="1" applyFont="1" applyFill="1" applyBorder="1" applyAlignment="1">
      <alignment horizontal="right" wrapText="1"/>
    </xf>
    <xf numFmtId="164" fontId="19" fillId="0" borderId="16" xfId="43" applyNumberFormat="1" applyFont="1" applyFill="1" applyBorder="1" applyAlignment="1">
      <alignment horizontal="right" wrapText="1"/>
    </xf>
    <xf numFmtId="0" fontId="18" fillId="0" borderId="19" xfId="0" applyFont="1" applyFill="1" applyBorder="1" applyAlignment="1">
      <alignment horizontal="left" wrapText="1"/>
    </xf>
    <xf numFmtId="164" fontId="18" fillId="0" borderId="20" xfId="43" applyNumberFormat="1" applyFont="1" applyFill="1" applyBorder="1" applyAlignment="1">
      <alignment horizontal="right" wrapText="1"/>
    </xf>
    <xf numFmtId="166" fontId="18" fillId="0" borderId="21" xfId="61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164" fontId="19" fillId="0" borderId="0" xfId="43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2015%20report\Q3\report\2015_9am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pop"/>
      <sheetName val="revenues"/>
      <sheetName val="functional"/>
      <sheetName val="economic"/>
      <sheetName val="deficit"/>
      <sheetName val="deficit_detail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8.00390625" style="49" customWidth="1"/>
    <col min="2" max="2" width="13.28125" style="49" customWidth="1"/>
    <col min="3" max="3" width="13.28125" style="49" bestFit="1" customWidth="1"/>
    <col min="4" max="4" width="12.7109375" style="19" customWidth="1"/>
    <col min="5" max="5" width="13.140625" style="19" bestFit="1" customWidth="1"/>
    <col min="6" max="6" width="12.140625" style="2" bestFit="1" customWidth="1"/>
    <col min="7" max="7" width="6.28125" style="2" hidden="1" customWidth="1"/>
    <col min="8" max="8" width="8.140625" style="2" bestFit="1" customWidth="1"/>
    <col min="9" max="9" width="8.140625" style="2" customWidth="1"/>
    <col min="10" max="16384" width="9.140625" style="2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8" ht="12.75">
      <c r="A5" s="4"/>
      <c r="B5" s="5"/>
      <c r="C5" s="5"/>
      <c r="D5" s="6"/>
      <c r="E5" s="6"/>
      <c r="F5" s="7"/>
      <c r="G5" s="7"/>
      <c r="H5" s="7"/>
    </row>
    <row r="6" spans="1:9" s="11" customFormat="1" ht="89.25">
      <c r="A6" s="8" t="s">
        <v>4</v>
      </c>
      <c r="B6" s="9" t="s">
        <v>5</v>
      </c>
      <c r="C6" s="10" t="s">
        <v>6</v>
      </c>
      <c r="D6" s="8" t="s">
        <v>7</v>
      </c>
      <c r="E6" s="8" t="s">
        <v>8</v>
      </c>
      <c r="F6" s="9" t="s">
        <v>9</v>
      </c>
      <c r="G6" s="8"/>
      <c r="H6" s="8" t="s">
        <v>10</v>
      </c>
      <c r="I6" s="8" t="s">
        <v>11</v>
      </c>
    </row>
    <row r="7" spans="1:9" s="16" customFormat="1" ht="14.25" customHeight="1">
      <c r="A7" s="12" t="s">
        <v>12</v>
      </c>
      <c r="B7" s="13">
        <f>B9+B74</f>
        <v>1305599524.5</v>
      </c>
      <c r="C7" s="13">
        <f>C9+C74</f>
        <v>1400995184.44</v>
      </c>
      <c r="D7" s="14">
        <f>D9+D74</f>
        <v>950576515.9</v>
      </c>
      <c r="E7" s="13">
        <f>E9+E74</f>
        <v>1054441414.9300002</v>
      </c>
      <c r="F7" s="13">
        <f>F9+F74</f>
        <v>961680286.07</v>
      </c>
      <c r="G7" s="15" t="e">
        <f>#REF!/#REF!</f>
        <v>#REF!</v>
      </c>
      <c r="H7" s="15">
        <f>F7/C7</f>
        <v>0.686426546465539</v>
      </c>
      <c r="I7" s="15">
        <f>F7/E7</f>
        <v>0.9120281814175915</v>
      </c>
    </row>
    <row r="8" spans="1:9" s="19" customFormat="1" ht="13.5" customHeight="1">
      <c r="A8" s="17" t="s">
        <v>13</v>
      </c>
      <c r="B8" s="18"/>
      <c r="C8" s="18"/>
      <c r="D8" s="18"/>
      <c r="E8" s="18"/>
      <c r="F8" s="18"/>
      <c r="G8" s="18" t="e">
        <f>G7-'[1]functional'!#REF!</f>
        <v>#REF!</v>
      </c>
      <c r="H8" s="18"/>
      <c r="I8" s="18"/>
    </row>
    <row r="9" spans="1:9" s="16" customFormat="1" ht="14.25" customHeight="1">
      <c r="A9" s="20" t="s">
        <v>14</v>
      </c>
      <c r="B9" s="13">
        <f>B11+B14+B22+B26+B30+B50+B66</f>
        <v>1196433878.6</v>
      </c>
      <c r="C9" s="13">
        <f>C11+C14+C22+C26+C30+C50+C66</f>
        <v>1236909289.0400002</v>
      </c>
      <c r="D9" s="14">
        <f>D11+D14+D22+D26+D30+D50+D66</f>
        <v>864750527.6</v>
      </c>
      <c r="E9" s="13">
        <f>E11+E14+E22+E26+E30+E50+E66</f>
        <v>918807056.0300002</v>
      </c>
      <c r="F9" s="13">
        <f>F11+F14+F22+F26+F30+F50+F66</f>
        <v>873378048.33</v>
      </c>
      <c r="G9" s="15" t="e">
        <f>#REF!/#REF!</f>
        <v>#REF!</v>
      </c>
      <c r="H9" s="15">
        <f>F9/C9</f>
        <v>0.7060970889852829</v>
      </c>
      <c r="I9" s="15">
        <f>F9/E9</f>
        <v>0.9505565315352598</v>
      </c>
    </row>
    <row r="10" spans="1:9" ht="12.75">
      <c r="A10" s="21" t="s">
        <v>13</v>
      </c>
      <c r="B10" s="22"/>
      <c r="C10" s="18"/>
      <c r="D10" s="23"/>
      <c r="E10" s="18"/>
      <c r="F10" s="18"/>
      <c r="G10" s="24"/>
      <c r="H10" s="24"/>
      <c r="I10" s="24"/>
    </row>
    <row r="11" spans="1:9" s="16" customFormat="1" ht="17.25" customHeight="1">
      <c r="A11" s="20" t="s">
        <v>15</v>
      </c>
      <c r="B11" s="13">
        <f>B13</f>
        <v>132941443.8</v>
      </c>
      <c r="C11" s="13">
        <f>C13</f>
        <v>145016374.54</v>
      </c>
      <c r="D11" s="13">
        <f>D13</f>
        <v>92359129</v>
      </c>
      <c r="E11" s="13">
        <f>E13</f>
        <v>101332003.14</v>
      </c>
      <c r="F11" s="13">
        <f>F13</f>
        <v>96165074.05</v>
      </c>
      <c r="G11" s="15" t="e">
        <f>#REF!/#REF!</f>
        <v>#REF!</v>
      </c>
      <c r="H11" s="15">
        <f>F11/C11</f>
        <v>0.6631325211035027</v>
      </c>
      <c r="I11" s="15">
        <f>F11/E11</f>
        <v>0.9490098988484281</v>
      </c>
    </row>
    <row r="12" spans="1:9" ht="12.75">
      <c r="A12" s="21" t="s">
        <v>13</v>
      </c>
      <c r="B12" s="22"/>
      <c r="C12" s="18"/>
      <c r="D12" s="23"/>
      <c r="E12" s="18"/>
      <c r="F12" s="18"/>
      <c r="G12" s="24"/>
      <c r="H12" s="24"/>
      <c r="I12" s="24"/>
    </row>
    <row r="13" spans="1:9" ht="12.75">
      <c r="A13" s="21" t="s">
        <v>16</v>
      </c>
      <c r="B13" s="22">
        <v>132941443.8</v>
      </c>
      <c r="C13" s="22">
        <v>145016374.54</v>
      </c>
      <c r="D13" s="25">
        <v>92359129</v>
      </c>
      <c r="E13" s="22">
        <v>101332003.14</v>
      </c>
      <c r="F13" s="25">
        <v>96165074.05</v>
      </c>
      <c r="G13" s="26" t="e">
        <f>#REF!/#REF!</f>
        <v>#REF!</v>
      </c>
      <c r="H13" s="26">
        <f>F13/C13</f>
        <v>0.6631325211035027</v>
      </c>
      <c r="I13" s="26">
        <f>F13/E13</f>
        <v>0.9490098988484281</v>
      </c>
    </row>
    <row r="14" spans="1:9" ht="12.75">
      <c r="A14" s="20" t="s">
        <v>17</v>
      </c>
      <c r="B14" s="13">
        <f>B16+B17+B18+B19+B20+B21</f>
        <v>242783606.6</v>
      </c>
      <c r="C14" s="13">
        <f>C16+C17+C18+C19+C20+C21</f>
        <v>262393517.28000003</v>
      </c>
      <c r="D14" s="14">
        <f>D16+D17+D18+D19+D20+D21</f>
        <v>168504851.6</v>
      </c>
      <c r="E14" s="13">
        <f>E16+E17+E18+E19+E20+E21</f>
        <v>185188279.28</v>
      </c>
      <c r="F14" s="14">
        <f>F16+F17+F18+F19+F20+F21</f>
        <v>169086287.76</v>
      </c>
      <c r="G14" s="27" t="e">
        <f>#REF!/#REF!</f>
        <v>#REF!</v>
      </c>
      <c r="H14" s="27">
        <f>F14/C14</f>
        <v>0.6443996388049789</v>
      </c>
      <c r="I14" s="27">
        <f>F14/E14</f>
        <v>0.9130506985506669</v>
      </c>
    </row>
    <row r="15" spans="1:9" s="16" customFormat="1" ht="12.75">
      <c r="A15" s="21" t="s">
        <v>13</v>
      </c>
      <c r="B15" s="22"/>
      <c r="C15" s="18"/>
      <c r="D15" s="23"/>
      <c r="E15" s="18"/>
      <c r="F15" s="23"/>
      <c r="G15" s="26"/>
      <c r="H15" s="26"/>
      <c r="I15" s="26"/>
    </row>
    <row r="16" spans="1:9" ht="12.75">
      <c r="A16" s="21" t="s">
        <v>18</v>
      </c>
      <c r="B16" s="22">
        <v>15975451.8</v>
      </c>
      <c r="C16" s="22">
        <v>17786753.28</v>
      </c>
      <c r="D16" s="22">
        <v>11253615.1</v>
      </c>
      <c r="E16" s="22">
        <v>13721784.98</v>
      </c>
      <c r="F16" s="22">
        <v>10735169.22</v>
      </c>
      <c r="G16" s="26" t="e">
        <f>#REF!/#REF!</f>
        <v>#REF!</v>
      </c>
      <c r="H16" s="26">
        <f aca="true" t="shared" si="0" ref="H16:H22">F16/C16</f>
        <v>0.6035485538595159</v>
      </c>
      <c r="I16" s="26">
        <f aca="true" t="shared" si="1" ref="I16:I22">F16/E16</f>
        <v>0.7823449526170903</v>
      </c>
    </row>
    <row r="17" spans="1:9" ht="12.75">
      <c r="A17" s="21" t="s">
        <v>19</v>
      </c>
      <c r="B17" s="22">
        <v>4427454.8</v>
      </c>
      <c r="C17" s="22">
        <v>5128378.61</v>
      </c>
      <c r="D17" s="22">
        <v>3177323.3</v>
      </c>
      <c r="E17" s="22">
        <v>3941851.87</v>
      </c>
      <c r="F17" s="22">
        <v>3264447.48</v>
      </c>
      <c r="G17" s="26" t="e">
        <f>#REF!/#REF!</f>
        <v>#REF!</v>
      </c>
      <c r="H17" s="26">
        <f t="shared" si="0"/>
        <v>0.6365457249264987</v>
      </c>
      <c r="I17" s="26">
        <f t="shared" si="1"/>
        <v>0.8281507239895344</v>
      </c>
    </row>
    <row r="18" spans="1:9" ht="12.75">
      <c r="A18" s="21" t="s">
        <v>20</v>
      </c>
      <c r="B18" s="22">
        <v>166425620.5</v>
      </c>
      <c r="C18" s="22">
        <v>169146145.9</v>
      </c>
      <c r="D18" s="22">
        <v>112851629.9</v>
      </c>
      <c r="E18" s="22">
        <v>114843203.7</v>
      </c>
      <c r="F18" s="22">
        <v>109756859.09</v>
      </c>
      <c r="G18" s="26" t="e">
        <f>#REF!/#REF!</f>
        <v>#REF!</v>
      </c>
      <c r="H18" s="26">
        <f t="shared" si="0"/>
        <v>0.6488877325936162</v>
      </c>
      <c r="I18" s="26">
        <f t="shared" si="1"/>
        <v>0.9557105301303955</v>
      </c>
    </row>
    <row r="19" spans="1:9" ht="12.75">
      <c r="A19" s="21" t="s">
        <v>21</v>
      </c>
      <c r="B19" s="22">
        <v>1729954.7</v>
      </c>
      <c r="C19" s="22">
        <v>2104863.4</v>
      </c>
      <c r="D19" s="22">
        <v>1256427.1</v>
      </c>
      <c r="E19" s="22">
        <v>1480348.6</v>
      </c>
      <c r="F19" s="22">
        <v>1064664.13</v>
      </c>
      <c r="G19" s="28" t="e">
        <f>#REF!/#REF!</f>
        <v>#REF!</v>
      </c>
      <c r="H19" s="28">
        <f t="shared" si="0"/>
        <v>0.5058115077681525</v>
      </c>
      <c r="I19" s="28">
        <f t="shared" si="1"/>
        <v>0.7191982550596527</v>
      </c>
    </row>
    <row r="20" spans="1:9" ht="12.75">
      <c r="A20" s="21" t="s">
        <v>22</v>
      </c>
      <c r="B20" s="22">
        <v>11574712.8</v>
      </c>
      <c r="C20" s="22">
        <v>17971886.9</v>
      </c>
      <c r="D20" s="22">
        <v>8806262.1</v>
      </c>
      <c r="E20" s="22">
        <v>14455050.2</v>
      </c>
      <c r="F20" s="22">
        <v>13456876.17</v>
      </c>
      <c r="G20" s="26" t="e">
        <f>#REF!/#REF!</f>
        <v>#REF!</v>
      </c>
      <c r="H20" s="26">
        <f t="shared" si="0"/>
        <v>0.7487736955433434</v>
      </c>
      <c r="I20" s="26">
        <f t="shared" si="1"/>
        <v>0.9309463463502881</v>
      </c>
    </row>
    <row r="21" spans="1:9" ht="12.75">
      <c r="A21" s="21" t="s">
        <v>23</v>
      </c>
      <c r="B21" s="22">
        <v>42650412</v>
      </c>
      <c r="C21" s="22">
        <v>50255489.19</v>
      </c>
      <c r="D21" s="22">
        <v>31159594.1</v>
      </c>
      <c r="E21" s="22">
        <v>36746039.93</v>
      </c>
      <c r="F21" s="22">
        <v>30808271.67</v>
      </c>
      <c r="G21" s="26" t="e">
        <f>#REF!/#REF!</f>
        <v>#REF!</v>
      </c>
      <c r="H21" s="26">
        <f t="shared" si="0"/>
        <v>0.6130329674739359</v>
      </c>
      <c r="I21" s="26">
        <f t="shared" si="1"/>
        <v>0.8384106621744478</v>
      </c>
    </row>
    <row r="22" spans="1:9" ht="14.25" customHeight="1">
      <c r="A22" s="20" t="s">
        <v>24</v>
      </c>
      <c r="B22" s="13">
        <f>B24+B25</f>
        <v>73760839.1</v>
      </c>
      <c r="C22" s="14">
        <f>C24+C25</f>
        <v>76323442.6</v>
      </c>
      <c r="D22" s="14">
        <f>D24+D25</f>
        <v>53900526.3</v>
      </c>
      <c r="E22" s="14">
        <f>E24+E25</f>
        <v>59993026.3</v>
      </c>
      <c r="F22" s="14">
        <f>F24+F25</f>
        <v>58925258.56999999</v>
      </c>
      <c r="G22" s="27" t="e">
        <f>#REF!/#REF!</f>
        <v>#REF!</v>
      </c>
      <c r="H22" s="27">
        <f t="shared" si="0"/>
        <v>0.7720466551648968</v>
      </c>
      <c r="I22" s="27">
        <f t="shared" si="1"/>
        <v>0.9822018025118362</v>
      </c>
    </row>
    <row r="23" spans="1:9" s="16" customFormat="1" ht="14.25" customHeight="1">
      <c r="A23" s="21" t="s">
        <v>13</v>
      </c>
      <c r="B23" s="22"/>
      <c r="C23" s="18"/>
      <c r="D23" s="23"/>
      <c r="E23" s="18"/>
      <c r="F23" s="23"/>
      <c r="G23" s="26"/>
      <c r="H23" s="26"/>
      <c r="I23" s="26"/>
    </row>
    <row r="24" spans="1:9" ht="13.5" customHeight="1">
      <c r="A24" s="21" t="s">
        <v>25</v>
      </c>
      <c r="B24" s="22">
        <v>35201677.4</v>
      </c>
      <c r="C24" s="22">
        <v>33078280.9</v>
      </c>
      <c r="D24" s="22">
        <v>21920313.4</v>
      </c>
      <c r="E24" s="22">
        <v>22975313.4</v>
      </c>
      <c r="F24" s="22">
        <v>22892378.88</v>
      </c>
      <c r="G24" s="26" t="e">
        <f>#REF!/#REF!</f>
        <v>#REF!</v>
      </c>
      <c r="H24" s="26">
        <f>F24/C24</f>
        <v>0.6920667657792338</v>
      </c>
      <c r="I24" s="26">
        <f>F24/E24</f>
        <v>0.9963902768786606</v>
      </c>
    </row>
    <row r="25" spans="1:9" ht="13.5" customHeight="1">
      <c r="A25" s="21" t="s">
        <v>26</v>
      </c>
      <c r="B25" s="22">
        <v>38559161.7</v>
      </c>
      <c r="C25" s="22">
        <v>43245161.7</v>
      </c>
      <c r="D25" s="22">
        <v>31980212.9</v>
      </c>
      <c r="E25" s="22">
        <v>37017712.9</v>
      </c>
      <c r="F25" s="22">
        <v>36032879.69</v>
      </c>
      <c r="G25" s="26" t="e">
        <f>#REF!/#REF!</f>
        <v>#REF!</v>
      </c>
      <c r="H25" s="26">
        <f>F25/C25</f>
        <v>0.8332233774489505</v>
      </c>
      <c r="I25" s="26">
        <f>F25/E25</f>
        <v>0.9733956224507863</v>
      </c>
    </row>
    <row r="26" spans="1:9" ht="12.75">
      <c r="A26" s="20" t="s">
        <v>27</v>
      </c>
      <c r="B26" s="13">
        <f>B28+B29</f>
        <v>32664535.5</v>
      </c>
      <c r="C26" s="14">
        <f>C28+C29</f>
        <v>33375211.1</v>
      </c>
      <c r="D26" s="14">
        <f>D28+D29</f>
        <v>23632235.6</v>
      </c>
      <c r="E26" s="14">
        <f>E28+E29</f>
        <v>24409066.099999998</v>
      </c>
      <c r="F26" s="14">
        <f>F28+F29</f>
        <v>22981933.009999998</v>
      </c>
      <c r="G26" s="27" t="e">
        <f>#REF!/#REF!</f>
        <v>#REF!</v>
      </c>
      <c r="H26" s="27">
        <f>F26/C26</f>
        <v>0.6885928883308245</v>
      </c>
      <c r="I26" s="27">
        <f>F26/E26</f>
        <v>0.9415326631443716</v>
      </c>
    </row>
    <row r="27" spans="1:9" s="16" customFormat="1" ht="12.75">
      <c r="A27" s="21" t="s">
        <v>13</v>
      </c>
      <c r="B27" s="22"/>
      <c r="C27" s="18"/>
      <c r="D27" s="23"/>
      <c r="E27" s="18"/>
      <c r="F27" s="23"/>
      <c r="G27" s="26"/>
      <c r="H27" s="26"/>
      <c r="I27" s="26"/>
    </row>
    <row r="28" spans="1:9" ht="12.75">
      <c r="A28" s="21" t="s">
        <v>28</v>
      </c>
      <c r="B28" s="22">
        <v>27594960.3</v>
      </c>
      <c r="C28" s="22">
        <v>28278228.1</v>
      </c>
      <c r="D28" s="22">
        <v>19097357</v>
      </c>
      <c r="E28" s="22">
        <v>19850289.7</v>
      </c>
      <c r="F28" s="22">
        <v>18918747.75</v>
      </c>
      <c r="G28" s="26" t="e">
        <f>#REF!/#REF!</f>
        <v>#REF!</v>
      </c>
      <c r="H28" s="26">
        <f>F28/C28</f>
        <v>0.669021682797728</v>
      </c>
      <c r="I28" s="26">
        <f>F28/E28</f>
        <v>0.9530716194031164</v>
      </c>
    </row>
    <row r="29" spans="1:9" ht="12.75">
      <c r="A29" s="21" t="s">
        <v>29</v>
      </c>
      <c r="B29" s="18">
        <v>5069575.2</v>
      </c>
      <c r="C29" s="18">
        <v>5096983</v>
      </c>
      <c r="D29" s="18">
        <v>4534878.6</v>
      </c>
      <c r="E29" s="18">
        <v>4558776.399999999</v>
      </c>
      <c r="F29" s="18">
        <v>4063185.26</v>
      </c>
      <c r="G29" s="26" t="e">
        <f>#REF!/#REF!</f>
        <v>#REF!</v>
      </c>
      <c r="H29" s="26">
        <f>F29/C29</f>
        <v>0.7971745756264048</v>
      </c>
      <c r="I29" s="26">
        <f>F29/E29</f>
        <v>0.8912885615534906</v>
      </c>
    </row>
    <row r="30" spans="1:9" ht="12.75">
      <c r="A30" s="20" t="s">
        <v>30</v>
      </c>
      <c r="B30" s="13">
        <f>B32+B34+B37+B47</f>
        <v>134483565.4</v>
      </c>
      <c r="C30" s="13">
        <f>C32+C34+C37+C47</f>
        <v>137654337.35</v>
      </c>
      <c r="D30" s="13">
        <f>D32+D34+D37+D47</f>
        <v>96723416.6</v>
      </c>
      <c r="E30" s="13">
        <f>E32+E34+E37+E47</f>
        <v>111288123.55</v>
      </c>
      <c r="F30" s="13">
        <f>F32+F34+F37+F47</f>
        <v>106979629.31000002</v>
      </c>
      <c r="G30" s="27" t="e">
        <f>#REF!/#REF!</f>
        <v>#REF!</v>
      </c>
      <c r="H30" s="27">
        <f>F30/C30</f>
        <v>0.7771613402779569</v>
      </c>
      <c r="I30" s="27">
        <f>F30/E30</f>
        <v>0.9612852288046331</v>
      </c>
    </row>
    <row r="31" spans="1:9" s="16" customFormat="1" ht="12.75">
      <c r="A31" s="21" t="s">
        <v>13</v>
      </c>
      <c r="B31" s="23"/>
      <c r="C31" s="18"/>
      <c r="D31" s="23"/>
      <c r="E31" s="18"/>
      <c r="F31" s="26"/>
      <c r="G31" s="26"/>
      <c r="H31" s="26"/>
      <c r="I31" s="26"/>
    </row>
    <row r="32" spans="1:9" s="16" customFormat="1" ht="12.75">
      <c r="A32" s="21" t="s">
        <v>31</v>
      </c>
      <c r="B32" s="29">
        <f>B33</f>
        <v>0</v>
      </c>
      <c r="C32" s="29">
        <f>C33</f>
        <v>20560.5</v>
      </c>
      <c r="D32" s="29">
        <f>D33</f>
        <v>0</v>
      </c>
      <c r="E32" s="29">
        <f>E33</f>
        <v>20560.5</v>
      </c>
      <c r="F32" s="29">
        <f>F33</f>
        <v>20560.5</v>
      </c>
      <c r="G32" s="26" t="e">
        <f>#REF!/#REF!</f>
        <v>#REF!</v>
      </c>
      <c r="H32" s="26">
        <f>F32/C32</f>
        <v>1</v>
      </c>
      <c r="I32" s="26">
        <f>F32/E32</f>
        <v>1</v>
      </c>
    </row>
    <row r="33" spans="1:9" s="16" customFormat="1" ht="12.75">
      <c r="A33" s="21" t="s">
        <v>32</v>
      </c>
      <c r="B33" s="23">
        <v>0</v>
      </c>
      <c r="C33" s="18">
        <v>20560.5</v>
      </c>
      <c r="D33" s="23">
        <v>0</v>
      </c>
      <c r="E33" s="18">
        <v>20560.5</v>
      </c>
      <c r="F33" s="23">
        <v>20560.5</v>
      </c>
      <c r="G33" s="26" t="e">
        <f>#REF!/#REF!</f>
        <v>#REF!</v>
      </c>
      <c r="H33" s="26">
        <f>F33/C33</f>
        <v>1</v>
      </c>
      <c r="I33" s="26">
        <f>F33/E33</f>
        <v>1</v>
      </c>
    </row>
    <row r="34" spans="1:9" ht="12.75">
      <c r="A34" s="21" t="s">
        <v>33</v>
      </c>
      <c r="B34" s="22">
        <f>B36</f>
        <v>1983242.4</v>
      </c>
      <c r="C34" s="22">
        <f>C36</f>
        <v>1993661.35</v>
      </c>
      <c r="D34" s="22">
        <f>D36</f>
        <v>1402853.1</v>
      </c>
      <c r="E34" s="22">
        <f>E36</f>
        <v>1413272.05</v>
      </c>
      <c r="F34" s="22">
        <f>F36</f>
        <v>1398217.9</v>
      </c>
      <c r="G34" s="26" t="e">
        <f>#REF!/#REF!</f>
        <v>#REF!</v>
      </c>
      <c r="H34" s="26">
        <f>F34/C34</f>
        <v>0.7013316980840301</v>
      </c>
      <c r="I34" s="26">
        <f>F34/E34</f>
        <v>0.9893480168945532</v>
      </c>
    </row>
    <row r="35" spans="1:9" ht="12.75">
      <c r="A35" s="21" t="s">
        <v>13</v>
      </c>
      <c r="B35" s="22"/>
      <c r="C35" s="22"/>
      <c r="D35" s="25"/>
      <c r="E35" s="22"/>
      <c r="F35" s="25"/>
      <c r="G35" s="26"/>
      <c r="H35" s="26"/>
      <c r="I35" s="26"/>
    </row>
    <row r="36" spans="1:9" ht="12.75">
      <c r="A36" s="21" t="s">
        <v>34</v>
      </c>
      <c r="B36" s="22">
        <v>1983242.4</v>
      </c>
      <c r="C36" s="22">
        <v>1993661.35</v>
      </c>
      <c r="D36" s="22">
        <v>1402853.1</v>
      </c>
      <c r="E36" s="22">
        <v>1413272.05</v>
      </c>
      <c r="F36" s="22">
        <v>1398217.9</v>
      </c>
      <c r="G36" s="26" t="e">
        <f>#REF!/#REF!</f>
        <v>#REF!</v>
      </c>
      <c r="H36" s="26">
        <f>F36/C36</f>
        <v>0.7013316980840301</v>
      </c>
      <c r="I36" s="26">
        <f>F36/E36</f>
        <v>0.9893480168945532</v>
      </c>
    </row>
    <row r="37" spans="1:9" ht="12.75">
      <c r="A37" s="21" t="s">
        <v>35</v>
      </c>
      <c r="B37" s="22">
        <f>B39+B40+B41+B42+B43+B44+B45+B46</f>
        <v>131289347</v>
      </c>
      <c r="C37" s="25">
        <f>C39+C40+C41+C42+C43+C44+C45+C46</f>
        <v>132653124.6</v>
      </c>
      <c r="D37" s="25">
        <f>D39+D40+D41+D42+D43+D44+D45+D46</f>
        <v>94354042</v>
      </c>
      <c r="E37" s="25">
        <f>E39+E40+E41+E42+E43+E44+E45+E46</f>
        <v>107284747.3</v>
      </c>
      <c r="F37" s="25">
        <f>F39+F40+F41+F42+F43+F44+F45+F46</f>
        <v>103355258.11000001</v>
      </c>
      <c r="G37" s="26" t="e">
        <f>#REF!/#REF!</f>
        <v>#REF!</v>
      </c>
      <c r="H37" s="26">
        <f>F37/C37</f>
        <v>0.7791392658232192</v>
      </c>
      <c r="I37" s="26">
        <f>F37/E37</f>
        <v>0.9633732726329497</v>
      </c>
    </row>
    <row r="38" spans="1:9" ht="12.75">
      <c r="A38" s="21" t="s">
        <v>36</v>
      </c>
      <c r="B38" s="22"/>
      <c r="C38" s="22"/>
      <c r="D38" s="25"/>
      <c r="E38" s="22"/>
      <c r="F38" s="22"/>
      <c r="G38" s="26" t="e">
        <f>#REF!/#REF!</f>
        <v>#REF!</v>
      </c>
      <c r="H38" s="26"/>
      <c r="I38" s="26"/>
    </row>
    <row r="39" spans="1:9" ht="12.75">
      <c r="A39" s="21" t="s">
        <v>37</v>
      </c>
      <c r="B39" s="22">
        <v>778585.4</v>
      </c>
      <c r="C39" s="22">
        <v>769988.4</v>
      </c>
      <c r="D39" s="22">
        <v>589561.3</v>
      </c>
      <c r="E39" s="22">
        <v>542706.7</v>
      </c>
      <c r="F39" s="22">
        <v>296916.53</v>
      </c>
      <c r="G39" s="26" t="e">
        <f>#REF!/#REF!</f>
        <v>#REF!</v>
      </c>
      <c r="H39" s="26">
        <f aca="true" t="shared" si="2" ref="H39:H47">F39/C39</f>
        <v>0.3856116923319884</v>
      </c>
      <c r="I39" s="26">
        <f aca="true" t="shared" si="3" ref="I39:I47">F39/E39</f>
        <v>0.5471031221836768</v>
      </c>
    </row>
    <row r="40" spans="1:9" ht="12.75">
      <c r="A40" s="21" t="s">
        <v>38</v>
      </c>
      <c r="B40" s="22">
        <v>9032463.4</v>
      </c>
      <c r="C40" s="22">
        <v>9465843.4</v>
      </c>
      <c r="D40" s="22">
        <v>7026297.5</v>
      </c>
      <c r="E40" s="22">
        <v>7339377.5</v>
      </c>
      <c r="F40" s="22">
        <v>6976990.87</v>
      </c>
      <c r="G40" s="26" t="e">
        <f>#REF!/#REF!</f>
        <v>#REF!</v>
      </c>
      <c r="H40" s="26">
        <f t="shared" si="2"/>
        <v>0.7370701769691225</v>
      </c>
      <c r="I40" s="26">
        <f t="shared" si="3"/>
        <v>0.950624337009508</v>
      </c>
    </row>
    <row r="41" spans="1:9" ht="25.5">
      <c r="A41" s="21" t="s">
        <v>39</v>
      </c>
      <c r="B41" s="22">
        <v>44018692.6</v>
      </c>
      <c r="C41" s="22">
        <v>44018692.6</v>
      </c>
      <c r="D41" s="22">
        <v>33014019.3</v>
      </c>
      <c r="E41" s="22">
        <v>33014019.3</v>
      </c>
      <c r="F41" s="22">
        <v>33014019.3</v>
      </c>
      <c r="G41" s="26" t="e">
        <f>#REF!/#REF!</f>
        <v>#REF!</v>
      </c>
      <c r="H41" s="26">
        <f t="shared" si="2"/>
        <v>0.7499999965923567</v>
      </c>
      <c r="I41" s="26">
        <f t="shared" si="3"/>
        <v>1</v>
      </c>
    </row>
    <row r="42" spans="1:9" ht="25.5">
      <c r="A42" s="21" t="s">
        <v>40</v>
      </c>
      <c r="B42" s="22">
        <v>50472.2</v>
      </c>
      <c r="C42" s="22">
        <v>50472.2</v>
      </c>
      <c r="D42" s="22">
        <v>37854.2</v>
      </c>
      <c r="E42" s="22">
        <v>37854.2</v>
      </c>
      <c r="F42" s="22">
        <v>37854.2</v>
      </c>
      <c r="G42" s="26" t="e">
        <f>#REF!/#REF!</f>
        <v>#REF!</v>
      </c>
      <c r="H42" s="26">
        <f t="shared" si="2"/>
        <v>0.7500009906443547</v>
      </c>
      <c r="I42" s="26">
        <f t="shared" si="3"/>
        <v>1</v>
      </c>
    </row>
    <row r="43" spans="1:9" ht="12.75">
      <c r="A43" s="21" t="s">
        <v>41</v>
      </c>
      <c r="B43" s="22">
        <v>4300685</v>
      </c>
      <c r="C43" s="22">
        <v>4300685</v>
      </c>
      <c r="D43" s="22">
        <v>2995685</v>
      </c>
      <c r="E43" s="22">
        <v>2995685</v>
      </c>
      <c r="F43" s="22">
        <v>2993866.99</v>
      </c>
      <c r="G43" s="26" t="e">
        <f>#REF!/#REF!</f>
        <v>#REF!</v>
      </c>
      <c r="H43" s="26">
        <f t="shared" si="2"/>
        <v>0.6961372409278987</v>
      </c>
      <c r="I43" s="26">
        <f t="shared" si="3"/>
        <v>0.9993931237763651</v>
      </c>
    </row>
    <row r="44" spans="1:9" ht="25.5">
      <c r="A44" s="21" t="s">
        <v>42</v>
      </c>
      <c r="B44" s="22">
        <v>19407671.8</v>
      </c>
      <c r="C44" s="22">
        <v>19759034.8</v>
      </c>
      <c r="D44" s="22">
        <v>13506717.5</v>
      </c>
      <c r="E44" s="22">
        <v>14186303.5</v>
      </c>
      <c r="F44" s="22">
        <v>13680471.26</v>
      </c>
      <c r="G44" s="26" t="e">
        <f>#REF!/#REF!</f>
        <v>#REF!</v>
      </c>
      <c r="H44" s="26">
        <f t="shared" si="2"/>
        <v>0.6923653608829111</v>
      </c>
      <c r="I44" s="26">
        <f t="shared" si="3"/>
        <v>0.9643436191816988</v>
      </c>
    </row>
    <row r="45" spans="1:9" ht="25.5">
      <c r="A45" s="21" t="s">
        <v>43</v>
      </c>
      <c r="B45" s="22">
        <v>7746592.6</v>
      </c>
      <c r="C45" s="22">
        <v>7926945.1</v>
      </c>
      <c r="D45" s="22">
        <v>5544848.6</v>
      </c>
      <c r="E45" s="22">
        <v>5706038.3</v>
      </c>
      <c r="F45" s="22">
        <v>5555435.56</v>
      </c>
      <c r="G45" s="26" t="e">
        <f>#REF!/#REF!</f>
        <v>#REF!</v>
      </c>
      <c r="H45" s="26">
        <f t="shared" si="2"/>
        <v>0.7008293220045134</v>
      </c>
      <c r="I45" s="26">
        <f t="shared" si="3"/>
        <v>0.9736064267216713</v>
      </c>
    </row>
    <row r="46" spans="1:9" ht="12.75">
      <c r="A46" s="21" t="s">
        <v>44</v>
      </c>
      <c r="B46" s="22">
        <v>45954184</v>
      </c>
      <c r="C46" s="22">
        <v>46361463.1</v>
      </c>
      <c r="D46" s="22">
        <v>31639058.6</v>
      </c>
      <c r="E46" s="22">
        <v>43462762.8</v>
      </c>
      <c r="F46" s="22">
        <v>40799703.4</v>
      </c>
      <c r="G46" s="26" t="e">
        <f>#REF!/#REF!</f>
        <v>#REF!</v>
      </c>
      <c r="H46" s="26">
        <f t="shared" si="2"/>
        <v>0.8800348537749232</v>
      </c>
      <c r="I46" s="26">
        <f t="shared" si="3"/>
        <v>0.9387277929786829</v>
      </c>
    </row>
    <row r="47" spans="1:9" ht="12.75">
      <c r="A47" s="21" t="s">
        <v>45</v>
      </c>
      <c r="B47" s="22">
        <v>1210976</v>
      </c>
      <c r="C47" s="22">
        <v>2986990.9</v>
      </c>
      <c r="D47" s="22">
        <v>966521.5</v>
      </c>
      <c r="E47" s="22">
        <v>2569543.7</v>
      </c>
      <c r="F47" s="22">
        <v>2205592.8</v>
      </c>
      <c r="G47" s="26" t="e">
        <f>#REF!/#REF!</f>
        <v>#REF!</v>
      </c>
      <c r="H47" s="26">
        <f t="shared" si="2"/>
        <v>0.7383995712876125</v>
      </c>
      <c r="I47" s="26">
        <f t="shared" si="3"/>
        <v>0.8583597157736603</v>
      </c>
    </row>
    <row r="48" spans="1:9" ht="12.75">
      <c r="A48" s="21" t="s">
        <v>36</v>
      </c>
      <c r="B48" s="22"/>
      <c r="C48" s="22"/>
      <c r="D48" s="30"/>
      <c r="E48" s="30"/>
      <c r="F48" s="30"/>
      <c r="G48" s="31" t="e">
        <f>#REF!/#REF!</f>
        <v>#REF!</v>
      </c>
      <c r="H48" s="31"/>
      <c r="I48" s="31"/>
    </row>
    <row r="49" spans="1:9" ht="12.75">
      <c r="A49" s="21" t="s">
        <v>46</v>
      </c>
      <c r="B49" s="22">
        <v>244931.4</v>
      </c>
      <c r="C49" s="22">
        <v>707611.4</v>
      </c>
      <c r="D49" s="22">
        <v>171500</v>
      </c>
      <c r="E49" s="22">
        <v>579237.5</v>
      </c>
      <c r="F49" s="22">
        <v>423200.6</v>
      </c>
      <c r="G49" s="26" t="e">
        <f>#REF!/#REF!</f>
        <v>#REF!</v>
      </c>
      <c r="H49" s="26">
        <f>F49/C49</f>
        <v>0.5980692227400519</v>
      </c>
      <c r="I49" s="26">
        <f>F49/E49</f>
        <v>0.7306167159412158</v>
      </c>
    </row>
    <row r="50" spans="1:9" ht="12.75">
      <c r="A50" s="20" t="s">
        <v>47</v>
      </c>
      <c r="B50" s="13">
        <f>B52+B53+B63</f>
        <v>398763232.29999995</v>
      </c>
      <c r="C50" s="13">
        <f>C52+C53+C63</f>
        <v>399166633.4</v>
      </c>
      <c r="D50" s="13">
        <f>D52+D53+D63</f>
        <v>294203125.1</v>
      </c>
      <c r="E50" s="13">
        <f>E52+E53+E63</f>
        <v>298033023.20000005</v>
      </c>
      <c r="F50" s="13">
        <f>F52+F53+F63</f>
        <v>287232935.27</v>
      </c>
      <c r="G50" s="27" t="e">
        <f>#REF!/#REF!</f>
        <v>#REF!</v>
      </c>
      <c r="H50" s="27">
        <f>F50/C50</f>
        <v>0.7195815261997798</v>
      </c>
      <c r="I50" s="27">
        <f>F50/E50</f>
        <v>0.9637621099365472</v>
      </c>
    </row>
    <row r="51" spans="1:9" s="16" customFormat="1" ht="12.75">
      <c r="A51" s="21" t="s">
        <v>13</v>
      </c>
      <c r="B51" s="22"/>
      <c r="C51" s="23"/>
      <c r="D51" s="23"/>
      <c r="E51" s="23"/>
      <c r="F51" s="23"/>
      <c r="G51" s="26"/>
      <c r="H51" s="26"/>
      <c r="I51" s="26"/>
    </row>
    <row r="52" spans="1:9" ht="12.75">
      <c r="A52" s="21" t="s">
        <v>48</v>
      </c>
      <c r="B52" s="22">
        <v>39500</v>
      </c>
      <c r="C52" s="22">
        <v>39500</v>
      </c>
      <c r="D52" s="22">
        <v>29850</v>
      </c>
      <c r="E52" s="22">
        <v>33600</v>
      </c>
      <c r="F52" s="22">
        <v>31558.82</v>
      </c>
      <c r="G52" s="26" t="e">
        <f>#REF!/#REF!</f>
        <v>#REF!</v>
      </c>
      <c r="H52" s="26">
        <f>F52/C52</f>
        <v>0.7989574683544304</v>
      </c>
      <c r="I52" s="26">
        <f>F52/E52</f>
        <v>0.9392505952380952</v>
      </c>
    </row>
    <row r="53" spans="1:9" ht="26.25" customHeight="1">
      <c r="A53" s="21" t="s">
        <v>49</v>
      </c>
      <c r="B53" s="18">
        <f>B55+B56+B57+B58+B59+B60+B61+B62</f>
        <v>130562187.6</v>
      </c>
      <c r="C53" s="25">
        <f>C55+C56+C57+C58+C59+C60+C61+C62</f>
        <v>131154628.69999999</v>
      </c>
      <c r="D53" s="25">
        <f>D55+D56+D57+D58+D59+D60+D61+D62</f>
        <v>97471646.5</v>
      </c>
      <c r="E53" s="25">
        <f>E55+E56+E57+E58+E59+E60+E61+E62</f>
        <v>98132511.30000001</v>
      </c>
      <c r="F53" s="25">
        <f>F55+F56+F57+F58+F59+F60+F61+F62</f>
        <v>88935386.18</v>
      </c>
      <c r="G53" s="26" t="e">
        <f>#REF!/#REF!</f>
        <v>#REF!</v>
      </c>
      <c r="H53" s="26">
        <f>F53/C53</f>
        <v>0.6780956727301536</v>
      </c>
      <c r="I53" s="26">
        <f>F53/E53</f>
        <v>0.9062785105755262</v>
      </c>
    </row>
    <row r="54" spans="1:9" ht="12.75">
      <c r="A54" s="21" t="s">
        <v>13</v>
      </c>
      <c r="B54" s="18"/>
      <c r="C54" s="22"/>
      <c r="D54" s="25"/>
      <c r="E54" s="22"/>
      <c r="F54" s="26"/>
      <c r="G54" s="26" t="e">
        <f>#REF!/#REF!</f>
        <v>#REF!</v>
      </c>
      <c r="H54" s="26"/>
      <c r="I54" s="26"/>
    </row>
    <row r="55" spans="1:9" ht="12.75">
      <c r="A55" s="21" t="s">
        <v>50</v>
      </c>
      <c r="B55" s="22">
        <v>4492017.5</v>
      </c>
      <c r="C55" s="22">
        <v>4492017.5</v>
      </c>
      <c r="D55" s="22">
        <v>3369013.1</v>
      </c>
      <c r="E55" s="22">
        <v>3369013.1</v>
      </c>
      <c r="F55" s="22">
        <v>1875445.22</v>
      </c>
      <c r="G55" s="26" t="e">
        <f>#REF!/#REF!</f>
        <v>#REF!</v>
      </c>
      <c r="H55" s="26">
        <f aca="true" t="shared" si="4" ref="H55:H63">F55/C55</f>
        <v>0.4175062140786406</v>
      </c>
      <c r="I55" s="26">
        <f aca="true" t="shared" si="5" ref="I55:I63">F55/E55</f>
        <v>0.5566749562357</v>
      </c>
    </row>
    <row r="56" spans="1:9" ht="12.75">
      <c r="A56" s="21" t="s">
        <v>51</v>
      </c>
      <c r="B56" s="22">
        <v>8306488</v>
      </c>
      <c r="C56" s="22">
        <v>8306488</v>
      </c>
      <c r="D56" s="22">
        <v>6229866</v>
      </c>
      <c r="E56" s="22">
        <v>6639474</v>
      </c>
      <c r="F56" s="22">
        <v>6244059.63</v>
      </c>
      <c r="G56" s="26" t="e">
        <f>#REF!/#REF!</f>
        <v>#REF!</v>
      </c>
      <c r="H56" s="26">
        <f t="shared" si="4"/>
        <v>0.7517087402040429</v>
      </c>
      <c r="I56" s="26">
        <f t="shared" si="5"/>
        <v>0.9404449253058299</v>
      </c>
    </row>
    <row r="57" spans="1:9" ht="12.75">
      <c r="A57" s="21" t="s">
        <v>52</v>
      </c>
      <c r="B57" s="22">
        <v>47262453</v>
      </c>
      <c r="C57" s="22">
        <v>47203742.3</v>
      </c>
      <c r="D57" s="22">
        <v>35451627.5</v>
      </c>
      <c r="E57" s="22">
        <v>35481855</v>
      </c>
      <c r="F57" s="22">
        <v>33922809.78</v>
      </c>
      <c r="G57" s="26" t="e">
        <f>#REF!/#REF!</f>
        <v>#REF!</v>
      </c>
      <c r="H57" s="26">
        <f t="shared" si="4"/>
        <v>0.718646618405931</v>
      </c>
      <c r="I57" s="26">
        <f t="shared" si="5"/>
        <v>0.9560607747255605</v>
      </c>
    </row>
    <row r="58" spans="1:9" ht="12.75">
      <c r="A58" s="21" t="s">
        <v>53</v>
      </c>
      <c r="B58" s="22">
        <v>14400</v>
      </c>
      <c r="C58" s="22">
        <v>14400</v>
      </c>
      <c r="D58" s="22">
        <v>14400</v>
      </c>
      <c r="E58" s="22">
        <v>3400</v>
      </c>
      <c r="F58" s="22">
        <v>781.7</v>
      </c>
      <c r="G58" s="26" t="e">
        <f>#REF!/#REF!</f>
        <v>#REF!</v>
      </c>
      <c r="H58" s="26">
        <f t="shared" si="4"/>
        <v>0.05428472222222223</v>
      </c>
      <c r="I58" s="26">
        <f t="shared" si="5"/>
        <v>0.22991176470588237</v>
      </c>
    </row>
    <row r="59" spans="1:9" ht="12.75">
      <c r="A59" s="21" t="s">
        <v>54</v>
      </c>
      <c r="B59" s="22">
        <v>157589.5</v>
      </c>
      <c r="C59" s="22">
        <v>157589.5</v>
      </c>
      <c r="D59" s="22">
        <v>79897.9</v>
      </c>
      <c r="E59" s="22">
        <v>79897.9</v>
      </c>
      <c r="F59" s="22">
        <v>79496.22</v>
      </c>
      <c r="G59" s="26" t="e">
        <f>#REF!/#REF!</f>
        <v>#REF!</v>
      </c>
      <c r="H59" s="26">
        <f t="shared" si="4"/>
        <v>0.5044512483382458</v>
      </c>
      <c r="I59" s="26">
        <f t="shared" si="5"/>
        <v>0.9949725837600238</v>
      </c>
    </row>
    <row r="60" spans="1:9" ht="12.75">
      <c r="A60" s="21" t="s">
        <v>55</v>
      </c>
      <c r="B60" s="22">
        <v>5349500</v>
      </c>
      <c r="C60" s="22">
        <v>5329792.7</v>
      </c>
      <c r="D60" s="22">
        <v>4263640</v>
      </c>
      <c r="E60" s="22">
        <v>4364432.7</v>
      </c>
      <c r="F60" s="22">
        <v>4021846.33</v>
      </c>
      <c r="G60" s="26" t="e">
        <f>#REF!/#REF!</f>
        <v>#REF!</v>
      </c>
      <c r="H60" s="26">
        <f t="shared" si="4"/>
        <v>0.754597140335308</v>
      </c>
      <c r="I60" s="26">
        <f t="shared" si="5"/>
        <v>0.9215049483979899</v>
      </c>
    </row>
    <row r="61" spans="1:9" ht="12.75">
      <c r="A61" s="21" t="s">
        <v>56</v>
      </c>
      <c r="B61" s="22">
        <v>2932879.5</v>
      </c>
      <c r="C61" s="22">
        <v>2929844.1</v>
      </c>
      <c r="D61" s="22">
        <v>2036762.8</v>
      </c>
      <c r="E61" s="22">
        <v>2033727.4</v>
      </c>
      <c r="F61" s="22">
        <v>1857677.83</v>
      </c>
      <c r="G61" s="26" t="e">
        <f>#REF!/#REF!</f>
        <v>#REF!</v>
      </c>
      <c r="H61" s="26">
        <f t="shared" si="4"/>
        <v>0.6340534740397962</v>
      </c>
      <c r="I61" s="26">
        <f t="shared" si="5"/>
        <v>0.9134350208390761</v>
      </c>
    </row>
    <row r="62" spans="1:9" ht="13.5" customHeight="1">
      <c r="A62" s="21" t="s">
        <v>57</v>
      </c>
      <c r="B62" s="22">
        <v>62046860.1</v>
      </c>
      <c r="C62" s="22">
        <v>62720754.6</v>
      </c>
      <c r="D62" s="22">
        <v>46026439.2</v>
      </c>
      <c r="E62" s="22">
        <v>46160711.2</v>
      </c>
      <c r="F62" s="22">
        <v>40933269.47</v>
      </c>
      <c r="G62" s="26" t="e">
        <f>#REF!/#REF!</f>
        <v>#REF!</v>
      </c>
      <c r="H62" s="26">
        <f t="shared" si="4"/>
        <v>0.6526271842717912</v>
      </c>
      <c r="I62" s="26">
        <f t="shared" si="5"/>
        <v>0.8867556067896978</v>
      </c>
    </row>
    <row r="63" spans="1:9" ht="13.5" customHeight="1">
      <c r="A63" s="21" t="s">
        <v>58</v>
      </c>
      <c r="B63" s="18">
        <f>B65</f>
        <v>268161544.7</v>
      </c>
      <c r="C63" s="25">
        <f>C65</f>
        <v>267972504.7</v>
      </c>
      <c r="D63" s="25">
        <f>D65</f>
        <v>196701628.6</v>
      </c>
      <c r="E63" s="25">
        <f>E65</f>
        <v>199866911.9</v>
      </c>
      <c r="F63" s="25">
        <f>F65</f>
        <v>198265990.27</v>
      </c>
      <c r="G63" s="26" t="e">
        <f>#REF!/#REF!</f>
        <v>#REF!</v>
      </c>
      <c r="H63" s="26">
        <f t="shared" si="4"/>
        <v>0.7398743781268243</v>
      </c>
      <c r="I63" s="26">
        <f t="shared" si="5"/>
        <v>0.9919900617126611</v>
      </c>
    </row>
    <row r="64" spans="1:9" ht="12.75">
      <c r="A64" s="21" t="s">
        <v>13</v>
      </c>
      <c r="B64" s="32"/>
      <c r="C64" s="22"/>
      <c r="D64" s="25"/>
      <c r="E64" s="22"/>
      <c r="F64" s="25"/>
      <c r="G64" s="26"/>
      <c r="H64" s="26"/>
      <c r="I64" s="26"/>
    </row>
    <row r="65" spans="1:9" ht="12.75">
      <c r="A65" s="21" t="s">
        <v>58</v>
      </c>
      <c r="B65" s="22">
        <v>268161544.7</v>
      </c>
      <c r="C65" s="22">
        <v>267972504.7</v>
      </c>
      <c r="D65" s="22">
        <v>196701628.6</v>
      </c>
      <c r="E65" s="22">
        <v>199866911.9</v>
      </c>
      <c r="F65" s="22">
        <v>198265990.27</v>
      </c>
      <c r="G65" s="26" t="e">
        <f>#REF!/#REF!</f>
        <v>#REF!</v>
      </c>
      <c r="H65" s="26">
        <f>F65/C65</f>
        <v>0.7398743781268243</v>
      </c>
      <c r="I65" s="26">
        <f>F65/E65</f>
        <v>0.9919900617126611</v>
      </c>
    </row>
    <row r="66" spans="1:9" ht="14.25" customHeight="1">
      <c r="A66" s="20" t="s">
        <v>59</v>
      </c>
      <c r="B66" s="13">
        <f>B68+B69+B70+B71+B72+B73</f>
        <v>181036655.9</v>
      </c>
      <c r="C66" s="14">
        <f>C68+C69+C70+C71+C72+C73</f>
        <v>182979772.77</v>
      </c>
      <c r="D66" s="14">
        <f>D68+D69+D70+D71+D72+D73</f>
        <v>135427243.4</v>
      </c>
      <c r="E66" s="14">
        <f>E68+E69+E70+E71+E72+E73</f>
        <v>138563534.46</v>
      </c>
      <c r="F66" s="14">
        <f>F68+F69+F70+F71+F72+F73</f>
        <v>132006930.36</v>
      </c>
      <c r="G66" s="27" t="e">
        <f>#REF!/#REF!</f>
        <v>#REF!</v>
      </c>
      <c r="H66" s="27">
        <f>F66/C66</f>
        <v>0.7214290867326012</v>
      </c>
      <c r="I66" s="27">
        <f>F66/E66</f>
        <v>0.9526816046837147</v>
      </c>
    </row>
    <row r="67" spans="1:9" s="16" customFormat="1" ht="14.25" customHeight="1">
      <c r="A67" s="21" t="s">
        <v>13</v>
      </c>
      <c r="B67" s="22"/>
      <c r="C67" s="22"/>
      <c r="D67" s="25"/>
      <c r="E67" s="22"/>
      <c r="F67" s="25"/>
      <c r="G67" s="26"/>
      <c r="H67" s="26"/>
      <c r="I67" s="26"/>
    </row>
    <row r="68" spans="1:9" ht="25.5">
      <c r="A68" s="21" t="s">
        <v>60</v>
      </c>
      <c r="B68" s="22">
        <v>2445175.5</v>
      </c>
      <c r="C68" s="22">
        <v>6363182.8</v>
      </c>
      <c r="D68" s="22">
        <v>1992907.5</v>
      </c>
      <c r="E68" s="22">
        <v>5907375.3</v>
      </c>
      <c r="F68" s="22">
        <v>5712005.22</v>
      </c>
      <c r="G68" s="26" t="e">
        <f>#REF!/#REF!</f>
        <v>#REF!</v>
      </c>
      <c r="H68" s="26">
        <f aca="true" t="shared" si="6" ref="H68:H74">F68/C68</f>
        <v>0.8976648007031952</v>
      </c>
      <c r="I68" s="26">
        <f aca="true" t="shared" si="7" ref="I68:I74">F68/E68</f>
        <v>0.9669277690889218</v>
      </c>
    </row>
    <row r="69" spans="1:9" ht="25.5">
      <c r="A69" s="21" t="s">
        <v>61</v>
      </c>
      <c r="B69" s="22">
        <v>186705.1</v>
      </c>
      <c r="C69" s="22">
        <v>655999.04</v>
      </c>
      <c r="D69" s="22">
        <v>159133.5</v>
      </c>
      <c r="E69" s="22">
        <v>600009.24</v>
      </c>
      <c r="F69" s="22">
        <v>467631.8</v>
      </c>
      <c r="G69" s="33" t="e">
        <f>#REF!/#REF!</f>
        <v>#REF!</v>
      </c>
      <c r="H69" s="33">
        <f t="shared" si="6"/>
        <v>0.7128543968600929</v>
      </c>
      <c r="I69" s="33">
        <f t="shared" si="7"/>
        <v>0.7793743309686364</v>
      </c>
    </row>
    <row r="70" spans="1:9" ht="12.75">
      <c r="A70" s="21" t="s">
        <v>62</v>
      </c>
      <c r="B70" s="22">
        <v>11392.3</v>
      </c>
      <c r="C70" s="22">
        <v>11392.3</v>
      </c>
      <c r="D70" s="22">
        <v>8544.2</v>
      </c>
      <c r="E70" s="22">
        <v>8544.2</v>
      </c>
      <c r="F70" s="22">
        <v>8469.16</v>
      </c>
      <c r="G70" s="26" t="e">
        <f>#REF!/#REF!</f>
        <v>#REF!</v>
      </c>
      <c r="H70" s="26">
        <f t="shared" si="6"/>
        <v>0.7434109003449699</v>
      </c>
      <c r="I70" s="26">
        <f t="shared" si="7"/>
        <v>0.9912174340488283</v>
      </c>
    </row>
    <row r="71" spans="1:9" ht="25.5">
      <c r="A71" s="21" t="s">
        <v>63</v>
      </c>
      <c r="B71" s="23">
        <v>0</v>
      </c>
      <c r="C71" s="18">
        <v>127169.11</v>
      </c>
      <c r="D71" s="34">
        <v>0</v>
      </c>
      <c r="E71" s="22">
        <v>127169.11</v>
      </c>
      <c r="F71" s="25">
        <v>126775.72</v>
      </c>
      <c r="G71" s="31" t="e">
        <f>#REF!/#REF!</f>
        <v>#REF!</v>
      </c>
      <c r="H71" s="31">
        <f t="shared" si="6"/>
        <v>0.9969065600915191</v>
      </c>
      <c r="I71" s="31">
        <f t="shared" si="7"/>
        <v>0.9969065600915191</v>
      </c>
    </row>
    <row r="72" spans="1:9" ht="12.75">
      <c r="A72" s="21" t="s">
        <v>64</v>
      </c>
      <c r="B72" s="22">
        <v>160330903</v>
      </c>
      <c r="C72" s="22">
        <v>175100256.15</v>
      </c>
      <c r="D72" s="22">
        <v>120874307.4</v>
      </c>
      <c r="E72" s="22">
        <v>131875844.7</v>
      </c>
      <c r="F72" s="22">
        <v>125692048.46</v>
      </c>
      <c r="G72" s="26" t="e">
        <f>#REF!/#REF!</f>
        <v>#REF!</v>
      </c>
      <c r="H72" s="26">
        <f t="shared" si="6"/>
        <v>0.7178290381958415</v>
      </c>
      <c r="I72" s="26">
        <f t="shared" si="7"/>
        <v>0.9531089544558572</v>
      </c>
    </row>
    <row r="73" spans="1:9" ht="12.75">
      <c r="A73" s="21" t="s">
        <v>65</v>
      </c>
      <c r="B73" s="22">
        <v>18062480</v>
      </c>
      <c r="C73" s="22">
        <v>721773.37</v>
      </c>
      <c r="D73" s="22">
        <v>12392350.8</v>
      </c>
      <c r="E73" s="22">
        <v>44591.91</v>
      </c>
      <c r="F73" s="29">
        <v>0</v>
      </c>
      <c r="G73" s="26" t="e">
        <f>#REF!/#REF!</f>
        <v>#REF!</v>
      </c>
      <c r="H73" s="26">
        <f t="shared" si="6"/>
        <v>0</v>
      </c>
      <c r="I73" s="26">
        <f t="shared" si="7"/>
        <v>0</v>
      </c>
    </row>
    <row r="74" spans="1:9" s="16" customFormat="1" ht="12.75">
      <c r="A74" s="20" t="s">
        <v>66</v>
      </c>
      <c r="B74" s="13">
        <f>B76+B107</f>
        <v>109165645.89999999</v>
      </c>
      <c r="C74" s="14">
        <f>C76+C107</f>
        <v>164085895.39999998</v>
      </c>
      <c r="D74" s="14">
        <f>D76+D107</f>
        <v>85825988.3</v>
      </c>
      <c r="E74" s="14">
        <f>E76+E107</f>
        <v>135634358.89999998</v>
      </c>
      <c r="F74" s="14">
        <f>F76+F107</f>
        <v>88302237.74</v>
      </c>
      <c r="G74" s="27" t="e">
        <f>#REF!/#REF!</f>
        <v>#REF!</v>
      </c>
      <c r="H74" s="27">
        <f t="shared" si="6"/>
        <v>0.5381464234006308</v>
      </c>
      <c r="I74" s="27">
        <f t="shared" si="7"/>
        <v>0.6510314824070732</v>
      </c>
    </row>
    <row r="75" spans="1:9" ht="12.75">
      <c r="A75" s="21" t="s">
        <v>13</v>
      </c>
      <c r="B75" s="22"/>
      <c r="C75" s="23"/>
      <c r="D75" s="34"/>
      <c r="E75" s="23"/>
      <c r="F75" s="23"/>
      <c r="G75" s="26" t="e">
        <f>#REF!/#REF!</f>
        <v>#REF!</v>
      </c>
      <c r="H75" s="26"/>
      <c r="I75" s="26"/>
    </row>
    <row r="76" spans="1:9" s="16" customFormat="1" ht="12.75">
      <c r="A76" s="20" t="s">
        <v>67</v>
      </c>
      <c r="B76" s="13">
        <f>B78+B96+B101</f>
        <v>109910428.39999999</v>
      </c>
      <c r="C76" s="14">
        <f>C78+C96+C101</f>
        <v>174568348.7</v>
      </c>
      <c r="D76" s="14">
        <f>D78+D96+D101</f>
        <v>86545770.8</v>
      </c>
      <c r="E76" s="14">
        <f>E78+E96+E101</f>
        <v>145853637.2</v>
      </c>
      <c r="F76" s="14">
        <f>F78+F96+F101</f>
        <v>89599094.89999999</v>
      </c>
      <c r="G76" s="27" t="e">
        <f>#REF!/#REF!</f>
        <v>#REF!</v>
      </c>
      <c r="H76" s="27">
        <f>F76/C76</f>
        <v>0.513260826302357</v>
      </c>
      <c r="I76" s="27">
        <f>F76/E76</f>
        <v>0.6143082656014834</v>
      </c>
    </row>
    <row r="77" spans="1:9" ht="12.75">
      <c r="A77" s="21" t="s">
        <v>13</v>
      </c>
      <c r="B77" s="22"/>
      <c r="C77" s="23"/>
      <c r="D77" s="34"/>
      <c r="E77" s="23"/>
      <c r="F77" s="23"/>
      <c r="G77" s="26" t="e">
        <f>#REF!/#REF!</f>
        <v>#REF!</v>
      </c>
      <c r="H77" s="26"/>
      <c r="I77" s="26"/>
    </row>
    <row r="78" spans="1:9" s="16" customFormat="1" ht="12.75">
      <c r="A78" s="20" t="s">
        <v>68</v>
      </c>
      <c r="B78" s="13">
        <f>B80+B85+B90</f>
        <v>109910428.39999999</v>
      </c>
      <c r="C78" s="14">
        <f>C80+C85+C90</f>
        <v>174397191.7</v>
      </c>
      <c r="D78" s="14">
        <f>D80+D85+D90</f>
        <v>86545770.8</v>
      </c>
      <c r="E78" s="14">
        <f>E80+E85+E90</f>
        <v>145739279.1</v>
      </c>
      <c r="F78" s="14">
        <f>F80+F85+F90</f>
        <v>89525636.89999999</v>
      </c>
      <c r="G78" s="27" t="e">
        <f>#REF!/#REF!</f>
        <v>#REF!</v>
      </c>
      <c r="H78" s="27">
        <f>F78/C78</f>
        <v>0.5133433401496682</v>
      </c>
      <c r="I78" s="27">
        <f>F78/E78</f>
        <v>0.6142862614173586</v>
      </c>
    </row>
    <row r="79" spans="1:9" ht="12.75">
      <c r="A79" s="21" t="s">
        <v>13</v>
      </c>
      <c r="B79" s="22"/>
      <c r="C79" s="23"/>
      <c r="D79" s="34"/>
      <c r="E79" s="23"/>
      <c r="F79" s="23"/>
      <c r="G79" s="26" t="e">
        <f>#REF!/#REF!</f>
        <v>#REF!</v>
      </c>
      <c r="H79" s="26"/>
      <c r="I79" s="26"/>
    </row>
    <row r="80" spans="1:9" s="16" customFormat="1" ht="12.75">
      <c r="A80" s="20" t="s">
        <v>69</v>
      </c>
      <c r="B80" s="13">
        <f>B82+B83+B84</f>
        <v>91936088.19999999</v>
      </c>
      <c r="C80" s="14">
        <f>C82+C83+C84</f>
        <v>105896718</v>
      </c>
      <c r="D80" s="14">
        <f>D82+D83+D84</f>
        <v>71865354.5</v>
      </c>
      <c r="E80" s="14">
        <f>E82+E83+E84</f>
        <v>85865374.3</v>
      </c>
      <c r="F80" s="14">
        <f>F82+F83+F84</f>
        <v>66226496.64</v>
      </c>
      <c r="G80" s="27" t="e">
        <f>#REF!/#REF!</f>
        <v>#REF!</v>
      </c>
      <c r="H80" s="27">
        <f>F80/C80</f>
        <v>0.6253876219279997</v>
      </c>
      <c r="I80" s="27">
        <f>F80/E80</f>
        <v>0.7712829202678967</v>
      </c>
    </row>
    <row r="81" spans="1:9" ht="12.75">
      <c r="A81" s="21" t="s">
        <v>13</v>
      </c>
      <c r="B81" s="22"/>
      <c r="C81" s="18"/>
      <c r="D81" s="34"/>
      <c r="E81" s="18"/>
      <c r="F81" s="23"/>
      <c r="G81" s="26" t="e">
        <f>#REF!/#REF!</f>
        <v>#REF!</v>
      </c>
      <c r="H81" s="26"/>
      <c r="I81" s="26"/>
    </row>
    <row r="82" spans="1:9" ht="12.75">
      <c r="A82" s="21" t="s">
        <v>70</v>
      </c>
      <c r="B82" s="22">
        <v>33354.6</v>
      </c>
      <c r="C82" s="22">
        <v>7503255.6</v>
      </c>
      <c r="D82" s="22">
        <v>25016</v>
      </c>
      <c r="E82" s="22">
        <v>7494917</v>
      </c>
      <c r="F82" s="22">
        <v>3833401.03</v>
      </c>
      <c r="G82" s="26" t="e">
        <f>#REF!/#REF!</f>
        <v>#REF!</v>
      </c>
      <c r="H82" s="26">
        <f>F82/C82</f>
        <v>0.5108983665703725</v>
      </c>
      <c r="I82" s="26">
        <f>F82/E82</f>
        <v>0.5114667754159252</v>
      </c>
    </row>
    <row r="83" spans="1:9" ht="12.75">
      <c r="A83" s="21" t="s">
        <v>71</v>
      </c>
      <c r="B83" s="22">
        <v>71197844.7</v>
      </c>
      <c r="C83" s="22">
        <v>73077405.8</v>
      </c>
      <c r="D83" s="22">
        <v>56706932.9</v>
      </c>
      <c r="E83" s="22">
        <v>60110771.8</v>
      </c>
      <c r="F83" s="22">
        <v>45665508.04</v>
      </c>
      <c r="G83" s="26" t="e">
        <f>#REF!/#REF!</f>
        <v>#REF!</v>
      </c>
      <c r="H83" s="26">
        <f>F83/C83</f>
        <v>0.6248922979693403</v>
      </c>
      <c r="I83" s="26">
        <f>F83/E83</f>
        <v>0.7596892648781463</v>
      </c>
    </row>
    <row r="84" spans="1:9" ht="12.75">
      <c r="A84" s="21" t="s">
        <v>72</v>
      </c>
      <c r="B84" s="22">
        <v>20704888.9</v>
      </c>
      <c r="C84" s="22">
        <v>25316056.6</v>
      </c>
      <c r="D84" s="22">
        <v>15133405.6</v>
      </c>
      <c r="E84" s="22">
        <v>18259685.5</v>
      </c>
      <c r="F84" s="22">
        <v>16727587.57</v>
      </c>
      <c r="G84" s="26" t="e">
        <f>#REF!/#REF!</f>
        <v>#REF!</v>
      </c>
      <c r="H84" s="26">
        <f>F84/C84</f>
        <v>0.6607501252781999</v>
      </c>
      <c r="I84" s="26">
        <f>F84/E84</f>
        <v>0.916093958463852</v>
      </c>
    </row>
    <row r="85" spans="1:9" s="16" customFormat="1" ht="25.5">
      <c r="A85" s="20" t="s">
        <v>73</v>
      </c>
      <c r="B85" s="13">
        <f>B87+B88+B89</f>
        <v>15350421</v>
      </c>
      <c r="C85" s="14">
        <f>C87+C88+C89</f>
        <v>64547921.099999994</v>
      </c>
      <c r="D85" s="14">
        <f>D87+D88+D89</f>
        <v>12478567.799999999</v>
      </c>
      <c r="E85" s="14">
        <f>E87+E88+E89</f>
        <v>56434805.1</v>
      </c>
      <c r="F85" s="14">
        <f>F87+F88+F89</f>
        <v>21779635.49</v>
      </c>
      <c r="G85" s="27" t="e">
        <f>#REF!/#REF!</f>
        <v>#REF!</v>
      </c>
      <c r="H85" s="27">
        <f>F85/C85</f>
        <v>0.33741807820980313</v>
      </c>
      <c r="I85" s="27">
        <f>F85/E85</f>
        <v>0.38592559062457005</v>
      </c>
    </row>
    <row r="86" spans="1:9" ht="12.75">
      <c r="A86" s="21" t="s">
        <v>13</v>
      </c>
      <c r="B86" s="22"/>
      <c r="C86" s="18"/>
      <c r="D86" s="34"/>
      <c r="E86" s="18"/>
      <c r="F86" s="23"/>
      <c r="G86" s="26" t="e">
        <f>#REF!/#REF!</f>
        <v>#REF!</v>
      </c>
      <c r="H86" s="26"/>
      <c r="I86" s="26"/>
    </row>
    <row r="87" spans="1:9" ht="12.75">
      <c r="A87" s="21" t="s">
        <v>74</v>
      </c>
      <c r="B87" s="22">
        <v>1424706</v>
      </c>
      <c r="C87" s="22">
        <v>2115977.6</v>
      </c>
      <c r="D87" s="22">
        <v>1190826</v>
      </c>
      <c r="E87" s="22">
        <v>1783264.6</v>
      </c>
      <c r="F87" s="22">
        <v>1383100.82</v>
      </c>
      <c r="G87" s="26" t="e">
        <f>#REF!/#REF!</f>
        <v>#REF!</v>
      </c>
      <c r="H87" s="26">
        <f>F87/C87</f>
        <v>0.6536462484290949</v>
      </c>
      <c r="I87" s="26">
        <f>F87/E87</f>
        <v>0.7756004465069289</v>
      </c>
    </row>
    <row r="88" spans="1:9" ht="12.75">
      <c r="A88" s="21" t="s">
        <v>75</v>
      </c>
      <c r="B88" s="22">
        <v>3542773.9</v>
      </c>
      <c r="C88" s="22">
        <v>5754407.1</v>
      </c>
      <c r="D88" s="22">
        <v>2760707.1</v>
      </c>
      <c r="E88" s="22">
        <v>4905114.4</v>
      </c>
      <c r="F88" s="22">
        <v>2790496.11</v>
      </c>
      <c r="G88" s="26" t="e">
        <f>#REF!/#REF!</f>
        <v>#REF!</v>
      </c>
      <c r="H88" s="26">
        <f>F88/C88</f>
        <v>0.4849319941232521</v>
      </c>
      <c r="I88" s="26">
        <f>F88/E88</f>
        <v>0.5688952147578861</v>
      </c>
    </row>
    <row r="89" spans="1:9" ht="12.75">
      <c r="A89" s="21" t="s">
        <v>76</v>
      </c>
      <c r="B89" s="22">
        <v>10382941.1</v>
      </c>
      <c r="C89" s="22">
        <v>56677536.4</v>
      </c>
      <c r="D89" s="22">
        <v>8527034.7</v>
      </c>
      <c r="E89" s="22">
        <v>49746426.1</v>
      </c>
      <c r="F89" s="22">
        <v>17606038.56</v>
      </c>
      <c r="G89" s="26" t="e">
        <f>#REF!/#REF!</f>
        <v>#REF!</v>
      </c>
      <c r="H89" s="26">
        <f>F89/C89</f>
        <v>0.31063521243665065</v>
      </c>
      <c r="I89" s="26">
        <f>F89/E89</f>
        <v>0.3539156466156671</v>
      </c>
    </row>
    <row r="90" spans="1:9" s="16" customFormat="1" ht="12.75">
      <c r="A90" s="20" t="s">
        <v>77</v>
      </c>
      <c r="B90" s="13">
        <f>B92+B93+B94+B95</f>
        <v>2623919.2</v>
      </c>
      <c r="C90" s="14">
        <f>C92+C93+C94+C95</f>
        <v>3952552.6</v>
      </c>
      <c r="D90" s="14">
        <f>D92+D93+D94+D95</f>
        <v>2201848.5</v>
      </c>
      <c r="E90" s="14">
        <f>E92+E93+E94+E95</f>
        <v>3439099.7</v>
      </c>
      <c r="F90" s="14">
        <f>F92+F93+F94+F95</f>
        <v>1519504.77</v>
      </c>
      <c r="G90" s="27" t="e">
        <f>#REF!/#REF!</f>
        <v>#REF!</v>
      </c>
      <c r="H90" s="27">
        <f>F90/C90</f>
        <v>0.38443631844393417</v>
      </c>
      <c r="I90" s="27">
        <f>F90/E90</f>
        <v>0.4418321370561022</v>
      </c>
    </row>
    <row r="91" spans="1:9" ht="12.75">
      <c r="A91" s="21" t="s">
        <v>13</v>
      </c>
      <c r="B91" s="22"/>
      <c r="C91" s="18"/>
      <c r="D91" s="34"/>
      <c r="E91" s="18"/>
      <c r="F91" s="23"/>
      <c r="G91" s="26" t="e">
        <f>#REF!/#REF!</f>
        <v>#REF!</v>
      </c>
      <c r="H91" s="26"/>
      <c r="I91" s="26"/>
    </row>
    <row r="92" spans="1:9" ht="12.75">
      <c r="A92" s="21" t="s">
        <v>78</v>
      </c>
      <c r="B92" s="23">
        <v>0</v>
      </c>
      <c r="C92" s="22">
        <v>864909</v>
      </c>
      <c r="D92" s="34">
        <v>0</v>
      </c>
      <c r="E92" s="22">
        <v>864747</v>
      </c>
      <c r="F92" s="25">
        <v>297694.92</v>
      </c>
      <c r="G92" s="26" t="e">
        <f>#REF!/#REF!</f>
        <v>#REF!</v>
      </c>
      <c r="H92" s="26">
        <f>F92/C92</f>
        <v>0.3441921866924728</v>
      </c>
      <c r="I92" s="26">
        <f>F92/E92</f>
        <v>0.3442566669788967</v>
      </c>
    </row>
    <row r="93" spans="1:9" ht="12.75">
      <c r="A93" s="21" t="s">
        <v>79</v>
      </c>
      <c r="B93" s="22">
        <v>110933</v>
      </c>
      <c r="C93" s="22">
        <v>266779.2</v>
      </c>
      <c r="D93" s="22">
        <v>106375</v>
      </c>
      <c r="E93" s="22">
        <v>237014.2</v>
      </c>
      <c r="F93" s="22">
        <v>101887.17</v>
      </c>
      <c r="G93" s="26" t="e">
        <f>#REF!/#REF!</f>
        <v>#REF!</v>
      </c>
      <c r="H93" s="26">
        <f>F93/C93</f>
        <v>0.3819157190665539</v>
      </c>
      <c r="I93" s="26">
        <f>F93/E93</f>
        <v>0.4298779144878239</v>
      </c>
    </row>
    <row r="94" spans="1:9" ht="12.75">
      <c r="A94" s="21" t="s">
        <v>80</v>
      </c>
      <c r="B94" s="22">
        <v>482900.8</v>
      </c>
      <c r="C94" s="22">
        <v>497419.4</v>
      </c>
      <c r="D94" s="22">
        <v>424152.6</v>
      </c>
      <c r="E94" s="22">
        <v>438671.2</v>
      </c>
      <c r="F94" s="22">
        <v>332046.63</v>
      </c>
      <c r="G94" s="26" t="e">
        <f>#REF!/#REF!</f>
        <v>#REF!</v>
      </c>
      <c r="H94" s="26">
        <f>F94/C94</f>
        <v>0.6675385600159544</v>
      </c>
      <c r="I94" s="26">
        <f>F94/E94</f>
        <v>0.756937382713978</v>
      </c>
    </row>
    <row r="95" spans="1:9" ht="12.75">
      <c r="A95" s="21" t="s">
        <v>81</v>
      </c>
      <c r="B95" s="22">
        <v>2030085.4</v>
      </c>
      <c r="C95" s="22">
        <v>2323445</v>
      </c>
      <c r="D95" s="22">
        <v>1671320.9</v>
      </c>
      <c r="E95" s="22">
        <v>1898667.3</v>
      </c>
      <c r="F95" s="22">
        <v>787876.05</v>
      </c>
      <c r="G95" s="26" t="e">
        <f>#REF!/#REF!</f>
        <v>#REF!</v>
      </c>
      <c r="H95" s="26">
        <f>F95/C95</f>
        <v>0.3390982140743594</v>
      </c>
      <c r="I95" s="26">
        <f>F95/E95</f>
        <v>0.414962668815121</v>
      </c>
    </row>
    <row r="96" spans="1:9" s="16" customFormat="1" ht="12.75">
      <c r="A96" s="20" t="s">
        <v>82</v>
      </c>
      <c r="B96" s="35">
        <f>B98</f>
        <v>0</v>
      </c>
      <c r="C96" s="35">
        <f>C98</f>
        <v>159</v>
      </c>
      <c r="D96" s="35">
        <f>D98</f>
        <v>0</v>
      </c>
      <c r="E96" s="35">
        <f>E98</f>
        <v>143</v>
      </c>
      <c r="F96" s="35">
        <f>F98</f>
        <v>0</v>
      </c>
      <c r="G96" s="27" t="e">
        <f>#REF!/#REF!</f>
        <v>#REF!</v>
      </c>
      <c r="H96" s="27">
        <f>F96/C96</f>
        <v>0</v>
      </c>
      <c r="I96" s="27">
        <f>F96/E96</f>
        <v>0</v>
      </c>
    </row>
    <row r="97" spans="1:9" ht="12.75">
      <c r="A97" s="21" t="s">
        <v>13</v>
      </c>
      <c r="B97" s="22"/>
      <c r="C97" s="18"/>
      <c r="D97" s="23"/>
      <c r="E97" s="18"/>
      <c r="F97" s="23"/>
      <c r="G97" s="26" t="e">
        <f>#REF!/#REF!</f>
        <v>#REF!</v>
      </c>
      <c r="H97" s="26"/>
      <c r="I97" s="26"/>
    </row>
    <row r="98" spans="1:9" ht="12.75">
      <c r="A98" s="21" t="s">
        <v>83</v>
      </c>
      <c r="B98" s="18">
        <f>B100</f>
        <v>0</v>
      </c>
      <c r="C98" s="18">
        <f>C100</f>
        <v>159</v>
      </c>
      <c r="D98" s="18">
        <f>D100</f>
        <v>0</v>
      </c>
      <c r="E98" s="18">
        <f>E100</f>
        <v>143</v>
      </c>
      <c r="F98" s="18">
        <f>F100</f>
        <v>0</v>
      </c>
      <c r="G98" s="26"/>
      <c r="H98" s="26">
        <f>F98/C98</f>
        <v>0</v>
      </c>
      <c r="I98" s="26">
        <f>F98/E98</f>
        <v>0</v>
      </c>
    </row>
    <row r="99" spans="1:9" ht="12.75">
      <c r="A99" s="21" t="s">
        <v>13</v>
      </c>
      <c r="B99" s="22"/>
      <c r="C99" s="18"/>
      <c r="D99" s="23"/>
      <c r="E99" s="18"/>
      <c r="F99" s="23"/>
      <c r="G99" s="26"/>
      <c r="H99" s="26"/>
      <c r="I99" s="26"/>
    </row>
    <row r="100" spans="1:9" ht="12.75">
      <c r="A100" s="21" t="s">
        <v>84</v>
      </c>
      <c r="B100" s="23">
        <v>0</v>
      </c>
      <c r="C100" s="22">
        <v>159</v>
      </c>
      <c r="D100" s="18">
        <v>0</v>
      </c>
      <c r="E100" s="23">
        <v>143</v>
      </c>
      <c r="F100" s="18">
        <v>0</v>
      </c>
      <c r="G100" s="26"/>
      <c r="H100" s="26">
        <f>F100/C100</f>
        <v>0</v>
      </c>
      <c r="I100" s="26">
        <f>F100/E100</f>
        <v>0</v>
      </c>
    </row>
    <row r="101" spans="1:9" s="16" customFormat="1" ht="12.75">
      <c r="A101" s="20" t="s">
        <v>85</v>
      </c>
      <c r="B101" s="35">
        <f>B103+B104</f>
        <v>0</v>
      </c>
      <c r="C101" s="35">
        <f>C103+C104</f>
        <v>170998</v>
      </c>
      <c r="D101" s="35">
        <f>D103+D104</f>
        <v>0</v>
      </c>
      <c r="E101" s="35">
        <f>E103+E104</f>
        <v>114215.1</v>
      </c>
      <c r="F101" s="35">
        <f>F103+F104</f>
        <v>73458</v>
      </c>
      <c r="G101" s="27" t="e">
        <f>#REF!/#REF!</f>
        <v>#REF!</v>
      </c>
      <c r="H101" s="27">
        <f>F101/C101</f>
        <v>0.42958397174235957</v>
      </c>
      <c r="I101" s="27">
        <f>F101/E101</f>
        <v>0.6431548893272431</v>
      </c>
    </row>
    <row r="102" spans="1:9" s="16" customFormat="1" ht="12.75">
      <c r="A102" s="21" t="s">
        <v>13</v>
      </c>
      <c r="B102" s="36"/>
      <c r="C102" s="36"/>
      <c r="D102" s="37"/>
      <c r="E102" s="36"/>
      <c r="F102" s="37"/>
      <c r="G102" s="38"/>
      <c r="H102" s="38"/>
      <c r="I102" s="38"/>
    </row>
    <row r="103" spans="1:9" ht="12.75">
      <c r="A103" s="39" t="s">
        <v>86</v>
      </c>
      <c r="B103" s="18">
        <v>0</v>
      </c>
      <c r="C103" s="18">
        <v>167758</v>
      </c>
      <c r="D103" s="18">
        <v>0</v>
      </c>
      <c r="E103" s="18">
        <v>111299.1</v>
      </c>
      <c r="F103" s="18">
        <v>73458</v>
      </c>
      <c r="G103" s="40" t="e">
        <f>#REF!/#REF!</f>
        <v>#REF!</v>
      </c>
      <c r="H103" s="26">
        <f>F103/C103</f>
        <v>0.4378807568044445</v>
      </c>
      <c r="I103" s="26">
        <f>F103/E103</f>
        <v>0.6600053369703798</v>
      </c>
    </row>
    <row r="104" spans="1:9" ht="12.75">
      <c r="A104" s="39" t="s">
        <v>87</v>
      </c>
      <c r="B104" s="41">
        <f>B106</f>
        <v>0</v>
      </c>
      <c r="C104" s="41">
        <f>C106</f>
        <v>3240</v>
      </c>
      <c r="D104" s="41">
        <f>D106</f>
        <v>0</v>
      </c>
      <c r="E104" s="41">
        <f>E106</f>
        <v>2916</v>
      </c>
      <c r="F104" s="41">
        <f>F106</f>
        <v>0</v>
      </c>
      <c r="G104" s="40"/>
      <c r="H104" s="26">
        <f>F104/C104</f>
        <v>0</v>
      </c>
      <c r="I104" s="26">
        <f>F104/E104</f>
        <v>0</v>
      </c>
    </row>
    <row r="105" spans="1:9" ht="12.75">
      <c r="A105" s="21" t="s">
        <v>13</v>
      </c>
      <c r="B105" s="41"/>
      <c r="C105" s="41"/>
      <c r="D105" s="41"/>
      <c r="E105" s="41"/>
      <c r="F105" s="41"/>
      <c r="G105" s="40"/>
      <c r="H105" s="26"/>
      <c r="I105" s="26"/>
    </row>
    <row r="106" spans="1:9" ht="12.75">
      <c r="A106" s="39" t="s">
        <v>88</v>
      </c>
      <c r="B106" s="41">
        <v>0</v>
      </c>
      <c r="C106" s="41">
        <v>3240</v>
      </c>
      <c r="D106" s="41">
        <v>0</v>
      </c>
      <c r="E106" s="41">
        <v>2916</v>
      </c>
      <c r="F106" s="41">
        <v>0</v>
      </c>
      <c r="G106" s="40"/>
      <c r="H106" s="26">
        <f>F106/C106</f>
        <v>0</v>
      </c>
      <c r="I106" s="26">
        <f>F106/E106</f>
        <v>0</v>
      </c>
    </row>
    <row r="107" spans="1:9" s="16" customFormat="1" ht="13.5" thickBot="1">
      <c r="A107" s="42" t="s">
        <v>89</v>
      </c>
      <c r="B107" s="43">
        <v>-744782.5</v>
      </c>
      <c r="C107" s="43">
        <v>-10482453.3</v>
      </c>
      <c r="D107" s="43">
        <v>-719782.5</v>
      </c>
      <c r="E107" s="43">
        <v>-10219278.3</v>
      </c>
      <c r="F107" s="43">
        <v>-1296857.16</v>
      </c>
      <c r="G107" s="44" t="e">
        <f>#REF!/#REF!</f>
        <v>#REF!</v>
      </c>
      <c r="H107" s="44">
        <f>F107/C107</f>
        <v>0.12371695087828341</v>
      </c>
      <c r="I107" s="44">
        <f>F107/E107</f>
        <v>0.12690300840520213</v>
      </c>
    </row>
    <row r="108" spans="1:5" s="47" customFormat="1" ht="13.5" customHeight="1">
      <c r="A108" s="45"/>
      <c r="B108" s="45"/>
      <c r="C108" s="45"/>
      <c r="D108" s="46"/>
      <c r="E108" s="46"/>
    </row>
    <row r="110" spans="1:9" ht="21" customHeight="1">
      <c r="A110" s="48" t="s">
        <v>90</v>
      </c>
      <c r="B110" s="48"/>
      <c r="C110" s="48"/>
      <c r="D110" s="48"/>
      <c r="E110" s="48"/>
      <c r="F110" s="48"/>
      <c r="G110" s="48"/>
      <c r="H110" s="48"/>
      <c r="I110" s="48"/>
    </row>
    <row r="111" spans="1:9" ht="33.75" customHeight="1">
      <c r="A111" s="48" t="s">
        <v>91</v>
      </c>
      <c r="B111" s="48"/>
      <c r="C111" s="48"/>
      <c r="D111" s="48"/>
      <c r="E111" s="48"/>
      <c r="F111" s="48"/>
      <c r="G111" s="48"/>
      <c r="H111" s="48"/>
      <c r="I111" s="48"/>
    </row>
    <row r="112" spans="1:9" ht="21" customHeight="1">
      <c r="A112" s="48" t="s">
        <v>92</v>
      </c>
      <c r="B112" s="48"/>
      <c r="C112" s="48"/>
      <c r="D112" s="48"/>
      <c r="E112" s="48"/>
      <c r="F112" s="48"/>
      <c r="G112" s="48"/>
      <c r="H112" s="48"/>
      <c r="I112" s="48"/>
    </row>
    <row r="113" ht="13.5" customHeight="1"/>
    <row r="114" ht="13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13.5" customHeight="1"/>
    <row r="126" ht="13.5" customHeight="1"/>
    <row r="127" ht="25.5" customHeight="1"/>
    <row r="128" ht="25.5" customHeight="1"/>
  </sheetData>
  <sheetProtection/>
  <mergeCells count="7">
    <mergeCell ref="A112:I112"/>
    <mergeCell ref="A1:I1"/>
    <mergeCell ref="A2:I2"/>
    <mergeCell ref="A3:I3"/>
    <mergeCell ref="A4:I4"/>
    <mergeCell ref="A110:I110"/>
    <mergeCell ref="A111:I111"/>
  </mergeCells>
  <printOptions/>
  <pageMargins left="0.71" right="0.118110236220472" top="0.31" bottom="0.56" header="0.15748031496063" footer="0.118110236220472"/>
  <pageSetup firstPageNumber="88" useFirstPageNumber="1" orientation="landscape" paperSize="9" scale="95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Ghaytanjyan</dc:creator>
  <cp:keywords/>
  <dc:description/>
  <cp:lastModifiedBy>Emma Ghaytanjyan</cp:lastModifiedBy>
  <dcterms:created xsi:type="dcterms:W3CDTF">2017-10-09T13:22:00Z</dcterms:created>
  <dcterms:modified xsi:type="dcterms:W3CDTF">2017-10-09T13:23:18Z</dcterms:modified>
  <cp:category/>
  <cp:version/>
  <cp:contentType/>
  <cp:contentStatus/>
</cp:coreProperties>
</file>