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budgetreport\Share\1.1.1 VB\2024\2024-Q4\"/>
    </mc:Choice>
  </mc:AlternateContent>
  <bookViews>
    <workbookView xWindow="0" yWindow="0" windowWidth="28800" windowHeight="12330" tabRatio="513"/>
  </bookViews>
  <sheets>
    <sheet name="Հայերեն" sheetId="53" r:id="rId1"/>
    <sheet name="English" sheetId="54" r:id="rId2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 localSheetId="1">English!$4:$4</definedName>
    <definedName name="_xlnm.Print_Titles" localSheetId="0">Հայերեն!$4:$4</definedName>
    <definedName name="_xlnm.Print_Titles">#N/A</definedName>
  </definedNames>
  <calcPr calcId="162913"/>
  <fileRecoveryPr autoRecover="0"/>
</workbook>
</file>

<file path=xl/calcChain.xml><?xml version="1.0" encoding="utf-8"?>
<calcChain xmlns="http://schemas.openxmlformats.org/spreadsheetml/2006/main">
  <c r="H46" i="54" l="1"/>
  <c r="G46" i="54"/>
  <c r="H45" i="54"/>
  <c r="G45" i="54"/>
  <c r="H44" i="54"/>
  <c r="G44" i="54"/>
  <c r="H43" i="54"/>
  <c r="G43" i="54"/>
  <c r="H42" i="54"/>
  <c r="G42" i="54"/>
  <c r="H41" i="54"/>
  <c r="G41" i="54"/>
  <c r="H40" i="54"/>
  <c r="G40" i="54"/>
  <c r="H39" i="54"/>
  <c r="G39" i="54"/>
  <c r="H37" i="54"/>
  <c r="G37" i="54"/>
  <c r="H36" i="54"/>
  <c r="G36" i="54"/>
  <c r="H35" i="54"/>
  <c r="G35" i="54"/>
  <c r="H34" i="54"/>
  <c r="G34" i="54"/>
  <c r="H33" i="54"/>
  <c r="G33" i="54"/>
  <c r="H32" i="54"/>
  <c r="G32" i="54"/>
  <c r="H31" i="54"/>
  <c r="G31" i="54"/>
  <c r="H30" i="54"/>
  <c r="G30" i="54"/>
  <c r="H29" i="54"/>
  <c r="G29" i="54"/>
  <c r="H28" i="54"/>
  <c r="G28" i="54"/>
  <c r="H27" i="54"/>
  <c r="G27" i="54"/>
  <c r="H26" i="54"/>
  <c r="G26" i="54"/>
  <c r="H25" i="54"/>
  <c r="G25" i="54"/>
  <c r="H24" i="54"/>
  <c r="G24" i="54"/>
  <c r="H23" i="54"/>
  <c r="G23" i="54"/>
  <c r="H22" i="54"/>
  <c r="G22" i="54"/>
  <c r="H20" i="54"/>
  <c r="G20" i="54"/>
  <c r="H19" i="54"/>
  <c r="G19" i="54"/>
  <c r="H18" i="54"/>
  <c r="G18" i="54"/>
  <c r="H7" i="54"/>
  <c r="G7" i="54"/>
  <c r="H6" i="54"/>
  <c r="G6" i="54"/>
  <c r="H5" i="54"/>
  <c r="G5" i="54"/>
  <c r="C44" i="53"/>
  <c r="C41" i="53"/>
  <c r="C40" i="53" s="1"/>
  <c r="C35" i="53"/>
  <c r="C31" i="53"/>
  <c r="C23" i="53" s="1"/>
  <c r="C22" i="53" s="1"/>
  <c r="C26" i="53"/>
  <c r="C7" i="53"/>
  <c r="C6" i="53" s="1"/>
  <c r="C5" i="53" s="1"/>
  <c r="B40" i="53"/>
  <c r="B39" i="53"/>
  <c r="C39" i="53" l="1"/>
  <c r="H46" i="53"/>
  <c r="G46" i="53"/>
  <c r="H45" i="53"/>
  <c r="G45" i="53"/>
  <c r="H43" i="53"/>
  <c r="G43" i="53"/>
  <c r="H42" i="53"/>
  <c r="G42" i="53"/>
  <c r="H37" i="53"/>
  <c r="G37" i="53"/>
  <c r="H36" i="53"/>
  <c r="G36" i="53"/>
  <c r="H34" i="53"/>
  <c r="G34" i="53"/>
  <c r="H33" i="53"/>
  <c r="G33" i="53"/>
  <c r="H32" i="53"/>
  <c r="G32" i="53"/>
  <c r="H30" i="53"/>
  <c r="G30" i="53"/>
  <c r="H29" i="53"/>
  <c r="G29" i="53"/>
  <c r="H28" i="53"/>
  <c r="G28" i="53"/>
  <c r="H27" i="53"/>
  <c r="G27" i="53"/>
  <c r="H25" i="53"/>
  <c r="G25" i="53"/>
  <c r="H24" i="53"/>
  <c r="G24" i="53"/>
  <c r="H20" i="53"/>
  <c r="G20" i="53"/>
  <c r="H19" i="53"/>
  <c r="G19" i="53"/>
  <c r="H18" i="53"/>
  <c r="G18" i="53"/>
  <c r="H7" i="53"/>
  <c r="G7" i="53"/>
  <c r="D44" i="53"/>
  <c r="E44" i="53"/>
  <c r="D41" i="53"/>
  <c r="E41" i="53"/>
  <c r="E35" i="53"/>
  <c r="E31" i="53"/>
  <c r="D31" i="53"/>
  <c r="E26" i="53"/>
  <c r="D26" i="53"/>
  <c r="D6" i="53"/>
  <c r="D5" i="53" s="1"/>
  <c r="E6" i="53"/>
  <c r="E5" i="53" s="1"/>
  <c r="E40" i="53" l="1"/>
  <c r="D40" i="53"/>
  <c r="D35" i="53"/>
  <c r="E23" i="53"/>
  <c r="E22" i="53" s="1"/>
  <c r="E39" i="53" s="1"/>
  <c r="D23" i="53"/>
  <c r="F44" i="53"/>
  <c r="F41" i="53"/>
  <c r="F35" i="53"/>
  <c r="F31" i="53"/>
  <c r="F26" i="53"/>
  <c r="H44" i="53" l="1"/>
  <c r="G44" i="53"/>
  <c r="F40" i="53"/>
  <c r="G41" i="53"/>
  <c r="H41" i="53"/>
  <c r="G35" i="53"/>
  <c r="H35" i="53"/>
  <c r="G31" i="53"/>
  <c r="H31" i="53"/>
  <c r="G26" i="53"/>
  <c r="H26" i="53"/>
  <c r="D22" i="53"/>
  <c r="D39" i="53" s="1"/>
  <c r="F23" i="53"/>
  <c r="H40" i="53" l="1"/>
  <c r="G40" i="53"/>
  <c r="F22" i="53"/>
  <c r="G23" i="53"/>
  <c r="H23" i="53"/>
  <c r="F6" i="53"/>
  <c r="G22" i="53" l="1"/>
  <c r="H22" i="53"/>
  <c r="F5" i="53"/>
  <c r="G6" i="53"/>
  <c r="H6" i="53"/>
  <c r="F39" i="53" l="1"/>
  <c r="H5" i="53"/>
  <c r="G5" i="53"/>
  <c r="G39" i="53" l="1"/>
  <c r="H39" i="53"/>
</calcChain>
</file>

<file path=xl/sharedStrings.xml><?xml version="1.0" encoding="utf-8"?>
<sst xmlns="http://schemas.openxmlformats.org/spreadsheetml/2006/main" count="100" uniqueCount="100">
  <si>
    <t>1.2.Պաշտոնական դրամաշնորհներ</t>
  </si>
  <si>
    <t>1.3.Այլ եկամուտներ</t>
  </si>
  <si>
    <t>2. ԸՆԴԱՄԵՆԸ ԾԱԽՍԵՐ</t>
  </si>
  <si>
    <t>2.2 Ոչ ֆինանսական ակտիվների հետ գործառնություններ</t>
  </si>
  <si>
    <t>2.1 Ընթացիկ ծախսեր</t>
  </si>
  <si>
    <t>2.1.1 Աշխատավարձ</t>
  </si>
  <si>
    <t>3.2.2 Ֆինանսական զուտ ակտիվներ</t>
  </si>
  <si>
    <t>3.2.1 Փոխառու զուտ միջոցներ</t>
  </si>
  <si>
    <t>3.1.2 Ֆինանսական զուտ ակտիվներ</t>
  </si>
  <si>
    <t>3.1.1 Փոխառու զուտ միջոցներ</t>
  </si>
  <si>
    <t>2.2.2 Ոչ ֆինանսական ակտիվների օտարումից մուտքեր</t>
  </si>
  <si>
    <t>3.2 Արտաքին աղբյուրներ</t>
  </si>
  <si>
    <t>3.1 Ներքին աղբյուրներ</t>
  </si>
  <si>
    <t>(մլն դրամ)</t>
  </si>
  <si>
    <t>1.1.1. Հարկային եկամուտներ</t>
  </si>
  <si>
    <t>1.1.2. Պետական տուրք</t>
  </si>
  <si>
    <t>3. ԴԵՖԻՑԻՏԻ ՖԻՆԱՆՍԱՎՈՐՄԱՆ ԱՂԲՅՈՒՐՆԵՐԸ</t>
  </si>
  <si>
    <t xml:space="preserve">  - Նպաստներ</t>
  </si>
  <si>
    <t xml:space="preserve">  - Կենսաթոշակներ</t>
  </si>
  <si>
    <t xml:space="preserve">   - Ներքին տոկոսավճարներ</t>
  </si>
  <si>
    <t xml:space="preserve">   - Արտաքին տոկոսավճարներ</t>
  </si>
  <si>
    <r>
      <t>1.1.Հարկային եկամուտներ և պետական տուրքեր</t>
    </r>
    <r>
      <rPr>
        <sz val="10"/>
        <rFont val="GHEA Grapalat"/>
        <family val="3"/>
      </rPr>
      <t xml:space="preserve"> </t>
    </r>
  </si>
  <si>
    <t xml:space="preserve">  - Ավելացված արժեքի հարկ</t>
  </si>
  <si>
    <t xml:space="preserve">  - Ակցիզային հարկ</t>
  </si>
  <si>
    <t xml:space="preserve">  - Շահութահարկ</t>
  </si>
  <si>
    <t xml:space="preserve">  - Մաքսատուրք</t>
  </si>
  <si>
    <t xml:space="preserve">  - Եկամտային հարկ</t>
  </si>
  <si>
    <t xml:space="preserve">  - Շրջանառության հարկ</t>
  </si>
  <si>
    <t xml:space="preserve">  - Սոցիալական վճար (կուտակային կենսաթոշակի գծով)</t>
  </si>
  <si>
    <t xml:space="preserve">  - Բնապահպանական հարկ և բնօգտագործման վճար</t>
  </si>
  <si>
    <t xml:space="preserve">  - Այլ հարկեր</t>
  </si>
  <si>
    <t xml:space="preserve">  - Հարկերի անցումային գերավճարից մարված հարկային պարտավորություններ</t>
  </si>
  <si>
    <t>(mln AMD)</t>
  </si>
  <si>
    <t>Performance to annual adjusted plan (%)</t>
  </si>
  <si>
    <t xml:space="preserve">1. ԸՆԴԱՄԵՆԸ ԵԿԱՄՈՒՏՆԵՐ </t>
  </si>
  <si>
    <t>1.1.Tax revenues and state duties</t>
  </si>
  <si>
    <t>1.1.1. Tax revenues</t>
  </si>
  <si>
    <t xml:space="preserve">  - Value added tax</t>
  </si>
  <si>
    <t xml:space="preserve">  - Excise tax</t>
  </si>
  <si>
    <t xml:space="preserve">  - Profit tax</t>
  </si>
  <si>
    <t xml:space="preserve">  - Customs duty</t>
  </si>
  <si>
    <t xml:space="preserve">  - Income tax</t>
  </si>
  <si>
    <t xml:space="preserve">  - Turnover tax</t>
  </si>
  <si>
    <t xml:space="preserve">  - Social payment (for funded pension)</t>
  </si>
  <si>
    <t xml:space="preserve">  - Environmental tax and payment for the use of natural resources</t>
  </si>
  <si>
    <t xml:space="preserve">  - Other taxes</t>
  </si>
  <si>
    <t>1.1.2. State duty</t>
  </si>
  <si>
    <t>1.2. Official grants</t>
  </si>
  <si>
    <t>1.3. Other revenues</t>
  </si>
  <si>
    <t>2. EXPENDITURES, TOTAL</t>
  </si>
  <si>
    <t>1. REVENUES, TOTAL</t>
  </si>
  <si>
    <t>2.1 Current expenses</t>
  </si>
  <si>
    <t>2.1.1 Wages</t>
  </si>
  <si>
    <t>2.1.3 Acquisition of goods and services</t>
  </si>
  <si>
    <t>2.1.4 Interest payments</t>
  </si>
  <si>
    <t xml:space="preserve">   - Domestic interest payments</t>
  </si>
  <si>
    <t xml:space="preserve">   - External interest payments</t>
  </si>
  <si>
    <t>2.1.5 Subsidies</t>
  </si>
  <si>
    <t>2.1.6 Grants</t>
  </si>
  <si>
    <t>2.1.7 Social allowances and pensions, including</t>
  </si>
  <si>
    <t xml:space="preserve">  - Allowances</t>
  </si>
  <si>
    <t xml:space="preserve">  - Pensions</t>
  </si>
  <si>
    <t>2.1.8 Other expenses</t>
  </si>
  <si>
    <t>2.2 Transactions in nonfinancial assets</t>
  </si>
  <si>
    <t>2.2.2 Proceeds from sales of nonfinancial assets</t>
  </si>
  <si>
    <t>3. DEFICIT FINANCING</t>
  </si>
  <si>
    <t>3.1 Domextic financing</t>
  </si>
  <si>
    <t>3.1.2 Net acquisition of financial assets</t>
  </si>
  <si>
    <t>3.2.1 Net incurrence of liabilities</t>
  </si>
  <si>
    <t>3.2.2 Net acquisition of financial assets</t>
  </si>
  <si>
    <t>3.2 External financing</t>
  </si>
  <si>
    <t>Կատարո-ղականը տարեկան ճշտված պլանի նկատմամբ (%)</t>
  </si>
  <si>
    <t>3. ԸՆԴԱՄԵՆԸ ԴԵՖԻՑԻՏ/ (ՀԱՎԵԼՈՒՐԴ)</t>
  </si>
  <si>
    <t>3. DEFICIT/(SURPLUS)</t>
  </si>
  <si>
    <t>2.2.1 Ոչ ֆինանսական ակտիվների գծով ծախսեր (կապիտալ ծախսեր)</t>
  </si>
  <si>
    <t>2.2.1 Expenditures on nonfinancial assets (capital expenditures)</t>
  </si>
  <si>
    <t>2.1.2 Ծառայությունների և ապրանքների ձեռք բերում</t>
  </si>
  <si>
    <t>2.1.3 Տոկոսավճարներ</t>
  </si>
  <si>
    <t>2.1.5 Դրամաշնորհներ</t>
  </si>
  <si>
    <t>2.1.4 Սուբսիդիաներ</t>
  </si>
  <si>
    <t>2.1.6 Սոցիալական նպաստներ և կենսաթոշակներ, այդ թվում`</t>
  </si>
  <si>
    <t>2.1.7 Այլ ծախսեր</t>
  </si>
  <si>
    <t>3.1.1 Net incurrence of liabilities (capital expenditures)</t>
  </si>
  <si>
    <t xml:space="preserve">  - Tax liabilities repaid from transitional tax overpayments</t>
  </si>
  <si>
    <t>Կատարո-ղականը տարեկան պլանի նկատմամբ (%)</t>
  </si>
  <si>
    <t>Performance to annual  plan (%)</t>
  </si>
  <si>
    <t xml:space="preserve">
2022թ. փաստացի
</t>
  </si>
  <si>
    <t>2022 actual</t>
  </si>
  <si>
    <t xml:space="preserve">
2023թ. փաստացի
</t>
  </si>
  <si>
    <t>2023 actual</t>
  </si>
  <si>
    <t>2024թ. տարեկան  պլան</t>
  </si>
  <si>
    <t>2024թ. տարեկան ճշտված պլան</t>
  </si>
  <si>
    <t>2024 annual  plan</t>
  </si>
  <si>
    <t>2024 annual adjusted plan</t>
  </si>
  <si>
    <t>2024 actual</t>
  </si>
  <si>
    <t xml:space="preserve">*  2024 թվականին հիպոտեկային վարկերի վճարված տոկոսների գումարի վերադարձը, որը նախկինում  նվազեցվում էր եկամտային հարկից, ձևակերպվել է որպես պետական բյուջեից նպաստների գծով  ծախս՝ շուրջ 68.6 մլրդ դրամի չափով:            </t>
  </si>
  <si>
    <t>ՀՀ 2022-2024թթ. պետական բյուջեների կատարողականը*</t>
  </si>
  <si>
    <t xml:space="preserve">
2024թ. Փաստացի</t>
  </si>
  <si>
    <t xml:space="preserve">* In 2024, the refund of mortgage interest previously deducted from income tax is formed as an expenditure on allowances from the state budget in the amount of about 68.6 billion drams.       </t>
  </si>
  <si>
    <t>RA 2022-2024 State Budgets performance*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</si>
</sst>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#,##0.0"/>
    <numFmt numFmtId="165" formatCode="##,##0.00;\(##,##0.00\);\-"/>
    <numFmt numFmtId="166" formatCode="_(* #,##0.0_);_(* \(#,##0.0\);_(* &quot;-&quot;??_);_(@_)"/>
    <numFmt numFmtId="167" formatCode="0.0"/>
    <numFmt numFmtId="168" formatCode="##,##0.0;\(##,##0.0\);\-"/>
  </numFmts>
  <fonts count="54" x14ac:knownFonts="1">
    <font>
      <sz val="10"/>
      <name val="Arial Armenian"/>
    </font>
    <font>
      <sz val="11"/>
      <color theme="1"/>
      <name val="Calibri"/>
      <family val="2"/>
      <scheme val="minor"/>
    </font>
    <font>
      <sz val="10"/>
      <name val="Arial Armenian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sz val="10"/>
      <name val="Arial Armenian"/>
      <family val="2"/>
    </font>
    <font>
      <sz val="10"/>
      <name val="Arial"/>
      <family val="2"/>
    </font>
    <font>
      <sz val="1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  <font>
      <sz val="8"/>
      <name val="GHEA Grapalat"/>
      <family val="2"/>
    </font>
    <font>
      <i/>
      <sz val="8"/>
      <name val="GHEA Grapalat"/>
      <family val="2"/>
    </font>
    <font>
      <sz val="10"/>
      <name val="Times Armenian"/>
      <family val="1"/>
    </font>
    <font>
      <sz val="10"/>
      <name val="Times Armenian"/>
      <family val="1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name val="GHEA Grapalat"/>
      <family val="3"/>
    </font>
    <font>
      <sz val="10"/>
      <name val="Arial"/>
      <family val="2"/>
    </font>
    <font>
      <b/>
      <sz val="12"/>
      <name val="GHEA Grapalat"/>
      <family val="3"/>
    </font>
    <font>
      <sz val="10"/>
      <name val="Arial"/>
      <family val="2"/>
    </font>
    <font>
      <sz val="9"/>
      <name val="GHEA Grapalat"/>
      <family val="3"/>
    </font>
    <font>
      <sz val="8"/>
      <name val="GHEA Grapalat"/>
      <family val="3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4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2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5" fillId="14" borderId="0" applyNumberFormat="0" applyBorder="0" applyAlignment="0" applyProtection="0"/>
    <xf numFmtId="0" fontId="5" fillId="9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32" fillId="36" borderId="0" applyNumberFormat="0" applyBorder="0" applyAlignment="0" applyProtection="0"/>
    <xf numFmtId="0" fontId="32" fillId="37" borderId="0" applyNumberFormat="0" applyBorder="0" applyAlignment="0" applyProtection="0"/>
    <xf numFmtId="0" fontId="32" fillId="38" borderId="0" applyNumberFormat="0" applyBorder="0" applyAlignment="0" applyProtection="0"/>
    <xf numFmtId="0" fontId="32" fillId="39" borderId="0" applyNumberFormat="0" applyBorder="0" applyAlignment="0" applyProtection="0"/>
    <xf numFmtId="0" fontId="32" fillId="40" borderId="0" applyNumberFormat="0" applyBorder="0" applyAlignment="0" applyProtection="0"/>
    <xf numFmtId="0" fontId="32" fillId="41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8" borderId="0" applyNumberFormat="0" applyBorder="0" applyAlignment="0" applyProtection="0"/>
    <xf numFmtId="0" fontId="6" fillId="3" borderId="0" applyNumberFormat="0" applyBorder="0" applyAlignment="0" applyProtection="0"/>
    <xf numFmtId="0" fontId="7" fillId="22" borderId="1" applyNumberFormat="0" applyAlignment="0" applyProtection="0"/>
    <xf numFmtId="0" fontId="7" fillId="22" borderId="1" applyNumberFormat="0" applyAlignment="0" applyProtection="0"/>
    <xf numFmtId="0" fontId="8" fillId="23" borderId="2" applyNumberFormat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13" borderId="0" applyNumberFormat="0" applyBorder="0" applyAlignment="0" applyProtection="0"/>
    <xf numFmtId="0" fontId="22" fillId="0" borderId="0"/>
    <xf numFmtId="0" fontId="22" fillId="0" borderId="0"/>
    <xf numFmtId="0" fontId="2" fillId="0" borderId="0"/>
    <xf numFmtId="0" fontId="2" fillId="10" borderId="7" applyNumberFormat="0" applyFont="0" applyAlignment="0" applyProtection="0"/>
    <xf numFmtId="0" fontId="17" fillId="22" borderId="8" applyNumberFormat="0" applyAlignment="0" applyProtection="0"/>
    <xf numFmtId="0" fontId="17" fillId="22" borderId="8" applyNumberFormat="0" applyAlignment="0" applyProtection="0"/>
    <xf numFmtId="9" fontId="2" fillId="0" borderId="0" applyFont="0" applyFill="0" applyBorder="0" applyAlignment="0" applyProtection="0"/>
    <xf numFmtId="165" fontId="27" fillId="0" borderId="9" applyFill="0" applyProtection="0">
      <alignment horizontal="right" vertical="top"/>
    </xf>
    <xf numFmtId="0" fontId="3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32" fillId="42" borderId="0" applyNumberFormat="0" applyBorder="0" applyAlignment="0" applyProtection="0"/>
    <xf numFmtId="0" fontId="32" fillId="43" borderId="0" applyNumberFormat="0" applyBorder="0" applyAlignment="0" applyProtection="0"/>
    <xf numFmtId="0" fontId="32" fillId="44" borderId="0" applyNumberFormat="0" applyBorder="0" applyAlignment="0" applyProtection="0"/>
    <xf numFmtId="0" fontId="3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7" borderId="0" applyNumberFormat="0" applyBorder="0" applyAlignment="0" applyProtection="0"/>
    <xf numFmtId="0" fontId="33" fillId="48" borderId="15" applyNumberFormat="0" applyAlignment="0" applyProtection="0"/>
    <xf numFmtId="0" fontId="34" fillId="49" borderId="16" applyNumberFormat="0" applyAlignment="0" applyProtection="0"/>
    <xf numFmtId="0" fontId="35" fillId="49" borderId="15" applyNumberFormat="0" applyAlignment="0" applyProtection="0"/>
    <xf numFmtId="0" fontId="36" fillId="0" borderId="17" applyNumberFormat="0" applyFill="0" applyAlignment="0" applyProtection="0"/>
    <xf numFmtId="0" fontId="37" fillId="0" borderId="18" applyNumberFormat="0" applyFill="0" applyAlignment="0" applyProtection="0"/>
    <xf numFmtId="0" fontId="38" fillId="0" borderId="1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20" applyNumberFormat="0" applyFill="0" applyAlignment="0" applyProtection="0"/>
    <xf numFmtId="0" fontId="40" fillId="50" borderId="21" applyNumberFormat="0" applyAlignment="0" applyProtection="0"/>
    <xf numFmtId="0" fontId="41" fillId="0" borderId="0" applyNumberFormat="0" applyFill="0" applyBorder="0" applyAlignment="0" applyProtection="0"/>
    <xf numFmtId="0" fontId="42" fillId="51" borderId="0" applyNumberFormat="0" applyBorder="0" applyAlignment="0" applyProtection="0"/>
    <xf numFmtId="0" fontId="26" fillId="0" borderId="0">
      <alignment horizontal="left" vertical="top" wrapText="1"/>
    </xf>
    <xf numFmtId="0" fontId="28" fillId="0" borderId="0"/>
    <xf numFmtId="0" fontId="29" fillId="0" borderId="0"/>
    <xf numFmtId="0" fontId="28" fillId="0" borderId="0"/>
    <xf numFmtId="0" fontId="43" fillId="52" borderId="0" applyNumberFormat="0" applyBorder="0" applyAlignment="0" applyProtection="0"/>
    <xf numFmtId="0" fontId="44" fillId="0" borderId="0" applyNumberFormat="0" applyFill="0" applyBorder="0" applyAlignment="0" applyProtection="0"/>
    <xf numFmtId="0" fontId="30" fillId="53" borderId="22" applyNumberFormat="0" applyFont="0" applyAlignment="0" applyProtection="0"/>
    <xf numFmtId="0" fontId="45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54" borderId="0" applyNumberFormat="0" applyBorder="0" applyAlignment="0" applyProtection="0"/>
    <xf numFmtId="0" fontId="49" fillId="0" borderId="0"/>
    <xf numFmtId="0" fontId="22" fillId="0" borderId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1" fillId="0" borderId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/>
    <xf numFmtId="0" fontId="22" fillId="0" borderId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2" fillId="0" borderId="0" applyFont="0" applyFill="0" applyBorder="0" applyAlignment="0" applyProtection="0"/>
  </cellStyleXfs>
  <cellXfs count="29">
    <xf numFmtId="0" fontId="0" fillId="0" borderId="0" xfId="0"/>
    <xf numFmtId="0" fontId="23" fillId="0" borderId="0" xfId="0" applyFont="1" applyFill="1"/>
    <xf numFmtId="164" fontId="23" fillId="0" borderId="0" xfId="71" applyNumberFormat="1" applyFont="1" applyFill="1"/>
    <xf numFmtId="0" fontId="23" fillId="0" borderId="0" xfId="0" applyFont="1" applyFill="1" applyBorder="1"/>
    <xf numFmtId="0" fontId="24" fillId="0" borderId="11" xfId="0" applyFont="1" applyFill="1" applyBorder="1" applyAlignment="1">
      <alignment wrapText="1"/>
    </xf>
    <xf numFmtId="0" fontId="23" fillId="0" borderId="11" xfId="0" applyFont="1" applyFill="1" applyBorder="1" applyAlignment="1">
      <alignment wrapText="1"/>
    </xf>
    <xf numFmtId="0" fontId="24" fillId="0" borderId="11" xfId="0" applyFont="1" applyFill="1" applyBorder="1" applyAlignment="1"/>
    <xf numFmtId="0" fontId="48" fillId="0" borderId="14" xfId="0" applyFont="1" applyFill="1" applyBorder="1" applyAlignment="1">
      <alignment wrapText="1"/>
    </xf>
    <xf numFmtId="0" fontId="48" fillId="0" borderId="11" xfId="0" applyFont="1" applyFill="1" applyBorder="1" applyAlignment="1">
      <alignment wrapText="1"/>
    </xf>
    <xf numFmtId="0" fontId="23" fillId="0" borderId="13" xfId="0" applyFont="1" applyFill="1" applyBorder="1" applyAlignment="1">
      <alignment wrapText="1"/>
    </xf>
    <xf numFmtId="0" fontId="24" fillId="55" borderId="12" xfId="0" applyFont="1" applyFill="1" applyBorder="1" applyAlignment="1">
      <alignment horizontal="center" vertical="center" wrapText="1"/>
    </xf>
    <xf numFmtId="0" fontId="23" fillId="0" borderId="12" xfId="0" applyFont="1" applyFill="1" applyBorder="1"/>
    <xf numFmtId="167" fontId="24" fillId="0" borderId="11" xfId="0" applyNumberFormat="1" applyFont="1" applyFill="1" applyBorder="1" applyAlignment="1">
      <alignment horizontal="right"/>
    </xf>
    <xf numFmtId="166" fontId="24" fillId="0" borderId="11" xfId="71" applyNumberFormat="1" applyFont="1" applyFill="1" applyBorder="1" applyAlignment="1">
      <alignment horizontal="right"/>
    </xf>
    <xf numFmtId="166" fontId="23" fillId="0" borderId="11" xfId="71" applyNumberFormat="1" applyFont="1" applyFill="1" applyBorder="1" applyAlignment="1">
      <alignment horizontal="right" wrapText="1"/>
    </xf>
    <xf numFmtId="166" fontId="48" fillId="0" borderId="11" xfId="71" applyNumberFormat="1" applyFont="1" applyFill="1" applyBorder="1" applyAlignment="1">
      <alignment horizontal="right" wrapText="1"/>
    </xf>
    <xf numFmtId="166" fontId="24" fillId="0" borderId="11" xfId="0" applyNumberFormat="1" applyFont="1" applyFill="1" applyBorder="1" applyAlignment="1">
      <alignment horizontal="right" wrapText="1"/>
    </xf>
    <xf numFmtId="166" fontId="23" fillId="0" borderId="11" xfId="0" applyNumberFormat="1" applyFont="1" applyFill="1" applyBorder="1" applyAlignment="1">
      <alignment horizontal="right" wrapText="1"/>
    </xf>
    <xf numFmtId="166" fontId="24" fillId="0" borderId="11" xfId="71" applyNumberFormat="1" applyFont="1" applyFill="1" applyBorder="1" applyAlignment="1">
      <alignment horizontal="right" wrapText="1"/>
    </xf>
    <xf numFmtId="166" fontId="48" fillId="0" borderId="14" xfId="71" applyNumberFormat="1" applyFont="1" applyFill="1" applyBorder="1" applyAlignment="1">
      <alignment horizontal="right" wrapText="1"/>
    </xf>
    <xf numFmtId="167" fontId="23" fillId="0" borderId="11" xfId="0" applyNumberFormat="1" applyFont="1" applyFill="1" applyBorder="1" applyAlignment="1">
      <alignment horizontal="right" wrapText="1"/>
    </xf>
    <xf numFmtId="166" fontId="23" fillId="0" borderId="13" xfId="71" applyNumberFormat="1" applyFont="1" applyFill="1" applyBorder="1" applyAlignment="1">
      <alignment horizontal="right" wrapText="1"/>
    </xf>
    <xf numFmtId="167" fontId="23" fillId="0" borderId="13" xfId="0" applyNumberFormat="1" applyFont="1" applyFill="1" applyBorder="1" applyAlignment="1">
      <alignment horizontal="right" wrapText="1"/>
    </xf>
    <xf numFmtId="4" fontId="52" fillId="0" borderId="0" xfId="0" applyNumberFormat="1" applyFont="1" applyFill="1" applyAlignment="1">
      <alignment horizontal="centerContinuous" wrapText="1"/>
    </xf>
    <xf numFmtId="0" fontId="23" fillId="0" borderId="0" xfId="0" applyFont="1" applyFill="1" applyAlignment="1">
      <alignment horizontal="centerContinuous"/>
    </xf>
    <xf numFmtId="0" fontId="53" fillId="0" borderId="0" xfId="0" applyFont="1" applyFill="1"/>
    <xf numFmtId="0" fontId="50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" fontId="52" fillId="0" borderId="0" xfId="0" applyNumberFormat="1" applyFont="1" applyFill="1" applyAlignment="1">
      <alignment horizontal="left" wrapText="1"/>
    </xf>
  </cellXfs>
  <cellStyles count="141">
    <cellStyle name="_Sheet2" xfId="130"/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20% - Акцент1 2" xfId="7"/>
    <cellStyle name="20% - Акцент1 2 2" xfId="8"/>
    <cellStyle name="20% - Акцент1 2 3" xfId="9"/>
    <cellStyle name="20% - Акцент2 2" xfId="10"/>
    <cellStyle name="20% - Акцент2 2 2" xfId="11"/>
    <cellStyle name="20% - Акцент2 2 3" xfId="12"/>
    <cellStyle name="20% - Акцент3 2" xfId="13"/>
    <cellStyle name="20% - Акцент3 2 2" xfId="14"/>
    <cellStyle name="20% - Акцент3 2 3" xfId="15"/>
    <cellStyle name="20% - Акцент4 2" xfId="16"/>
    <cellStyle name="20% - Акцент4 2 2" xfId="17"/>
    <cellStyle name="20% - Акцент4 2 3" xfId="18"/>
    <cellStyle name="20% - Акцент5 2" xfId="19"/>
    <cellStyle name="20% - Акцент5 2 2" xfId="20"/>
    <cellStyle name="20% - Акцент5 2 3" xfId="21"/>
    <cellStyle name="20% - Акцент6 2" xfId="22"/>
    <cellStyle name="20% - Акцент6 2 2" xfId="23"/>
    <cellStyle name="20% - Акцент6 2 3" xfId="24"/>
    <cellStyle name="40% - Accent1" xfId="25" builtinId="31" customBuiltin="1"/>
    <cellStyle name="40% - Accent2" xfId="26" builtinId="35" customBuiltin="1"/>
    <cellStyle name="40% - Accent3" xfId="27" builtinId="39" customBuiltin="1"/>
    <cellStyle name="40% - Accent4" xfId="28" builtinId="43" customBuiltin="1"/>
    <cellStyle name="40% - Accent5" xfId="29" builtinId="47" customBuiltin="1"/>
    <cellStyle name="40% - Accent6" xfId="30" builtinId="51" customBuiltin="1"/>
    <cellStyle name="40% - Акцент1 2" xfId="31"/>
    <cellStyle name="40% - Акцент1 2 2" xfId="32"/>
    <cellStyle name="40% - Акцент1 2 3" xfId="33"/>
    <cellStyle name="40% - Акцент2 2" xfId="34"/>
    <cellStyle name="40% - Акцент2 2 2" xfId="35"/>
    <cellStyle name="40% - Акцент2 2 3" xfId="36"/>
    <cellStyle name="40% - Акцент3 2" xfId="37"/>
    <cellStyle name="40% - Акцент3 2 2" xfId="38"/>
    <cellStyle name="40% - Акцент3 2 3" xfId="39"/>
    <cellStyle name="40% - Акцент4 2" xfId="40"/>
    <cellStyle name="40% - Акцент4 2 2" xfId="41"/>
    <cellStyle name="40% - Акцент4 2 3" xfId="42"/>
    <cellStyle name="40% - Акцент5 2" xfId="43"/>
    <cellStyle name="40% - Акцент5 2 2" xfId="44"/>
    <cellStyle name="40% - Акцент5 2 3" xfId="45"/>
    <cellStyle name="40% - Акцент6 2" xfId="46"/>
    <cellStyle name="40% - Акцент6 2 2" xfId="47"/>
    <cellStyle name="40% - Акцент6 2 3" xfId="48"/>
    <cellStyle name="60% - Accent1" xfId="49" builtinId="32" customBuiltin="1"/>
    <cellStyle name="60% - Accent2" xfId="50" builtinId="36" customBuiltin="1"/>
    <cellStyle name="60% - Accent3" xfId="51" builtinId="40" customBuiltin="1"/>
    <cellStyle name="60% - Accent4" xfId="52" builtinId="44" customBuiltin="1"/>
    <cellStyle name="60% - Accent5" xfId="53" builtinId="48" customBuiltin="1"/>
    <cellStyle name="60% - Accent6" xfId="54" builtinId="52" customBuiltin="1"/>
    <cellStyle name="60% - Акцент1 2" xfId="55"/>
    <cellStyle name="60% - Акцент2 2" xfId="56"/>
    <cellStyle name="60% - Акцент3 2" xfId="57"/>
    <cellStyle name="60% - Акцент4 2" xfId="58"/>
    <cellStyle name="60% - Акцент5 2" xfId="59"/>
    <cellStyle name="60% - Акцент6 2" xfId="60"/>
    <cellStyle name="Accent1" xfId="61" builtinId="29" customBuiltin="1"/>
    <cellStyle name="Accent2" xfId="62" builtinId="33" customBuiltin="1"/>
    <cellStyle name="Accent3" xfId="63" builtinId="37" customBuiltin="1"/>
    <cellStyle name="Accent4" xfId="64" builtinId="41" customBuiltin="1"/>
    <cellStyle name="Accent5" xfId="65" builtinId="45" customBuiltin="1"/>
    <cellStyle name="Accent6" xfId="66" builtinId="49" customBuiltin="1"/>
    <cellStyle name="Bad" xfId="67" builtinId="27" customBuiltin="1"/>
    <cellStyle name="Calculation" xfId="68" builtinId="22" customBuiltin="1"/>
    <cellStyle name="Calculation 2" xfId="69"/>
    <cellStyle name="Check Cell" xfId="70" builtinId="23" customBuiltin="1"/>
    <cellStyle name="Comma" xfId="71" builtinId="3"/>
    <cellStyle name="Comma 2" xfId="72"/>
    <cellStyle name="Comma 2 2 2 3" xfId="134"/>
    <cellStyle name="Comma 3" xfId="73"/>
    <cellStyle name="Comma 3 2" xfId="74"/>
    <cellStyle name="Comma 3 4" xfId="135"/>
    <cellStyle name="Comma 4" xfId="75"/>
    <cellStyle name="Comma 4 2" xfId="76"/>
    <cellStyle name="Comma 5" xfId="77"/>
    <cellStyle name="Comma 7" xfId="78"/>
    <cellStyle name="Explanatory Text" xfId="79" builtinId="53" customBuiltin="1"/>
    <cellStyle name="Good" xfId="80" builtinId="26" customBuiltin="1"/>
    <cellStyle name="Heading 1" xfId="81" builtinId="16" customBuiltin="1"/>
    <cellStyle name="Heading 2" xfId="82" builtinId="17" customBuiltin="1"/>
    <cellStyle name="Heading 3" xfId="83" builtinId="18" customBuiltin="1"/>
    <cellStyle name="Heading 4" xfId="84" builtinId="19" customBuiltin="1"/>
    <cellStyle name="Input" xfId="85" builtinId="20" customBuiltin="1"/>
    <cellStyle name="Input 2" xfId="86"/>
    <cellStyle name="Linked Cell" xfId="87" builtinId="24" customBuiltin="1"/>
    <cellStyle name="Neutral" xfId="88" builtinId="28" customBuiltin="1"/>
    <cellStyle name="Normal" xfId="0" builtinId="0"/>
    <cellStyle name="Normal 14" xfId="136"/>
    <cellStyle name="Normal 2" xfId="89"/>
    <cellStyle name="Normal 2 3" xfId="137"/>
    <cellStyle name="Normal 3" xfId="90"/>
    <cellStyle name="Normal 4" xfId="91"/>
    <cellStyle name="Normal 5" xfId="129"/>
    <cellStyle name="Normal 6" xfId="133"/>
    <cellStyle name="Note" xfId="92" builtinId="10" customBuiltin="1"/>
    <cellStyle name="Output" xfId="93" builtinId="21" customBuiltin="1"/>
    <cellStyle name="Output 2" xfId="94"/>
    <cellStyle name="Percent 2" xfId="95"/>
    <cellStyle name="Percent 2 2" xfId="138"/>
    <cellStyle name="Percent 3" xfId="131"/>
    <cellStyle name="Percent 4" xfId="139"/>
    <cellStyle name="SN_it" xfId="96"/>
    <cellStyle name="Style 1" xfId="97"/>
    <cellStyle name="Title" xfId="98" builtinId="15" customBuiltin="1"/>
    <cellStyle name="Total" xfId="99" builtinId="25" customBuiltin="1"/>
    <cellStyle name="Total 2" xfId="100"/>
    <cellStyle name="Warning Text" xfId="101" builtinId="11" customBuiltin="1"/>
    <cellStyle name="Акцент1 2" xfId="102"/>
    <cellStyle name="Акцент2 2" xfId="103"/>
    <cellStyle name="Акцент3 2" xfId="104"/>
    <cellStyle name="Акцент4 2" xfId="105"/>
    <cellStyle name="Акцент5 2" xfId="106"/>
    <cellStyle name="Акцент6 2" xfId="107"/>
    <cellStyle name="Ввод  2" xfId="108"/>
    <cellStyle name="Вывод 2" xfId="109"/>
    <cellStyle name="Вычисление 2" xfId="110"/>
    <cellStyle name="Заголовок 1 2" xfId="111"/>
    <cellStyle name="Заголовок 2 2" xfId="112"/>
    <cellStyle name="Заголовок 3 2" xfId="113"/>
    <cellStyle name="Заголовок 4 2" xfId="114"/>
    <cellStyle name="Итог 2" xfId="115"/>
    <cellStyle name="Контрольная ячейка 2" xfId="116"/>
    <cellStyle name="Название 2" xfId="117"/>
    <cellStyle name="Нейтральный 2" xfId="118"/>
    <cellStyle name="Обычный 2" xfId="119"/>
    <cellStyle name="Обычный 3" xfId="120"/>
    <cellStyle name="Обычный 4" xfId="121"/>
    <cellStyle name="Обычный 4 2" xfId="122"/>
    <cellStyle name="Плохой 2" xfId="123"/>
    <cellStyle name="Пояснение 2" xfId="124"/>
    <cellStyle name="Примечание 2" xfId="125"/>
    <cellStyle name="Процентный 2" xfId="132"/>
    <cellStyle name="Связанная ячейка 2" xfId="126"/>
    <cellStyle name="Текст предупреждения 2" xfId="127"/>
    <cellStyle name="Финансовый 2 2" xfId="140"/>
    <cellStyle name="Хороший 2" xfId="12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2"/>
  <sheetViews>
    <sheetView tabSelected="1" zoomScale="99" zoomScaleNormal="99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3" sqref="B23"/>
    </sheetView>
  </sheetViews>
  <sheetFormatPr defaultColWidth="6.140625" defaultRowHeight="13.5" x14ac:dyDescent="0.25"/>
  <cols>
    <col min="1" max="1" width="40.28515625" style="1" customWidth="1"/>
    <col min="2" max="2" width="15.28515625" style="1" customWidth="1"/>
    <col min="3" max="3" width="15" style="1" bestFit="1" customWidth="1"/>
    <col min="4" max="4" width="15" style="1" customWidth="1"/>
    <col min="5" max="5" width="15.28515625" style="1" bestFit="1" customWidth="1"/>
    <col min="6" max="6" width="16.140625" style="1" customWidth="1"/>
    <col min="7" max="8" width="11.7109375" style="1" bestFit="1" customWidth="1"/>
    <col min="9" max="16384" width="6.140625" style="1"/>
  </cols>
  <sheetData>
    <row r="1" spans="1:8" ht="18" customHeight="1" x14ac:dyDescent="0.25">
      <c r="A1" s="26" t="s">
        <v>96</v>
      </c>
      <c r="B1" s="26"/>
      <c r="C1" s="26"/>
      <c r="D1" s="26"/>
      <c r="E1" s="26"/>
      <c r="F1" s="26"/>
      <c r="G1" s="26"/>
      <c r="H1" s="26"/>
    </row>
    <row r="2" spans="1:8" ht="14.25" x14ac:dyDescent="0.25">
      <c r="A2" s="27" t="s">
        <v>13</v>
      </c>
      <c r="B2" s="27"/>
      <c r="C2" s="27"/>
      <c r="D2" s="27"/>
      <c r="E2" s="27"/>
      <c r="F2" s="27"/>
      <c r="G2" s="27"/>
      <c r="H2" s="27"/>
    </row>
    <row r="4" spans="1:8" s="3" customFormat="1" ht="99.75" x14ac:dyDescent="0.25">
      <c r="A4" s="11"/>
      <c r="B4" s="10" t="s">
        <v>86</v>
      </c>
      <c r="C4" s="10" t="s">
        <v>88</v>
      </c>
      <c r="D4" s="10" t="s">
        <v>90</v>
      </c>
      <c r="E4" s="10" t="s">
        <v>91</v>
      </c>
      <c r="F4" s="10" t="s">
        <v>97</v>
      </c>
      <c r="G4" s="10" t="s">
        <v>84</v>
      </c>
      <c r="H4" s="10" t="s">
        <v>71</v>
      </c>
    </row>
    <row r="5" spans="1:8" ht="22.5" customHeight="1" x14ac:dyDescent="0.3">
      <c r="A5" s="7" t="s">
        <v>34</v>
      </c>
      <c r="B5" s="19">
        <v>2063095.342624</v>
      </c>
      <c r="C5" s="19">
        <f>C6+C19+C20</f>
        <v>2358783.6064420003</v>
      </c>
      <c r="D5" s="19">
        <f t="shared" ref="D5:E5" si="0">D6+D19+D20</f>
        <v>2723592.4310000003</v>
      </c>
      <c r="E5" s="19">
        <f t="shared" si="0"/>
        <v>2692325.9893</v>
      </c>
      <c r="F5" s="19">
        <f>F6+F19+F20</f>
        <v>2579230.2388029997</v>
      </c>
      <c r="G5" s="19">
        <f t="shared" ref="G5:G37" si="1">F5/D5*100</f>
        <v>94.699566992701762</v>
      </c>
      <c r="H5" s="19">
        <f t="shared" ref="H5:H37" si="2">F5/E5*100</f>
        <v>95.799329243692171</v>
      </c>
    </row>
    <row r="6" spans="1:8" ht="34.5" customHeight="1" x14ac:dyDescent="0.25">
      <c r="A6" s="4" t="s">
        <v>21</v>
      </c>
      <c r="B6" s="18">
        <v>1925968.6770260001</v>
      </c>
      <c r="C6" s="18">
        <f>C7+C18</f>
        <v>2221924.8348460002</v>
      </c>
      <c r="D6" s="18">
        <f t="shared" ref="D6:E6" si="3">D7+D18</f>
        <v>2613639.8478000001</v>
      </c>
      <c r="E6" s="18">
        <f t="shared" si="3"/>
        <v>2579353.548</v>
      </c>
      <c r="F6" s="18">
        <f>F7+F18</f>
        <v>2390894.9527739999</v>
      </c>
      <c r="G6" s="18">
        <f t="shared" si="1"/>
        <v>91.477597986061738</v>
      </c>
      <c r="H6" s="18">
        <f t="shared" si="2"/>
        <v>92.693572566966296</v>
      </c>
    </row>
    <row r="7" spans="1:8" ht="19.5" customHeight="1" x14ac:dyDescent="0.25">
      <c r="A7" s="4" t="s">
        <v>14</v>
      </c>
      <c r="B7" s="18">
        <v>1819147.7159460001</v>
      </c>
      <c r="C7" s="18">
        <f>SUM(C8:C17)</f>
        <v>2154476.0526140002</v>
      </c>
      <c r="D7" s="18">
        <v>2547233.0998</v>
      </c>
      <c r="E7" s="18">
        <v>2512142.4227999998</v>
      </c>
      <c r="F7" s="18">
        <v>2310432.5591179999</v>
      </c>
      <c r="G7" s="18">
        <f t="shared" si="1"/>
        <v>90.703617164028188</v>
      </c>
      <c r="H7" s="18">
        <f t="shared" si="2"/>
        <v>91.970603981235385</v>
      </c>
    </row>
    <row r="8" spans="1:8" x14ac:dyDescent="0.25">
      <c r="A8" s="5" t="s">
        <v>22</v>
      </c>
      <c r="B8" s="17">
        <v>679555.63999399997</v>
      </c>
      <c r="C8" s="17">
        <v>767173.50795400003</v>
      </c>
      <c r="D8" s="17"/>
      <c r="E8" s="17"/>
      <c r="F8" s="17">
        <v>755867.25042000005</v>
      </c>
      <c r="G8" s="17"/>
      <c r="H8" s="17"/>
    </row>
    <row r="9" spans="1:8" x14ac:dyDescent="0.25">
      <c r="A9" s="5" t="s">
        <v>23</v>
      </c>
      <c r="B9" s="17">
        <v>127499.295656</v>
      </c>
      <c r="C9" s="17">
        <v>149446.02442000003</v>
      </c>
      <c r="D9" s="17"/>
      <c r="E9" s="17"/>
      <c r="F9" s="17">
        <v>146547.71773999999</v>
      </c>
      <c r="G9" s="17"/>
      <c r="H9" s="17"/>
    </row>
    <row r="10" spans="1:8" x14ac:dyDescent="0.25">
      <c r="A10" s="5" t="s">
        <v>24</v>
      </c>
      <c r="B10" s="17">
        <v>222805.48381000001</v>
      </c>
      <c r="C10" s="17">
        <v>321520.69372000004</v>
      </c>
      <c r="D10" s="17"/>
      <c r="E10" s="17"/>
      <c r="F10" s="17">
        <v>335714.60398000001</v>
      </c>
      <c r="G10" s="17"/>
      <c r="H10" s="17"/>
    </row>
    <row r="11" spans="1:8" x14ac:dyDescent="0.25">
      <c r="A11" s="5" t="s">
        <v>25</v>
      </c>
      <c r="B11" s="17">
        <v>56685.823609999999</v>
      </c>
      <c r="C11" s="17">
        <v>75286.300162999993</v>
      </c>
      <c r="D11" s="17"/>
      <c r="E11" s="17"/>
      <c r="F11" s="17">
        <v>76166.027669999996</v>
      </c>
      <c r="G11" s="17"/>
      <c r="H11" s="17"/>
    </row>
    <row r="12" spans="1:8" x14ac:dyDescent="0.25">
      <c r="A12" s="5" t="s">
        <v>26</v>
      </c>
      <c r="B12" s="17">
        <v>474791.97522799997</v>
      </c>
      <c r="C12" s="17">
        <v>554537.34721000004</v>
      </c>
      <c r="D12" s="17"/>
      <c r="E12" s="17"/>
      <c r="F12" s="17">
        <v>650077.93244700006</v>
      </c>
      <c r="G12" s="17"/>
      <c r="H12" s="17"/>
    </row>
    <row r="13" spans="1:8" x14ac:dyDescent="0.25">
      <c r="A13" s="5" t="s">
        <v>27</v>
      </c>
      <c r="B13" s="17">
        <v>40729.955390000003</v>
      </c>
      <c r="C13" s="17">
        <v>52189.291634000001</v>
      </c>
      <c r="D13" s="17"/>
      <c r="E13" s="17"/>
      <c r="F13" s="17">
        <v>60906.330598</v>
      </c>
      <c r="G13" s="17"/>
      <c r="H13" s="17"/>
    </row>
    <row r="14" spans="1:8" ht="27" x14ac:dyDescent="0.25">
      <c r="A14" s="5" t="s">
        <v>28</v>
      </c>
      <c r="B14" s="17">
        <v>64457.260969999996</v>
      </c>
      <c r="C14" s="17">
        <v>90291.618159999998</v>
      </c>
      <c r="D14" s="17"/>
      <c r="E14" s="17"/>
      <c r="F14" s="17">
        <v>103394.81409699999</v>
      </c>
      <c r="G14" s="17"/>
      <c r="H14" s="17"/>
    </row>
    <row r="15" spans="1:8" ht="27" x14ac:dyDescent="0.25">
      <c r="A15" s="5" t="s">
        <v>29</v>
      </c>
      <c r="B15" s="17">
        <v>95932.079249999995</v>
      </c>
      <c r="C15" s="17">
        <v>60643.265243000002</v>
      </c>
      <c r="D15" s="17"/>
      <c r="E15" s="17"/>
      <c r="F15" s="17">
        <v>100467.653206</v>
      </c>
      <c r="G15" s="17"/>
      <c r="H15" s="17"/>
    </row>
    <row r="16" spans="1:8" x14ac:dyDescent="0.25">
      <c r="A16" s="5" t="s">
        <v>30</v>
      </c>
      <c r="B16" s="17">
        <v>56734.472388000002</v>
      </c>
      <c r="C16" s="17">
        <v>83452.98159000001</v>
      </c>
      <c r="D16" s="17"/>
      <c r="E16" s="17"/>
      <c r="F16" s="17">
        <v>81310.290370000002</v>
      </c>
      <c r="G16" s="17"/>
      <c r="H16" s="17"/>
    </row>
    <row r="17" spans="1:8" ht="27" x14ac:dyDescent="0.25">
      <c r="A17" s="5" t="s">
        <v>31</v>
      </c>
      <c r="B17" s="17">
        <v>-44.270350000000001</v>
      </c>
      <c r="C17" s="17">
        <v>-64.97748</v>
      </c>
      <c r="D17" s="17"/>
      <c r="E17" s="17"/>
      <c r="F17" s="17">
        <v>-20.061409999999999</v>
      </c>
      <c r="G17" s="17"/>
      <c r="H17" s="17"/>
    </row>
    <row r="18" spans="1:8" ht="15.75" customHeight="1" x14ac:dyDescent="0.25">
      <c r="A18" s="4" t="s">
        <v>15</v>
      </c>
      <c r="B18" s="16">
        <v>106820.96107999999</v>
      </c>
      <c r="C18" s="16">
        <v>67448.782231999998</v>
      </c>
      <c r="D18" s="16">
        <v>66406.748000000007</v>
      </c>
      <c r="E18" s="16">
        <v>67211.125199999995</v>
      </c>
      <c r="F18" s="16">
        <v>80462.393656</v>
      </c>
      <c r="G18" s="16">
        <f t="shared" si="1"/>
        <v>121.16599002258022</v>
      </c>
      <c r="H18" s="16">
        <f t="shared" si="2"/>
        <v>119.71588545284466</v>
      </c>
    </row>
    <row r="19" spans="1:8" ht="18" customHeight="1" x14ac:dyDescent="0.25">
      <c r="A19" s="4" t="s">
        <v>0</v>
      </c>
      <c r="B19" s="16">
        <v>14990.496929999999</v>
      </c>
      <c r="C19" s="16">
        <v>13118.526232999999</v>
      </c>
      <c r="D19" s="16">
        <v>22276.581399999999</v>
      </c>
      <c r="E19" s="16">
        <v>19670.323700000001</v>
      </c>
      <c r="F19" s="16">
        <v>26723.214372999999</v>
      </c>
      <c r="G19" s="16">
        <f t="shared" si="1"/>
        <v>119.96102046878701</v>
      </c>
      <c r="H19" s="16">
        <f t="shared" si="2"/>
        <v>135.8554886059145</v>
      </c>
    </row>
    <row r="20" spans="1:8" ht="19.5" customHeight="1" x14ac:dyDescent="0.25">
      <c r="A20" s="4" t="s">
        <v>1</v>
      </c>
      <c r="B20" s="16">
        <v>122136.16866800001</v>
      </c>
      <c r="C20" s="16">
        <v>123740.24536300001</v>
      </c>
      <c r="D20" s="16">
        <v>87676.001799999998</v>
      </c>
      <c r="E20" s="16">
        <v>93302.117599999998</v>
      </c>
      <c r="F20" s="16">
        <v>161612.07165599999</v>
      </c>
      <c r="G20" s="16">
        <f t="shared" si="1"/>
        <v>184.3287425727481</v>
      </c>
      <c r="H20" s="16">
        <f t="shared" si="2"/>
        <v>173.21372313204603</v>
      </c>
    </row>
    <row r="21" spans="1:8" ht="14.25" x14ac:dyDescent="0.25">
      <c r="A21" s="4"/>
      <c r="B21" s="16"/>
      <c r="C21" s="16"/>
      <c r="D21" s="16"/>
      <c r="E21" s="16"/>
      <c r="F21" s="16"/>
      <c r="G21" s="16"/>
      <c r="H21" s="16"/>
    </row>
    <row r="22" spans="1:8" ht="16.5" x14ac:dyDescent="0.3">
      <c r="A22" s="8" t="s">
        <v>2</v>
      </c>
      <c r="B22" s="15">
        <v>2242625.4536100002</v>
      </c>
      <c r="C22" s="15">
        <f t="shared" ref="C22" si="4">C23+C35</f>
        <v>2547649.89194</v>
      </c>
      <c r="D22" s="15">
        <f t="shared" ref="D22:F22" si="5">D23+D35</f>
        <v>3206517.4995999997</v>
      </c>
      <c r="E22" s="15">
        <f t="shared" si="5"/>
        <v>3148829.7766400003</v>
      </c>
      <c r="F22" s="15">
        <f t="shared" si="5"/>
        <v>2955318.8979899995</v>
      </c>
      <c r="G22" s="15">
        <f t="shared" si="1"/>
        <v>92.16599935471001</v>
      </c>
      <c r="H22" s="15">
        <f t="shared" si="2"/>
        <v>93.854514458495458</v>
      </c>
    </row>
    <row r="23" spans="1:8" ht="18.75" customHeight="1" x14ac:dyDescent="0.25">
      <c r="A23" s="4" t="s">
        <v>4</v>
      </c>
      <c r="B23" s="18">
        <v>1862231.32127</v>
      </c>
      <c r="C23" s="18">
        <f t="shared" ref="C23" si="6">C24+C25+C26+C29+C30+C31+C34</f>
        <v>2075060.3464800001</v>
      </c>
      <c r="D23" s="18">
        <f t="shared" ref="D23:F23" si="7">D24+D25+D26+D29+D30+D31+D34</f>
        <v>2511191.7377999998</v>
      </c>
      <c r="E23" s="18">
        <f t="shared" si="7"/>
        <v>2505233.8818300003</v>
      </c>
      <c r="F23" s="18">
        <f t="shared" si="7"/>
        <v>2413632.4347999995</v>
      </c>
      <c r="G23" s="18">
        <f t="shared" si="1"/>
        <v>96.115019752116979</v>
      </c>
      <c r="H23" s="18">
        <f t="shared" si="2"/>
        <v>96.343596991308118</v>
      </c>
    </row>
    <row r="24" spans="1:8" x14ac:dyDescent="0.25">
      <c r="A24" s="5" t="s">
        <v>5</v>
      </c>
      <c r="B24" s="14">
        <v>194089.22725</v>
      </c>
      <c r="C24" s="14">
        <v>218037.87278000001</v>
      </c>
      <c r="D24" s="14">
        <v>240198.50210000001</v>
      </c>
      <c r="E24" s="14">
        <v>247243.64833</v>
      </c>
      <c r="F24" s="14">
        <v>242723.30389000001</v>
      </c>
      <c r="G24" s="14">
        <f t="shared" si="1"/>
        <v>101.05113136340411</v>
      </c>
      <c r="H24" s="14">
        <f t="shared" si="2"/>
        <v>98.171704522833039</v>
      </c>
    </row>
    <row r="25" spans="1:8" ht="27" x14ac:dyDescent="0.25">
      <c r="A25" s="5" t="s">
        <v>76</v>
      </c>
      <c r="B25" s="14">
        <v>205256.80303000001</v>
      </c>
      <c r="C25" s="14">
        <v>191132.31893000001</v>
      </c>
      <c r="D25" s="14">
        <v>191699.88149999999</v>
      </c>
      <c r="E25" s="14">
        <v>128061.84742000001</v>
      </c>
      <c r="F25" s="14">
        <v>108706.63159</v>
      </c>
      <c r="G25" s="14">
        <f t="shared" si="1"/>
        <v>56.706676467090048</v>
      </c>
      <c r="H25" s="14">
        <f t="shared" si="2"/>
        <v>84.886040440661944</v>
      </c>
    </row>
    <row r="26" spans="1:8" x14ac:dyDescent="0.25">
      <c r="A26" s="5" t="s">
        <v>77</v>
      </c>
      <c r="B26" s="14">
        <v>198312.89571000001</v>
      </c>
      <c r="C26" s="14">
        <f t="shared" ref="C26" si="8">C27+C28</f>
        <v>253412.72839</v>
      </c>
      <c r="D26" s="14">
        <f t="shared" ref="D26:F26" si="9">D27+D28</f>
        <v>323135.359</v>
      </c>
      <c r="E26" s="14">
        <f t="shared" si="9"/>
        <v>344956.359</v>
      </c>
      <c r="F26" s="14">
        <f t="shared" si="9"/>
        <v>313583.16091999999</v>
      </c>
      <c r="G26" s="14">
        <f t="shared" si="1"/>
        <v>97.043901939558395</v>
      </c>
      <c r="H26" s="14">
        <f t="shared" si="2"/>
        <v>90.905168940515168</v>
      </c>
    </row>
    <row r="27" spans="1:8" x14ac:dyDescent="0.25">
      <c r="A27" s="5" t="s">
        <v>19</v>
      </c>
      <c r="B27" s="14">
        <v>125932.83718</v>
      </c>
      <c r="C27" s="14">
        <v>157355.67027999999</v>
      </c>
      <c r="D27" s="14">
        <v>209874.323</v>
      </c>
      <c r="E27" s="14">
        <v>231695.323</v>
      </c>
      <c r="F27" s="14">
        <v>219841.47077000001</v>
      </c>
      <c r="G27" s="14">
        <f t="shared" si="1"/>
        <v>104.74910300008449</v>
      </c>
      <c r="H27" s="14">
        <f t="shared" si="2"/>
        <v>94.883862101092134</v>
      </c>
    </row>
    <row r="28" spans="1:8" x14ac:dyDescent="0.25">
      <c r="A28" s="5" t="s">
        <v>20</v>
      </c>
      <c r="B28" s="14">
        <v>72380.058529999995</v>
      </c>
      <c r="C28" s="14">
        <v>96057.058109999998</v>
      </c>
      <c r="D28" s="14">
        <v>113261.03599999999</v>
      </c>
      <c r="E28" s="14">
        <v>113261.03599999999</v>
      </c>
      <c r="F28" s="14">
        <v>93741.690149999995</v>
      </c>
      <c r="G28" s="14">
        <f t="shared" si="1"/>
        <v>82.766053941092338</v>
      </c>
      <c r="H28" s="14">
        <f t="shared" si="2"/>
        <v>82.766053941092338</v>
      </c>
    </row>
    <row r="29" spans="1:8" x14ac:dyDescent="0.25">
      <c r="A29" s="5" t="s">
        <v>79</v>
      </c>
      <c r="B29" s="14">
        <v>150505.70959000001</v>
      </c>
      <c r="C29" s="14">
        <v>164013.27447999999</v>
      </c>
      <c r="D29" s="14">
        <v>184944.8412</v>
      </c>
      <c r="E29" s="14">
        <v>189247.26551999999</v>
      </c>
      <c r="F29" s="14">
        <v>187722.66573000001</v>
      </c>
      <c r="G29" s="14">
        <f t="shared" si="1"/>
        <v>101.50197459522327</v>
      </c>
      <c r="H29" s="14">
        <f t="shared" si="2"/>
        <v>99.194387413836182</v>
      </c>
    </row>
    <row r="30" spans="1:8" x14ac:dyDescent="0.25">
      <c r="A30" s="5" t="s">
        <v>78</v>
      </c>
      <c r="B30" s="14">
        <v>238577.21972000002</v>
      </c>
      <c r="C30" s="14">
        <v>281003.30849000002</v>
      </c>
      <c r="D30" s="14">
        <v>293994.05969999998</v>
      </c>
      <c r="E30" s="14">
        <v>310575.49884000001</v>
      </c>
      <c r="F30" s="14">
        <v>303414.14377000002</v>
      </c>
      <c r="G30" s="14">
        <f t="shared" si="1"/>
        <v>103.20417496857337</v>
      </c>
      <c r="H30" s="14">
        <f t="shared" si="2"/>
        <v>97.694166121684532</v>
      </c>
    </row>
    <row r="31" spans="1:8" ht="27" x14ac:dyDescent="0.25">
      <c r="A31" s="5" t="s">
        <v>80</v>
      </c>
      <c r="B31" s="14">
        <v>613109.28021</v>
      </c>
      <c r="C31" s="14">
        <f t="shared" ref="C31" si="10">C32+C33</f>
        <v>710223.14020999998</v>
      </c>
      <c r="D31" s="14">
        <f t="shared" ref="D31:F31" si="11">D32+D33</f>
        <v>878434.09679999994</v>
      </c>
      <c r="E31" s="14">
        <f t="shared" si="11"/>
        <v>1051689.16319</v>
      </c>
      <c r="F31" s="14">
        <f t="shared" si="11"/>
        <v>1026197.6323899999</v>
      </c>
      <c r="G31" s="14">
        <f t="shared" si="1"/>
        <v>116.82124317900224</v>
      </c>
      <c r="H31" s="14">
        <f t="shared" si="2"/>
        <v>97.576134499410571</v>
      </c>
    </row>
    <row r="32" spans="1:8" x14ac:dyDescent="0.25">
      <c r="A32" s="5" t="s">
        <v>17</v>
      </c>
      <c r="B32" s="14">
        <v>202313.12382000004</v>
      </c>
      <c r="C32" s="14">
        <v>270338.38614999998</v>
      </c>
      <c r="D32" s="14">
        <v>385297.42580000003</v>
      </c>
      <c r="E32" s="14">
        <v>525412.58519000001</v>
      </c>
      <c r="F32" s="14">
        <v>507331.72265000001</v>
      </c>
      <c r="G32" s="14">
        <f t="shared" si="1"/>
        <v>131.67275166622719</v>
      </c>
      <c r="H32" s="14">
        <f t="shared" si="2"/>
        <v>96.558730595792326</v>
      </c>
    </row>
    <row r="33" spans="1:8" x14ac:dyDescent="0.25">
      <c r="A33" s="5" t="s">
        <v>18</v>
      </c>
      <c r="B33" s="14">
        <v>410796.15638999996</v>
      </c>
      <c r="C33" s="14">
        <v>439884.75406000001</v>
      </c>
      <c r="D33" s="14">
        <v>493136.67099999997</v>
      </c>
      <c r="E33" s="14">
        <v>526276.57799999998</v>
      </c>
      <c r="F33" s="14">
        <v>518865.90973999997</v>
      </c>
      <c r="G33" s="14">
        <f t="shared" si="1"/>
        <v>105.21746612107053</v>
      </c>
      <c r="H33" s="14">
        <f t="shared" si="2"/>
        <v>98.59186812224047</v>
      </c>
    </row>
    <row r="34" spans="1:8" x14ac:dyDescent="0.25">
      <c r="A34" s="5" t="s">
        <v>81</v>
      </c>
      <c r="B34" s="14">
        <v>262380.18576000002</v>
      </c>
      <c r="C34" s="14">
        <v>257237.70320000002</v>
      </c>
      <c r="D34" s="14">
        <v>398784.9975</v>
      </c>
      <c r="E34" s="14">
        <v>233460.09953000001</v>
      </c>
      <c r="F34" s="14">
        <v>231284.89650999999</v>
      </c>
      <c r="G34" s="14">
        <f t="shared" si="1"/>
        <v>57.99739156686806</v>
      </c>
      <c r="H34" s="14">
        <f t="shared" si="2"/>
        <v>99.068276324571471</v>
      </c>
    </row>
    <row r="35" spans="1:8" ht="28.5" x14ac:dyDescent="0.25">
      <c r="A35" s="4" t="s">
        <v>3</v>
      </c>
      <c r="B35" s="18">
        <v>380394.13234000001</v>
      </c>
      <c r="C35" s="18">
        <f t="shared" ref="C35" si="12">C36+C37</f>
        <v>472589.54545999999</v>
      </c>
      <c r="D35" s="18">
        <f t="shared" ref="D35:F35" si="13">D36+D37</f>
        <v>695325.76179999998</v>
      </c>
      <c r="E35" s="18">
        <f t="shared" si="13"/>
        <v>643595.89480999997</v>
      </c>
      <c r="F35" s="18">
        <f t="shared" si="13"/>
        <v>541686.46319000004</v>
      </c>
      <c r="G35" s="18">
        <f t="shared" si="1"/>
        <v>77.903982988883996</v>
      </c>
      <c r="H35" s="18">
        <f t="shared" si="2"/>
        <v>84.165618139922216</v>
      </c>
    </row>
    <row r="36" spans="1:8" ht="27" x14ac:dyDescent="0.25">
      <c r="A36" s="5" t="s">
        <v>74</v>
      </c>
      <c r="B36" s="14">
        <v>389119.73379000003</v>
      </c>
      <c r="C36" s="14">
        <v>494353.93634000001</v>
      </c>
      <c r="D36" s="14">
        <v>710325.76179999998</v>
      </c>
      <c r="E36" s="14">
        <v>658595.89480999997</v>
      </c>
      <c r="F36" s="14">
        <v>557751.69660999998</v>
      </c>
      <c r="G36" s="14">
        <f t="shared" si="1"/>
        <v>78.520550232703101</v>
      </c>
      <c r="H36" s="14">
        <f t="shared" si="2"/>
        <v>84.688000791579071</v>
      </c>
    </row>
    <row r="37" spans="1:8" ht="27.75" customHeight="1" x14ac:dyDescent="0.25">
      <c r="A37" s="5" t="s">
        <v>10</v>
      </c>
      <c r="B37" s="14">
        <v>-8725.6014500000001</v>
      </c>
      <c r="C37" s="14">
        <v>-21764.390879999999</v>
      </c>
      <c r="D37" s="14">
        <v>-15000</v>
      </c>
      <c r="E37" s="14">
        <v>-15000</v>
      </c>
      <c r="F37" s="14">
        <v>-16065.23342</v>
      </c>
      <c r="G37" s="14">
        <f t="shared" si="1"/>
        <v>107.10155613333335</v>
      </c>
      <c r="H37" s="14">
        <f t="shared" si="2"/>
        <v>107.10155613333335</v>
      </c>
    </row>
    <row r="38" spans="1:8" x14ac:dyDescent="0.25">
      <c r="A38" s="5"/>
      <c r="B38" s="14"/>
      <c r="C38" s="14"/>
      <c r="D38" s="14"/>
      <c r="E38" s="14"/>
      <c r="F38" s="14"/>
      <c r="G38" s="14"/>
      <c r="H38" s="14"/>
    </row>
    <row r="39" spans="1:8" ht="39.75" customHeight="1" x14ac:dyDescent="0.3">
      <c r="A39" s="8" t="s">
        <v>72</v>
      </c>
      <c r="B39" s="15">
        <f>B22-B5</f>
        <v>179530.11098600016</v>
      </c>
      <c r="C39" s="15">
        <f t="shared" ref="C39" si="14">C22-C5</f>
        <v>188866.28549799975</v>
      </c>
      <c r="D39" s="15">
        <f t="shared" ref="D39:E39" si="15">D22-D5</f>
        <v>482925.06859999942</v>
      </c>
      <c r="E39" s="15">
        <f t="shared" si="15"/>
        <v>456503.78734000027</v>
      </c>
      <c r="F39" s="15">
        <f t="shared" ref="F39" si="16">F22-F5</f>
        <v>376088.65918699978</v>
      </c>
      <c r="G39" s="15">
        <f>F39/D39*100</f>
        <v>77.877228506128588</v>
      </c>
      <c r="H39" s="15">
        <f>F39/E39*100</f>
        <v>82.384564951460533</v>
      </c>
    </row>
    <row r="40" spans="1:8" ht="33" x14ac:dyDescent="0.3">
      <c r="A40" s="8" t="s">
        <v>16</v>
      </c>
      <c r="B40" s="15">
        <f t="shared" ref="B40:C40" si="17">B41+B44</f>
        <v>179530.11100199996</v>
      </c>
      <c r="C40" s="15">
        <f t="shared" si="17"/>
        <v>188866.28549999994</v>
      </c>
      <c r="D40" s="15">
        <f t="shared" ref="D40:E40" si="18">D41+D44</f>
        <v>482925.06859999994</v>
      </c>
      <c r="E40" s="15">
        <f t="shared" si="18"/>
        <v>456503.78732</v>
      </c>
      <c r="F40" s="15">
        <f t="shared" ref="F40" si="19">F41+F44</f>
        <v>376088.6592155</v>
      </c>
      <c r="G40" s="15">
        <f t="shared" ref="G40:G46" si="20">F40/D40*100</f>
        <v>77.877228512030086</v>
      </c>
      <c r="H40" s="15">
        <f t="shared" ref="H40:H46" si="21">F40/E40*100</f>
        <v>82.384564961313103</v>
      </c>
    </row>
    <row r="41" spans="1:8" ht="20.25" customHeight="1" x14ac:dyDescent="0.25">
      <c r="A41" s="6" t="s">
        <v>12</v>
      </c>
      <c r="B41" s="13">
        <v>288145.00536199997</v>
      </c>
      <c r="C41" s="13">
        <f t="shared" ref="C41" si="22">C42+C43</f>
        <v>412347.62409</v>
      </c>
      <c r="D41" s="13">
        <f t="shared" ref="D41:F41" si="23">D42+D43</f>
        <v>351208.64839999995</v>
      </c>
      <c r="E41" s="13">
        <f t="shared" si="23"/>
        <v>401437.44292</v>
      </c>
      <c r="F41" s="13">
        <f t="shared" si="23"/>
        <v>359109.04552549997</v>
      </c>
      <c r="G41" s="12">
        <f t="shared" si="20"/>
        <v>102.2494882063673</v>
      </c>
      <c r="H41" s="12">
        <f t="shared" si="21"/>
        <v>89.455792392804923</v>
      </c>
    </row>
    <row r="42" spans="1:8" x14ac:dyDescent="0.25">
      <c r="A42" s="5" t="s">
        <v>9</v>
      </c>
      <c r="B42" s="14">
        <v>251995.08769999997</v>
      </c>
      <c r="C42" s="14">
        <v>360266.87647000002</v>
      </c>
      <c r="D42" s="14">
        <v>350796.12199999997</v>
      </c>
      <c r="E42" s="14">
        <v>365990.58110000001</v>
      </c>
      <c r="F42" s="14">
        <v>368978.13793999999</v>
      </c>
      <c r="G42" s="20">
        <f t="shared" si="20"/>
        <v>105.18307210363061</v>
      </c>
      <c r="H42" s="20">
        <f t="shared" si="21"/>
        <v>100.81629336772022</v>
      </c>
    </row>
    <row r="43" spans="1:8" x14ac:dyDescent="0.25">
      <c r="A43" s="5" t="s">
        <v>8</v>
      </c>
      <c r="B43" s="14">
        <v>36149.917662</v>
      </c>
      <c r="C43" s="14">
        <v>52080.747620000002</v>
      </c>
      <c r="D43" s="14">
        <v>412.52640000000201</v>
      </c>
      <c r="E43" s="14">
        <v>35446.861819999998</v>
      </c>
      <c r="F43" s="14">
        <v>-9869.0924144999899</v>
      </c>
      <c r="G43" s="20">
        <f t="shared" si="20"/>
        <v>-2392.3541413349403</v>
      </c>
      <c r="H43" s="20">
        <f t="shared" si="21"/>
        <v>-27.841935527651145</v>
      </c>
    </row>
    <row r="44" spans="1:8" ht="18.75" customHeight="1" x14ac:dyDescent="0.25">
      <c r="A44" s="6" t="s">
        <v>11</v>
      </c>
      <c r="B44" s="13">
        <v>-108614.89436000001</v>
      </c>
      <c r="C44" s="13">
        <f t="shared" ref="C44" si="24">C45+C46</f>
        <v>-223481.33859000006</v>
      </c>
      <c r="D44" s="13">
        <f t="shared" ref="D44:F44" si="25">D45+D46</f>
        <v>131716.42019999999</v>
      </c>
      <c r="E44" s="13">
        <f t="shared" si="25"/>
        <v>55066.344400000002</v>
      </c>
      <c r="F44" s="13">
        <f t="shared" si="25"/>
        <v>16979.613689999998</v>
      </c>
      <c r="G44" s="12">
        <f t="shared" si="20"/>
        <v>12.891037931503091</v>
      </c>
      <c r="H44" s="12">
        <f t="shared" si="21"/>
        <v>30.83483001279453</v>
      </c>
    </row>
    <row r="45" spans="1:8" x14ac:dyDescent="0.25">
      <c r="A45" s="5" t="s">
        <v>7</v>
      </c>
      <c r="B45" s="14">
        <v>66203.503959999987</v>
      </c>
      <c r="C45" s="14">
        <v>-73309.670100000003</v>
      </c>
      <c r="D45" s="14">
        <v>139957.671</v>
      </c>
      <c r="E45" s="14">
        <v>62743.3338</v>
      </c>
      <c r="F45" s="14">
        <v>30895.21975</v>
      </c>
      <c r="G45" s="20">
        <f t="shared" si="20"/>
        <v>22.074688389177325</v>
      </c>
      <c r="H45" s="20">
        <f t="shared" si="21"/>
        <v>49.24064100336345</v>
      </c>
    </row>
    <row r="46" spans="1:8" x14ac:dyDescent="0.25">
      <c r="A46" s="9" t="s">
        <v>6</v>
      </c>
      <c r="B46" s="21">
        <v>-174818.39831999998</v>
      </c>
      <c r="C46" s="21">
        <v>-150171.66849000004</v>
      </c>
      <c r="D46" s="21">
        <v>-8241.2507999999998</v>
      </c>
      <c r="E46" s="21">
        <v>-7676.9894000000004</v>
      </c>
      <c r="F46" s="21">
        <v>-13915.60606</v>
      </c>
      <c r="G46" s="22">
        <f t="shared" si="20"/>
        <v>168.85308307811721</v>
      </c>
      <c r="H46" s="22">
        <f t="shared" si="21"/>
        <v>181.26384361036111</v>
      </c>
    </row>
    <row r="49" spans="1:8" s="25" customFormat="1" ht="29.25" customHeight="1" x14ac:dyDescent="0.25">
      <c r="A49" s="28" t="s">
        <v>95</v>
      </c>
      <c r="B49" s="28"/>
      <c r="C49" s="28"/>
      <c r="D49" s="28"/>
      <c r="E49" s="28"/>
      <c r="F49" s="28"/>
      <c r="G49" s="28"/>
      <c r="H49" s="28"/>
    </row>
    <row r="50" spans="1:8" ht="15" customHeight="1" x14ac:dyDescent="0.25"/>
    <row r="52" spans="1:8" x14ac:dyDescent="0.25">
      <c r="A52" s="23"/>
      <c r="B52" s="24"/>
      <c r="C52" s="24"/>
      <c r="D52" s="24"/>
      <c r="E52" s="24"/>
      <c r="F52" s="24"/>
      <c r="G52" s="24"/>
      <c r="H52" s="24"/>
    </row>
    <row r="54" spans="1:8" ht="15" customHeight="1" x14ac:dyDescent="0.25"/>
    <row r="57" spans="1:8" ht="15" customHeight="1" x14ac:dyDescent="0.25"/>
    <row r="85" ht="46.5" customHeight="1" x14ac:dyDescent="0.25"/>
    <row r="86" ht="22.5" customHeight="1" x14ac:dyDescent="0.25"/>
    <row r="87" ht="14.25" customHeight="1" x14ac:dyDescent="0.25"/>
    <row r="88" ht="15.75" customHeigh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112" ht="36.75" customHeight="1" x14ac:dyDescent="0.25"/>
  </sheetData>
  <mergeCells count="3">
    <mergeCell ref="A1:H1"/>
    <mergeCell ref="A2:H2"/>
    <mergeCell ref="A49:H49"/>
  </mergeCells>
  <pageMargins left="0.25" right="0.25" top="0.31" bottom="0.27" header="0.2" footer="0.2"/>
  <pageSetup paperSize="9" orientation="landscape" horizontalDpi="4294967294" verticalDpi="4294967294" r:id="rId1"/>
  <headerFooter alignWithMargins="0"/>
  <ignoredErrors>
    <ignoredError sqref="C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"/>
  <sheetViews>
    <sheetView zoomScale="106" zoomScaleNormal="106" workbookViewId="0">
      <selection activeCell="D25" sqref="D25"/>
    </sheetView>
  </sheetViews>
  <sheetFormatPr defaultRowHeight="13.5" x14ac:dyDescent="0.25"/>
  <cols>
    <col min="1" max="1" width="36.42578125" style="1" customWidth="1"/>
    <col min="2" max="6" width="16" style="1" customWidth="1"/>
    <col min="7" max="8" width="13" style="1" customWidth="1"/>
    <col min="9" max="16384" width="9.140625" style="1"/>
  </cols>
  <sheetData>
    <row r="1" spans="1:8" ht="14.25" customHeight="1" x14ac:dyDescent="0.25">
      <c r="A1" s="26" t="s">
        <v>99</v>
      </c>
      <c r="B1" s="26"/>
      <c r="C1" s="26"/>
      <c r="D1" s="26"/>
      <c r="E1" s="26"/>
      <c r="F1" s="26"/>
      <c r="G1" s="26"/>
      <c r="H1" s="26"/>
    </row>
    <row r="2" spans="1:8" ht="14.25" x14ac:dyDescent="0.25">
      <c r="A2" s="27" t="s">
        <v>32</v>
      </c>
      <c r="B2" s="27"/>
      <c r="C2" s="27"/>
      <c r="D2" s="27"/>
      <c r="E2" s="27"/>
      <c r="F2" s="27"/>
      <c r="G2" s="27"/>
      <c r="H2" s="27"/>
    </row>
    <row r="3" spans="1:8" ht="22.5" customHeight="1" x14ac:dyDescent="0.25"/>
    <row r="4" spans="1:8" s="3" customFormat="1" ht="57" x14ac:dyDescent="0.25">
      <c r="A4" s="11"/>
      <c r="B4" s="10" t="s">
        <v>87</v>
      </c>
      <c r="C4" s="10" t="s">
        <v>89</v>
      </c>
      <c r="D4" s="10" t="s">
        <v>92</v>
      </c>
      <c r="E4" s="10" t="s">
        <v>93</v>
      </c>
      <c r="F4" s="10" t="s">
        <v>94</v>
      </c>
      <c r="G4" s="10" t="s">
        <v>85</v>
      </c>
      <c r="H4" s="10" t="s">
        <v>33</v>
      </c>
    </row>
    <row r="5" spans="1:8" ht="16.5" x14ac:dyDescent="0.3">
      <c r="A5" s="7" t="s">
        <v>50</v>
      </c>
      <c r="B5" s="19">
        <v>2063095.342624</v>
      </c>
      <c r="C5" s="19">
        <v>2358783.6064420003</v>
      </c>
      <c r="D5" s="19">
        <v>2723592.4310000003</v>
      </c>
      <c r="E5" s="19">
        <v>2692325.9893</v>
      </c>
      <c r="F5" s="19">
        <v>2579230.2388029997</v>
      </c>
      <c r="G5" s="19">
        <f t="shared" ref="G5:G37" si="0">F5/D5*100</f>
        <v>94.699566992701762</v>
      </c>
      <c r="H5" s="19">
        <f t="shared" ref="H5:H37" si="1">F5/E5*100</f>
        <v>95.799329243692171</v>
      </c>
    </row>
    <row r="6" spans="1:8" ht="14.25" x14ac:dyDescent="0.25">
      <c r="A6" s="4" t="s">
        <v>35</v>
      </c>
      <c r="B6" s="18">
        <v>1925968.6770260001</v>
      </c>
      <c r="C6" s="18">
        <v>2221924.8348460002</v>
      </c>
      <c r="D6" s="18">
        <v>2613639.8478000001</v>
      </c>
      <c r="E6" s="18">
        <v>2579353.548</v>
      </c>
      <c r="F6" s="18">
        <v>2390894.9527739999</v>
      </c>
      <c r="G6" s="18">
        <f t="shared" si="0"/>
        <v>91.477597986061738</v>
      </c>
      <c r="H6" s="18">
        <f t="shared" si="1"/>
        <v>92.693572566966296</v>
      </c>
    </row>
    <row r="7" spans="1:8" ht="14.25" x14ac:dyDescent="0.25">
      <c r="A7" s="4" t="s">
        <v>36</v>
      </c>
      <c r="B7" s="18">
        <v>1819147.7159460001</v>
      </c>
      <c r="C7" s="18">
        <v>2154476.0526140002</v>
      </c>
      <c r="D7" s="18">
        <v>2547233.0998</v>
      </c>
      <c r="E7" s="18">
        <v>2512142.4227999998</v>
      </c>
      <c r="F7" s="18">
        <v>2310432.5591179999</v>
      </c>
      <c r="G7" s="18">
        <f t="shared" si="0"/>
        <v>90.703617164028188</v>
      </c>
      <c r="H7" s="18">
        <f t="shared" si="1"/>
        <v>91.970603981235385</v>
      </c>
    </row>
    <row r="8" spans="1:8" x14ac:dyDescent="0.25">
      <c r="A8" s="5" t="s">
        <v>37</v>
      </c>
      <c r="B8" s="17">
        <v>679555.63999399997</v>
      </c>
      <c r="C8" s="17">
        <v>767173.50795400003</v>
      </c>
      <c r="D8" s="17"/>
      <c r="E8" s="17"/>
      <c r="F8" s="17">
        <v>755867.25042000005</v>
      </c>
      <c r="G8" s="17"/>
      <c r="H8" s="17"/>
    </row>
    <row r="9" spans="1:8" x14ac:dyDescent="0.25">
      <c r="A9" s="5" t="s">
        <v>38</v>
      </c>
      <c r="B9" s="17">
        <v>127499.295656</v>
      </c>
      <c r="C9" s="17">
        <v>149446.02442000003</v>
      </c>
      <c r="D9" s="17"/>
      <c r="E9" s="17"/>
      <c r="F9" s="17">
        <v>146547.71773999999</v>
      </c>
      <c r="G9" s="17"/>
      <c r="H9" s="17"/>
    </row>
    <row r="10" spans="1:8" x14ac:dyDescent="0.25">
      <c r="A10" s="5" t="s">
        <v>39</v>
      </c>
      <c r="B10" s="17">
        <v>222805.48381000001</v>
      </c>
      <c r="C10" s="17">
        <v>321520.69372000004</v>
      </c>
      <c r="D10" s="17"/>
      <c r="E10" s="17"/>
      <c r="F10" s="17">
        <v>335714.60398000001</v>
      </c>
      <c r="G10" s="17"/>
      <c r="H10" s="17"/>
    </row>
    <row r="11" spans="1:8" x14ac:dyDescent="0.25">
      <c r="A11" s="5" t="s">
        <v>40</v>
      </c>
      <c r="B11" s="17">
        <v>56685.823609999999</v>
      </c>
      <c r="C11" s="17">
        <v>75286.300162999993</v>
      </c>
      <c r="D11" s="17"/>
      <c r="E11" s="17"/>
      <c r="F11" s="17">
        <v>76166.027669999996</v>
      </c>
      <c r="G11" s="17"/>
      <c r="H11" s="17"/>
    </row>
    <row r="12" spans="1:8" x14ac:dyDescent="0.25">
      <c r="A12" s="5" t="s">
        <v>41</v>
      </c>
      <c r="B12" s="17">
        <v>474791.97522799997</v>
      </c>
      <c r="C12" s="17">
        <v>554537.34721000004</v>
      </c>
      <c r="D12" s="17"/>
      <c r="E12" s="17"/>
      <c r="F12" s="17">
        <v>650077.93244700006</v>
      </c>
      <c r="G12" s="17"/>
      <c r="H12" s="17"/>
    </row>
    <row r="13" spans="1:8" x14ac:dyDescent="0.25">
      <c r="A13" s="5" t="s">
        <v>42</v>
      </c>
      <c r="B13" s="17">
        <v>40729.955390000003</v>
      </c>
      <c r="C13" s="17">
        <v>52189.291634000001</v>
      </c>
      <c r="D13" s="17"/>
      <c r="E13" s="17"/>
      <c r="F13" s="17">
        <v>60906.330598</v>
      </c>
      <c r="G13" s="17"/>
      <c r="H13" s="17"/>
    </row>
    <row r="14" spans="1:8" x14ac:dyDescent="0.25">
      <c r="A14" s="5" t="s">
        <v>43</v>
      </c>
      <c r="B14" s="17">
        <v>64457.260969999996</v>
      </c>
      <c r="C14" s="17">
        <v>90291.618159999998</v>
      </c>
      <c r="D14" s="17"/>
      <c r="E14" s="17"/>
      <c r="F14" s="17">
        <v>103394.81409699999</v>
      </c>
      <c r="G14" s="17"/>
      <c r="H14" s="17"/>
    </row>
    <row r="15" spans="1:8" ht="27" x14ac:dyDescent="0.25">
      <c r="A15" s="5" t="s">
        <v>44</v>
      </c>
      <c r="B15" s="17">
        <v>95932.079249999995</v>
      </c>
      <c r="C15" s="17">
        <v>60643.265243000002</v>
      </c>
      <c r="D15" s="17"/>
      <c r="E15" s="17"/>
      <c r="F15" s="17">
        <v>100467.653206</v>
      </c>
      <c r="G15" s="17"/>
      <c r="H15" s="17"/>
    </row>
    <row r="16" spans="1:8" x14ac:dyDescent="0.25">
      <c r="A16" s="5" t="s">
        <v>45</v>
      </c>
      <c r="B16" s="17">
        <v>56734.472388000002</v>
      </c>
      <c r="C16" s="17">
        <v>83452.98159000001</v>
      </c>
      <c r="D16" s="17"/>
      <c r="E16" s="17"/>
      <c r="F16" s="17">
        <v>81310.290370000002</v>
      </c>
      <c r="G16" s="17"/>
      <c r="H16" s="17"/>
    </row>
    <row r="17" spans="1:8" ht="27" x14ac:dyDescent="0.25">
      <c r="A17" s="5" t="s">
        <v>83</v>
      </c>
      <c r="B17" s="17">
        <v>-44.270350000000001</v>
      </c>
      <c r="C17" s="17">
        <v>-64.97748</v>
      </c>
      <c r="D17" s="17"/>
      <c r="E17" s="17"/>
      <c r="F17" s="17">
        <v>-20.061409999999999</v>
      </c>
      <c r="G17" s="17"/>
      <c r="H17" s="17"/>
    </row>
    <row r="18" spans="1:8" ht="14.25" x14ac:dyDescent="0.25">
      <c r="A18" s="4" t="s">
        <v>46</v>
      </c>
      <c r="B18" s="16">
        <v>106820.96107999999</v>
      </c>
      <c r="C18" s="16">
        <v>67448.782231999998</v>
      </c>
      <c r="D18" s="16">
        <v>66406.748000000007</v>
      </c>
      <c r="E18" s="16">
        <v>67211.125199999995</v>
      </c>
      <c r="F18" s="16">
        <v>80462.393656</v>
      </c>
      <c r="G18" s="16">
        <f t="shared" si="0"/>
        <v>121.16599002258022</v>
      </c>
      <c r="H18" s="16">
        <f t="shared" si="1"/>
        <v>119.71588545284466</v>
      </c>
    </row>
    <row r="19" spans="1:8" ht="14.25" x14ac:dyDescent="0.25">
      <c r="A19" s="4" t="s">
        <v>47</v>
      </c>
      <c r="B19" s="16">
        <v>14990.496929999999</v>
      </c>
      <c r="C19" s="16">
        <v>13118.526232999999</v>
      </c>
      <c r="D19" s="16">
        <v>22276.581399999999</v>
      </c>
      <c r="E19" s="16">
        <v>19670.323700000001</v>
      </c>
      <c r="F19" s="16">
        <v>26723.214372999999</v>
      </c>
      <c r="G19" s="16">
        <f t="shared" si="0"/>
        <v>119.96102046878701</v>
      </c>
      <c r="H19" s="16">
        <f t="shared" si="1"/>
        <v>135.8554886059145</v>
      </c>
    </row>
    <row r="20" spans="1:8" ht="14.25" x14ac:dyDescent="0.25">
      <c r="A20" s="4" t="s">
        <v>48</v>
      </c>
      <c r="B20" s="16">
        <v>122136.16866800001</v>
      </c>
      <c r="C20" s="16">
        <v>123740.24536300001</v>
      </c>
      <c r="D20" s="16">
        <v>87676.001799999998</v>
      </c>
      <c r="E20" s="16">
        <v>93302.117599999998</v>
      </c>
      <c r="F20" s="16">
        <v>161612.07165599999</v>
      </c>
      <c r="G20" s="16">
        <f t="shared" si="0"/>
        <v>184.3287425727481</v>
      </c>
      <c r="H20" s="16">
        <f t="shared" si="1"/>
        <v>173.21372313204603</v>
      </c>
    </row>
    <row r="21" spans="1:8" ht="14.25" x14ac:dyDescent="0.25">
      <c r="A21" s="4"/>
      <c r="B21" s="16"/>
      <c r="C21" s="16"/>
      <c r="D21" s="16"/>
      <c r="E21" s="16"/>
      <c r="F21" s="16"/>
      <c r="G21" s="16"/>
      <c r="H21" s="16"/>
    </row>
    <row r="22" spans="1:8" ht="16.5" x14ac:dyDescent="0.3">
      <c r="A22" s="8" t="s">
        <v>49</v>
      </c>
      <c r="B22" s="15">
        <v>2242625.4536100002</v>
      </c>
      <c r="C22" s="15">
        <v>2547649.89194</v>
      </c>
      <c r="D22" s="15">
        <v>3206517.4995999997</v>
      </c>
      <c r="E22" s="15">
        <v>3148829.7766400003</v>
      </c>
      <c r="F22" s="15">
        <v>2955318.8979899995</v>
      </c>
      <c r="G22" s="15">
        <f t="shared" si="0"/>
        <v>92.16599935471001</v>
      </c>
      <c r="H22" s="15">
        <f t="shared" si="1"/>
        <v>93.854514458495458</v>
      </c>
    </row>
    <row r="23" spans="1:8" ht="14.25" x14ac:dyDescent="0.25">
      <c r="A23" s="4" t="s">
        <v>51</v>
      </c>
      <c r="B23" s="18">
        <v>1862231.32127</v>
      </c>
      <c r="C23" s="18">
        <v>2075060.3464800001</v>
      </c>
      <c r="D23" s="18">
        <v>2511191.7377999998</v>
      </c>
      <c r="E23" s="18">
        <v>2505233.8818300003</v>
      </c>
      <c r="F23" s="18">
        <v>2413632.4347999995</v>
      </c>
      <c r="G23" s="18">
        <f t="shared" si="0"/>
        <v>96.115019752116979</v>
      </c>
      <c r="H23" s="18">
        <f t="shared" si="1"/>
        <v>96.343596991308118</v>
      </c>
    </row>
    <row r="24" spans="1:8" x14ac:dyDescent="0.25">
      <c r="A24" s="5" t="s">
        <v>52</v>
      </c>
      <c r="B24" s="14">
        <v>194089.22725</v>
      </c>
      <c r="C24" s="14">
        <v>218037.87278000001</v>
      </c>
      <c r="D24" s="14">
        <v>240198.50210000001</v>
      </c>
      <c r="E24" s="14">
        <v>247243.64833</v>
      </c>
      <c r="F24" s="14">
        <v>242723.30389000001</v>
      </c>
      <c r="G24" s="14">
        <f t="shared" si="0"/>
        <v>101.05113136340411</v>
      </c>
      <c r="H24" s="14">
        <f t="shared" si="1"/>
        <v>98.171704522833039</v>
      </c>
    </row>
    <row r="25" spans="1:8" x14ac:dyDescent="0.25">
      <c r="A25" s="5" t="s">
        <v>53</v>
      </c>
      <c r="B25" s="14">
        <v>205256.80303000001</v>
      </c>
      <c r="C25" s="14">
        <v>191132.31893000001</v>
      </c>
      <c r="D25" s="14">
        <v>191699.88149999999</v>
      </c>
      <c r="E25" s="14">
        <v>128061.84742000001</v>
      </c>
      <c r="F25" s="14">
        <v>108706.63159</v>
      </c>
      <c r="G25" s="14">
        <f t="shared" si="0"/>
        <v>56.706676467090048</v>
      </c>
      <c r="H25" s="14">
        <f t="shared" si="1"/>
        <v>84.886040440661944</v>
      </c>
    </row>
    <row r="26" spans="1:8" x14ac:dyDescent="0.25">
      <c r="A26" s="5" t="s">
        <v>54</v>
      </c>
      <c r="B26" s="14">
        <v>198312.89571000001</v>
      </c>
      <c r="C26" s="14">
        <v>253412.72839</v>
      </c>
      <c r="D26" s="14">
        <v>323135.359</v>
      </c>
      <c r="E26" s="14">
        <v>344956.359</v>
      </c>
      <c r="F26" s="14">
        <v>313583.16091999999</v>
      </c>
      <c r="G26" s="14">
        <f t="shared" si="0"/>
        <v>97.043901939558395</v>
      </c>
      <c r="H26" s="14">
        <f t="shared" si="1"/>
        <v>90.905168940515168</v>
      </c>
    </row>
    <row r="27" spans="1:8" x14ac:dyDescent="0.25">
      <c r="A27" s="5" t="s">
        <v>55</v>
      </c>
      <c r="B27" s="14">
        <v>125932.83718</v>
      </c>
      <c r="C27" s="14">
        <v>157355.67027999999</v>
      </c>
      <c r="D27" s="14">
        <v>209874.323</v>
      </c>
      <c r="E27" s="14">
        <v>231695.323</v>
      </c>
      <c r="F27" s="14">
        <v>219841.47077000001</v>
      </c>
      <c r="G27" s="14">
        <f t="shared" si="0"/>
        <v>104.74910300008449</v>
      </c>
      <c r="H27" s="14">
        <f t="shared" si="1"/>
        <v>94.883862101092134</v>
      </c>
    </row>
    <row r="28" spans="1:8" x14ac:dyDescent="0.25">
      <c r="A28" s="5" t="s">
        <v>56</v>
      </c>
      <c r="B28" s="14">
        <v>72380.058529999995</v>
      </c>
      <c r="C28" s="14">
        <v>96057.058109999998</v>
      </c>
      <c r="D28" s="14">
        <v>113261.03599999999</v>
      </c>
      <c r="E28" s="14">
        <v>113261.03599999999</v>
      </c>
      <c r="F28" s="14">
        <v>93741.690149999995</v>
      </c>
      <c r="G28" s="14">
        <f t="shared" si="0"/>
        <v>82.766053941092338</v>
      </c>
      <c r="H28" s="14">
        <f t="shared" si="1"/>
        <v>82.766053941092338</v>
      </c>
    </row>
    <row r="29" spans="1:8" x14ac:dyDescent="0.25">
      <c r="A29" s="5" t="s">
        <v>57</v>
      </c>
      <c r="B29" s="14">
        <v>150505.70959000001</v>
      </c>
      <c r="C29" s="14">
        <v>164013.27447999999</v>
      </c>
      <c r="D29" s="14">
        <v>184944.8412</v>
      </c>
      <c r="E29" s="14">
        <v>189247.26551999999</v>
      </c>
      <c r="F29" s="14">
        <v>187722.66573000001</v>
      </c>
      <c r="G29" s="14">
        <f t="shared" si="0"/>
        <v>101.50197459522327</v>
      </c>
      <c r="H29" s="14">
        <f t="shared" si="1"/>
        <v>99.194387413836182</v>
      </c>
    </row>
    <row r="30" spans="1:8" x14ac:dyDescent="0.25">
      <c r="A30" s="5" t="s">
        <v>58</v>
      </c>
      <c r="B30" s="14">
        <v>238577.21972000002</v>
      </c>
      <c r="C30" s="14">
        <v>281003.30849000002</v>
      </c>
      <c r="D30" s="14">
        <v>293994.05969999998</v>
      </c>
      <c r="E30" s="14">
        <v>310575.49884000001</v>
      </c>
      <c r="F30" s="14">
        <v>303414.14377000002</v>
      </c>
      <c r="G30" s="14">
        <f t="shared" si="0"/>
        <v>103.20417496857337</v>
      </c>
      <c r="H30" s="14">
        <f t="shared" si="1"/>
        <v>97.694166121684532</v>
      </c>
    </row>
    <row r="31" spans="1:8" ht="27" x14ac:dyDescent="0.25">
      <c r="A31" s="5" t="s">
        <v>59</v>
      </c>
      <c r="B31" s="14">
        <v>613109.28021</v>
      </c>
      <c r="C31" s="14">
        <v>710223.14020999998</v>
      </c>
      <c r="D31" s="14">
        <v>878434.09679999994</v>
      </c>
      <c r="E31" s="14">
        <v>1051689.16319</v>
      </c>
      <c r="F31" s="14">
        <v>1026197.6323899999</v>
      </c>
      <c r="G31" s="14">
        <f t="shared" si="0"/>
        <v>116.82124317900224</v>
      </c>
      <c r="H31" s="14">
        <f t="shared" si="1"/>
        <v>97.576134499410571</v>
      </c>
    </row>
    <row r="32" spans="1:8" ht="15" customHeight="1" x14ac:dyDescent="0.25">
      <c r="A32" s="5" t="s">
        <v>60</v>
      </c>
      <c r="B32" s="14">
        <v>202313.12382000004</v>
      </c>
      <c r="C32" s="14">
        <v>270338.38614999998</v>
      </c>
      <c r="D32" s="14">
        <v>385297.42580000003</v>
      </c>
      <c r="E32" s="14">
        <v>525412.58519000001</v>
      </c>
      <c r="F32" s="14">
        <v>507331.72265000001</v>
      </c>
      <c r="G32" s="14">
        <f t="shared" si="0"/>
        <v>131.67275166622719</v>
      </c>
      <c r="H32" s="14">
        <f t="shared" si="1"/>
        <v>96.558730595792326</v>
      </c>
    </row>
    <row r="33" spans="1:8" x14ac:dyDescent="0.25">
      <c r="A33" s="5" t="s">
        <v>61</v>
      </c>
      <c r="B33" s="14">
        <v>410796.15638999996</v>
      </c>
      <c r="C33" s="14">
        <v>439884.75406000001</v>
      </c>
      <c r="D33" s="14">
        <v>493136.67099999997</v>
      </c>
      <c r="E33" s="14">
        <v>526276.57799999998</v>
      </c>
      <c r="F33" s="14">
        <v>518865.90973999997</v>
      </c>
      <c r="G33" s="14">
        <f t="shared" si="0"/>
        <v>105.21746612107053</v>
      </c>
      <c r="H33" s="14">
        <f t="shared" si="1"/>
        <v>98.59186812224047</v>
      </c>
    </row>
    <row r="34" spans="1:8" ht="15" customHeight="1" x14ac:dyDescent="0.25">
      <c r="A34" s="5" t="s">
        <v>62</v>
      </c>
      <c r="B34" s="14">
        <v>262380.18576000002</v>
      </c>
      <c r="C34" s="14">
        <v>257237.70320000002</v>
      </c>
      <c r="D34" s="14">
        <v>398784.9975</v>
      </c>
      <c r="E34" s="14">
        <v>233460.09953000001</v>
      </c>
      <c r="F34" s="14">
        <v>231284.89650999999</v>
      </c>
      <c r="G34" s="14">
        <f t="shared" si="0"/>
        <v>57.99739156686806</v>
      </c>
      <c r="H34" s="14">
        <f t="shared" si="1"/>
        <v>99.068276324571471</v>
      </c>
    </row>
    <row r="35" spans="1:8" ht="14.25" x14ac:dyDescent="0.25">
      <c r="A35" s="4" t="s">
        <v>63</v>
      </c>
      <c r="B35" s="18">
        <v>380394.13234000001</v>
      </c>
      <c r="C35" s="18">
        <v>472589.54545999999</v>
      </c>
      <c r="D35" s="18">
        <v>695325.76179999998</v>
      </c>
      <c r="E35" s="18">
        <v>643595.89480999997</v>
      </c>
      <c r="F35" s="18">
        <v>541686.46319000004</v>
      </c>
      <c r="G35" s="18">
        <f t="shared" si="0"/>
        <v>77.903982988883996</v>
      </c>
      <c r="H35" s="18">
        <f t="shared" si="1"/>
        <v>84.165618139922216</v>
      </c>
    </row>
    <row r="36" spans="1:8" ht="27" x14ac:dyDescent="0.25">
      <c r="A36" s="5" t="s">
        <v>75</v>
      </c>
      <c r="B36" s="14">
        <v>389119.73379000003</v>
      </c>
      <c r="C36" s="14">
        <v>494353.93634000001</v>
      </c>
      <c r="D36" s="14">
        <v>710325.76179999998</v>
      </c>
      <c r="E36" s="14">
        <v>658595.89480999997</v>
      </c>
      <c r="F36" s="14">
        <v>557751.69660999998</v>
      </c>
      <c r="G36" s="14">
        <f t="shared" si="0"/>
        <v>78.520550232703101</v>
      </c>
      <c r="H36" s="14">
        <f t="shared" si="1"/>
        <v>84.688000791579071</v>
      </c>
    </row>
    <row r="37" spans="1:8" ht="27" x14ac:dyDescent="0.25">
      <c r="A37" s="5" t="s">
        <v>64</v>
      </c>
      <c r="B37" s="14">
        <v>-8725.6014500000001</v>
      </c>
      <c r="C37" s="14">
        <v>-21764.390879999999</v>
      </c>
      <c r="D37" s="14">
        <v>-15000</v>
      </c>
      <c r="E37" s="14">
        <v>-15000</v>
      </c>
      <c r="F37" s="14">
        <v>-16065.23342</v>
      </c>
      <c r="G37" s="14">
        <f t="shared" si="0"/>
        <v>107.10155613333335</v>
      </c>
      <c r="H37" s="14">
        <f t="shared" si="1"/>
        <v>107.10155613333335</v>
      </c>
    </row>
    <row r="38" spans="1:8" x14ac:dyDescent="0.25">
      <c r="A38" s="5"/>
      <c r="B38" s="14"/>
      <c r="C38" s="14"/>
      <c r="D38" s="14"/>
      <c r="E38" s="14"/>
      <c r="F38" s="14"/>
      <c r="G38" s="14"/>
      <c r="H38" s="14"/>
    </row>
    <row r="39" spans="1:8" ht="16.5" x14ac:dyDescent="0.3">
      <c r="A39" s="8" t="s">
        <v>73</v>
      </c>
      <c r="B39" s="15">
        <v>179530.11098600016</v>
      </c>
      <c r="C39" s="15">
        <v>188866.28549799975</v>
      </c>
      <c r="D39" s="15">
        <v>482925.06859999942</v>
      </c>
      <c r="E39" s="15">
        <v>456503.78734000027</v>
      </c>
      <c r="F39" s="15">
        <v>376088.65918699978</v>
      </c>
      <c r="G39" s="15">
        <f>F39/D39*100</f>
        <v>77.877228506128588</v>
      </c>
      <c r="H39" s="15">
        <f>F39/E39*100</f>
        <v>82.384564951460533</v>
      </c>
    </row>
    <row r="40" spans="1:8" ht="16.5" x14ac:dyDescent="0.3">
      <c r="A40" s="8" t="s">
        <v>65</v>
      </c>
      <c r="B40" s="15">
        <v>179530.11100199996</v>
      </c>
      <c r="C40" s="15">
        <v>188866.28549999994</v>
      </c>
      <c r="D40" s="15">
        <v>482925.06859999994</v>
      </c>
      <c r="E40" s="15">
        <v>456503.78732</v>
      </c>
      <c r="F40" s="15">
        <v>376088.6592155</v>
      </c>
      <c r="G40" s="15">
        <f t="shared" ref="G40:G46" si="2">F40/D40*100</f>
        <v>77.877228512030086</v>
      </c>
      <c r="H40" s="15">
        <f t="shared" ref="H40:H46" si="3">F40/E40*100</f>
        <v>82.384564961313103</v>
      </c>
    </row>
    <row r="41" spans="1:8" ht="14.25" x14ac:dyDescent="0.25">
      <c r="A41" s="6" t="s">
        <v>66</v>
      </c>
      <c r="B41" s="13">
        <v>288145.00536199997</v>
      </c>
      <c r="C41" s="13">
        <v>412347.62409</v>
      </c>
      <c r="D41" s="13">
        <v>351208.64839999995</v>
      </c>
      <c r="E41" s="13">
        <v>401437.44292</v>
      </c>
      <c r="F41" s="13">
        <v>359109.04552549997</v>
      </c>
      <c r="G41" s="12">
        <f t="shared" si="2"/>
        <v>102.2494882063673</v>
      </c>
      <c r="H41" s="12">
        <f t="shared" si="3"/>
        <v>89.455792392804923</v>
      </c>
    </row>
    <row r="42" spans="1:8" ht="27" x14ac:dyDescent="0.25">
      <c r="A42" s="5" t="s">
        <v>82</v>
      </c>
      <c r="B42" s="14">
        <v>251995.08769999997</v>
      </c>
      <c r="C42" s="14">
        <v>360266.87647000002</v>
      </c>
      <c r="D42" s="14">
        <v>350796.12199999997</v>
      </c>
      <c r="E42" s="14">
        <v>365990.58110000001</v>
      </c>
      <c r="F42" s="14">
        <v>368978.13793999999</v>
      </c>
      <c r="G42" s="20">
        <f t="shared" si="2"/>
        <v>105.18307210363061</v>
      </c>
      <c r="H42" s="20">
        <f t="shared" si="3"/>
        <v>100.81629336772022</v>
      </c>
    </row>
    <row r="43" spans="1:8" x14ac:dyDescent="0.25">
      <c r="A43" s="5" t="s">
        <v>67</v>
      </c>
      <c r="B43" s="14">
        <v>36149.917662</v>
      </c>
      <c r="C43" s="14">
        <v>52080.747620000002</v>
      </c>
      <c r="D43" s="14">
        <v>412.52640000000201</v>
      </c>
      <c r="E43" s="14">
        <v>35446.861819999998</v>
      </c>
      <c r="F43" s="14">
        <v>-9869.0924144999899</v>
      </c>
      <c r="G43" s="20">
        <f t="shared" si="2"/>
        <v>-2392.3541413349403</v>
      </c>
      <c r="H43" s="20">
        <f t="shared" si="3"/>
        <v>-27.841935527651145</v>
      </c>
    </row>
    <row r="44" spans="1:8" ht="14.25" x14ac:dyDescent="0.25">
      <c r="A44" s="6" t="s">
        <v>70</v>
      </c>
      <c r="B44" s="13">
        <v>-108614.89436000001</v>
      </c>
      <c r="C44" s="13">
        <v>-223481.33859000006</v>
      </c>
      <c r="D44" s="13">
        <v>131716.42019999999</v>
      </c>
      <c r="E44" s="13">
        <v>55066.344400000002</v>
      </c>
      <c r="F44" s="13">
        <v>16979.613689999998</v>
      </c>
      <c r="G44" s="12">
        <f t="shared" si="2"/>
        <v>12.891037931503091</v>
      </c>
      <c r="H44" s="12">
        <f t="shared" si="3"/>
        <v>30.83483001279453</v>
      </c>
    </row>
    <row r="45" spans="1:8" x14ac:dyDescent="0.25">
      <c r="A45" s="5" t="s">
        <v>68</v>
      </c>
      <c r="B45" s="14">
        <v>66203.503959999987</v>
      </c>
      <c r="C45" s="14">
        <v>-73309.670100000003</v>
      </c>
      <c r="D45" s="14">
        <v>139957.671</v>
      </c>
      <c r="E45" s="14">
        <v>62743.3338</v>
      </c>
      <c r="F45" s="14">
        <v>30895.21975</v>
      </c>
      <c r="G45" s="20">
        <f t="shared" si="2"/>
        <v>22.074688389177325</v>
      </c>
      <c r="H45" s="20">
        <f t="shared" si="3"/>
        <v>49.24064100336345</v>
      </c>
    </row>
    <row r="46" spans="1:8" x14ac:dyDescent="0.25">
      <c r="A46" s="9" t="s">
        <v>69</v>
      </c>
      <c r="B46" s="21">
        <v>-174818.39831999998</v>
      </c>
      <c r="C46" s="21">
        <v>-150171.66849000004</v>
      </c>
      <c r="D46" s="21">
        <v>-8241.2507999999998</v>
      </c>
      <c r="E46" s="21">
        <v>-7676.9894000000004</v>
      </c>
      <c r="F46" s="21">
        <v>-13915.60606</v>
      </c>
      <c r="G46" s="22">
        <f t="shared" si="2"/>
        <v>168.85308307811721</v>
      </c>
      <c r="H46" s="22">
        <f t="shared" si="3"/>
        <v>181.26384361036111</v>
      </c>
    </row>
    <row r="49" spans="1:8" ht="27" customHeight="1" x14ac:dyDescent="0.25">
      <c r="A49" s="28" t="s">
        <v>98</v>
      </c>
      <c r="B49" s="28"/>
      <c r="C49" s="28"/>
      <c r="D49" s="28"/>
      <c r="E49" s="28"/>
      <c r="F49" s="28"/>
      <c r="G49" s="28"/>
      <c r="H49" s="28"/>
    </row>
    <row r="93" s="2" customFormat="1" x14ac:dyDescent="0.25"/>
    <row r="94" s="2" customFormat="1" x14ac:dyDescent="0.25"/>
    <row r="95" s="2" customFormat="1" x14ac:dyDescent="0.25"/>
    <row r="96" s="2" customFormat="1" x14ac:dyDescent="0.25"/>
  </sheetData>
  <mergeCells count="3">
    <mergeCell ref="A1:H1"/>
    <mergeCell ref="A2:H2"/>
    <mergeCell ref="A49:H49"/>
  </mergeCells>
  <pageMargins left="0.23" right="0.2" top="0.45" bottom="0.44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Հայերեն</vt:lpstr>
      <vt:lpstr>English</vt:lpstr>
      <vt:lpstr>English!Print_Titles</vt:lpstr>
      <vt:lpstr>Հայերեն!Print_Titles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GHEmma</dc:creator>
  <cp:lastModifiedBy>Anna Hakobyan</cp:lastModifiedBy>
  <cp:lastPrinted>2025-05-06T07:21:06Z</cp:lastPrinted>
  <dcterms:created xsi:type="dcterms:W3CDTF">2012-02-20T06:05:28Z</dcterms:created>
  <dcterms:modified xsi:type="dcterms:W3CDTF">2025-05-06T07:21:34Z</dcterms:modified>
  <cp:keywords>https://mul2-minfin.gov.am/tasks/997484/oneclick?token=6da81d485b17cb4e738e7a3d92c713b9</cp:keywords>
</cp:coreProperties>
</file>