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riam.Meymaryan\Desktop\"/>
    </mc:Choice>
  </mc:AlternateContent>
  <bookViews>
    <workbookView xWindow="0" yWindow="0" windowWidth="20490" windowHeight="6885" tabRatio="858"/>
  </bookViews>
  <sheets>
    <sheet name="Pivot Table" sheetId="6" r:id="rId1"/>
    <sheet name="Sheet1" sheetId="7" state="hidden" r:id="rId2"/>
    <sheet name="Վարչապետի որոշում N 326-Ն-3-" sheetId="2" r:id="rId3"/>
    <sheet name="Վարչապետի որոշում N 326-Ն-3" sheetId="3" r:id="rId4"/>
    <sheet name="Վարչ. որոշում N 326-Ն-3_Ամփոփ" sheetId="4" r:id="rId5"/>
  </sheets>
  <definedNames>
    <definedName name="_xlnm._FilterDatabase" localSheetId="1" hidden="1">Sheet1!$A$1:$S$312</definedName>
    <definedName name="_xlnm._FilterDatabase" localSheetId="2" hidden="1">'Վարչապետի որոշում N 326-Ն-3-'!$A$10:$R$353</definedName>
  </definedNames>
  <calcPr calcId="162913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E10" i="4"/>
  <c r="J193" i="7" l="1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2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E98" i="3" l="1"/>
  <c r="E115" i="3"/>
  <c r="E94" i="3"/>
  <c r="L6" i="4"/>
  <c r="L8" i="4"/>
  <c r="L9" i="4"/>
  <c r="E56" i="3"/>
  <c r="E50" i="3"/>
  <c r="E27" i="3"/>
  <c r="E75" i="3" l="1"/>
  <c r="E72" i="3"/>
  <c r="E71" i="3"/>
  <c r="E70" i="3"/>
  <c r="N7" i="4"/>
  <c r="L7" i="4" s="1"/>
  <c r="K7" i="4"/>
  <c r="J7" i="4"/>
  <c r="I7" i="4"/>
  <c r="N283" i="2" l="1"/>
  <c r="N179" i="2" l="1"/>
  <c r="N40" i="2"/>
  <c r="P29" i="2"/>
  <c r="N162" i="2" l="1"/>
  <c r="N350" i="2"/>
  <c r="N344" i="2"/>
  <c r="N341" i="2"/>
  <c r="N339" i="2"/>
  <c r="N335" i="2"/>
  <c r="N333" i="2"/>
  <c r="N330" i="2"/>
  <c r="N314" i="2"/>
  <c r="N280" i="2"/>
  <c r="N273" i="2"/>
  <c r="N260" i="2"/>
  <c r="N251" i="2"/>
  <c r="N232" i="2"/>
  <c r="N218" i="2"/>
  <c r="N216" i="2"/>
  <c r="N190" i="2"/>
  <c r="N156" i="2"/>
  <c r="N134" i="2"/>
  <c r="N128" i="2"/>
  <c r="N117" i="2"/>
  <c r="N76" i="2" s="1"/>
  <c r="N68" i="2"/>
  <c r="N59" i="2"/>
  <c r="N29" i="2"/>
  <c r="N18" i="2"/>
  <c r="N12" i="2"/>
  <c r="N353" i="2" l="1"/>
  <c r="Q283" i="2"/>
  <c r="P283" i="2"/>
  <c r="L283" i="2"/>
  <c r="K283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O282" i="2"/>
  <c r="M282" i="2"/>
  <c r="O281" i="2"/>
  <c r="M281" i="2"/>
  <c r="O279" i="2"/>
  <c r="M279" i="2"/>
  <c r="O278" i="2"/>
  <c r="M278" i="2"/>
  <c r="O277" i="2"/>
  <c r="M277" i="2"/>
  <c r="O276" i="2"/>
  <c r="M276" i="2"/>
  <c r="O275" i="2"/>
  <c r="M275" i="2"/>
  <c r="O274" i="2"/>
  <c r="M274" i="2"/>
  <c r="O272" i="2"/>
  <c r="M272" i="2"/>
  <c r="O271" i="2"/>
  <c r="M271" i="2"/>
  <c r="O270" i="2"/>
  <c r="M270" i="2"/>
  <c r="O269" i="2"/>
  <c r="M269" i="2"/>
  <c r="O268" i="2"/>
  <c r="M268" i="2"/>
  <c r="O267" i="2"/>
  <c r="M267" i="2"/>
  <c r="O266" i="2"/>
  <c r="M266" i="2"/>
  <c r="O265" i="2"/>
  <c r="M265" i="2"/>
  <c r="O264" i="2"/>
  <c r="M264" i="2"/>
  <c r="O263" i="2"/>
  <c r="M263" i="2"/>
  <c r="O262" i="2"/>
  <c r="M262" i="2"/>
  <c r="O261" i="2"/>
  <c r="M261" i="2"/>
  <c r="O259" i="2"/>
  <c r="M259" i="2"/>
  <c r="O258" i="2"/>
  <c r="M258" i="2"/>
  <c r="O257" i="2"/>
  <c r="M257" i="2"/>
  <c r="O256" i="2"/>
  <c r="M256" i="2"/>
  <c r="O255" i="2"/>
  <c r="M255" i="2"/>
  <c r="O254" i="2"/>
  <c r="M254" i="2"/>
  <c r="O253" i="2"/>
  <c r="M253" i="2"/>
  <c r="O252" i="2"/>
  <c r="M252" i="2"/>
  <c r="O250" i="2"/>
  <c r="M250" i="2"/>
  <c r="O249" i="2"/>
  <c r="M249" i="2"/>
  <c r="O248" i="2"/>
  <c r="M248" i="2"/>
  <c r="O247" i="2"/>
  <c r="M247" i="2"/>
  <c r="O246" i="2"/>
  <c r="M246" i="2"/>
  <c r="O245" i="2"/>
  <c r="M245" i="2"/>
  <c r="O244" i="2"/>
  <c r="M244" i="2"/>
  <c r="O243" i="2"/>
  <c r="M243" i="2"/>
  <c r="O242" i="2"/>
  <c r="M242" i="2"/>
  <c r="O241" i="2"/>
  <c r="M241" i="2"/>
  <c r="O240" i="2"/>
  <c r="M240" i="2"/>
  <c r="O239" i="2"/>
  <c r="M239" i="2"/>
  <c r="O238" i="2"/>
  <c r="M238" i="2"/>
  <c r="O237" i="2"/>
  <c r="M237" i="2"/>
  <c r="O236" i="2"/>
  <c r="M236" i="2"/>
  <c r="O235" i="2"/>
  <c r="M235" i="2"/>
  <c r="O234" i="2"/>
  <c r="M234" i="2"/>
  <c r="O233" i="2"/>
  <c r="M233" i="2"/>
  <c r="O231" i="2"/>
  <c r="M231" i="2"/>
  <c r="O230" i="2"/>
  <c r="M230" i="2"/>
  <c r="O229" i="2"/>
  <c r="M229" i="2"/>
  <c r="O228" i="2"/>
  <c r="M228" i="2"/>
  <c r="O227" i="2"/>
  <c r="M227" i="2"/>
  <c r="O226" i="2"/>
  <c r="M226" i="2"/>
  <c r="O225" i="2"/>
  <c r="M225" i="2"/>
  <c r="O224" i="2"/>
  <c r="M224" i="2"/>
  <c r="O223" i="2"/>
  <c r="M223" i="2"/>
  <c r="O222" i="2"/>
  <c r="M222" i="2"/>
  <c r="O221" i="2"/>
  <c r="M221" i="2"/>
  <c r="O220" i="2"/>
  <c r="M220" i="2"/>
  <c r="O219" i="2"/>
  <c r="M219" i="2"/>
  <c r="O217" i="2"/>
  <c r="M217" i="2"/>
  <c r="O215" i="2"/>
  <c r="M215" i="2"/>
  <c r="O214" i="2"/>
  <c r="M214" i="2"/>
  <c r="O213" i="2"/>
  <c r="M213" i="2"/>
  <c r="O212" i="2"/>
  <c r="M212" i="2"/>
  <c r="O211" i="2"/>
  <c r="M211" i="2"/>
  <c r="O210" i="2"/>
  <c r="M210" i="2"/>
  <c r="O209" i="2"/>
  <c r="M209" i="2"/>
  <c r="O208" i="2"/>
  <c r="M208" i="2"/>
  <c r="O207" i="2"/>
  <c r="M207" i="2"/>
  <c r="O206" i="2"/>
  <c r="M206" i="2"/>
  <c r="O205" i="2"/>
  <c r="M205" i="2"/>
  <c r="O204" i="2"/>
  <c r="M204" i="2"/>
  <c r="O203" i="2"/>
  <c r="M203" i="2"/>
  <c r="O202" i="2"/>
  <c r="M202" i="2"/>
  <c r="O201" i="2"/>
  <c r="M201" i="2"/>
  <c r="O200" i="2"/>
  <c r="M200" i="2"/>
  <c r="O199" i="2"/>
  <c r="M199" i="2"/>
  <c r="O198" i="2"/>
  <c r="M198" i="2"/>
  <c r="O197" i="2"/>
  <c r="M197" i="2"/>
  <c r="O196" i="2"/>
  <c r="M196" i="2"/>
  <c r="O195" i="2"/>
  <c r="M195" i="2"/>
  <c r="O194" i="2"/>
  <c r="M194" i="2"/>
  <c r="O193" i="2"/>
  <c r="M193" i="2"/>
  <c r="O192" i="2"/>
  <c r="M192" i="2"/>
  <c r="O191" i="2"/>
  <c r="M191" i="2"/>
  <c r="O189" i="2"/>
  <c r="M189" i="2"/>
  <c r="O188" i="2"/>
  <c r="M188" i="2"/>
  <c r="O187" i="2"/>
  <c r="M187" i="2"/>
  <c r="O186" i="2"/>
  <c r="M186" i="2"/>
  <c r="O185" i="2"/>
  <c r="M185" i="2"/>
  <c r="O184" i="2"/>
  <c r="M184" i="2"/>
  <c r="O183" i="2"/>
  <c r="M183" i="2"/>
  <c r="O182" i="2"/>
  <c r="M182" i="2"/>
  <c r="O181" i="2"/>
  <c r="M181" i="2"/>
  <c r="O180" i="2"/>
  <c r="M180" i="2"/>
  <c r="O178" i="2"/>
  <c r="M178" i="2"/>
  <c r="O177" i="2"/>
  <c r="M177" i="2"/>
  <c r="O176" i="2"/>
  <c r="M176" i="2"/>
  <c r="O175" i="2"/>
  <c r="M175" i="2"/>
  <c r="O174" i="2"/>
  <c r="M174" i="2"/>
  <c r="O173" i="2"/>
  <c r="M173" i="2"/>
  <c r="O172" i="2"/>
  <c r="M172" i="2"/>
  <c r="O171" i="2"/>
  <c r="M171" i="2"/>
  <c r="O170" i="2"/>
  <c r="M170" i="2"/>
  <c r="O169" i="2"/>
  <c r="M169" i="2"/>
  <c r="O168" i="2"/>
  <c r="M168" i="2"/>
  <c r="O167" i="2"/>
  <c r="M167" i="2"/>
  <c r="O166" i="2"/>
  <c r="M166" i="2"/>
  <c r="O165" i="2"/>
  <c r="M165" i="2"/>
  <c r="O164" i="2"/>
  <c r="M164" i="2"/>
  <c r="O163" i="2"/>
  <c r="M163" i="2"/>
  <c r="O155" i="2"/>
  <c r="M155" i="2"/>
  <c r="O154" i="2"/>
  <c r="M154" i="2"/>
  <c r="O153" i="2"/>
  <c r="M153" i="2"/>
  <c r="O152" i="2"/>
  <c r="M152" i="2"/>
  <c r="O151" i="2"/>
  <c r="M151" i="2"/>
  <c r="O150" i="2"/>
  <c r="M150" i="2"/>
  <c r="O149" i="2"/>
  <c r="M149" i="2"/>
  <c r="O148" i="2"/>
  <c r="M148" i="2"/>
  <c r="O147" i="2"/>
  <c r="M147" i="2"/>
  <c r="O146" i="2"/>
  <c r="M146" i="2"/>
  <c r="O145" i="2"/>
  <c r="M145" i="2"/>
  <c r="O144" i="2"/>
  <c r="M144" i="2"/>
  <c r="O143" i="2"/>
  <c r="M143" i="2"/>
  <c r="O142" i="2"/>
  <c r="M142" i="2"/>
  <c r="O141" i="2"/>
  <c r="M141" i="2"/>
  <c r="O140" i="2"/>
  <c r="M140" i="2"/>
  <c r="O139" i="2"/>
  <c r="M139" i="2"/>
  <c r="O138" i="2"/>
  <c r="M138" i="2"/>
  <c r="O137" i="2"/>
  <c r="M137" i="2"/>
  <c r="O136" i="2"/>
  <c r="M136" i="2"/>
  <c r="O135" i="2"/>
  <c r="M135" i="2"/>
  <c r="O133" i="2"/>
  <c r="M133" i="2"/>
  <c r="O132" i="2"/>
  <c r="M132" i="2"/>
  <c r="O131" i="2"/>
  <c r="M131" i="2"/>
  <c r="O130" i="2"/>
  <c r="M130" i="2"/>
  <c r="O129" i="2"/>
  <c r="M129" i="2"/>
  <c r="O127" i="2"/>
  <c r="M127" i="2"/>
  <c r="O126" i="2"/>
  <c r="M126" i="2"/>
  <c r="O125" i="2"/>
  <c r="M125" i="2"/>
  <c r="O124" i="2"/>
  <c r="M124" i="2"/>
  <c r="O123" i="2"/>
  <c r="M123" i="2"/>
  <c r="O122" i="2"/>
  <c r="M122" i="2"/>
  <c r="O121" i="2"/>
  <c r="M121" i="2"/>
  <c r="O120" i="2"/>
  <c r="M120" i="2"/>
  <c r="O119" i="2"/>
  <c r="M119" i="2"/>
  <c r="O118" i="2"/>
  <c r="M118" i="2"/>
  <c r="M128" i="2" l="1"/>
  <c r="O283" i="2"/>
  <c r="M283" i="2"/>
  <c r="O117" i="2"/>
  <c r="O116" i="2"/>
  <c r="M116" i="2"/>
  <c r="O115" i="2"/>
  <c r="M115" i="2"/>
  <c r="O114" i="2"/>
  <c r="M114" i="2"/>
  <c r="O113" i="2"/>
  <c r="M113" i="2"/>
  <c r="O112" i="2"/>
  <c r="M112" i="2"/>
  <c r="O111" i="2"/>
  <c r="M111" i="2"/>
  <c r="O110" i="2"/>
  <c r="M110" i="2"/>
  <c r="O109" i="2"/>
  <c r="M109" i="2"/>
  <c r="O108" i="2"/>
  <c r="M108" i="2"/>
  <c r="O107" i="2"/>
  <c r="M107" i="2"/>
  <c r="O106" i="2"/>
  <c r="M106" i="2"/>
  <c r="O105" i="2"/>
  <c r="M105" i="2"/>
  <c r="O104" i="2"/>
  <c r="M104" i="2"/>
  <c r="O103" i="2"/>
  <c r="M103" i="2"/>
  <c r="O102" i="2"/>
  <c r="M102" i="2"/>
  <c r="O101" i="2"/>
  <c r="M101" i="2"/>
  <c r="O100" i="2"/>
  <c r="M100" i="2"/>
  <c r="O99" i="2"/>
  <c r="M99" i="2"/>
  <c r="O98" i="2"/>
  <c r="M98" i="2"/>
  <c r="O97" i="2"/>
  <c r="M97" i="2"/>
  <c r="O96" i="2"/>
  <c r="M96" i="2"/>
  <c r="O95" i="2"/>
  <c r="M95" i="2"/>
  <c r="O94" i="2"/>
  <c r="M94" i="2"/>
  <c r="O93" i="2"/>
  <c r="M93" i="2"/>
  <c r="O92" i="2"/>
  <c r="M92" i="2"/>
  <c r="O91" i="2"/>
  <c r="M91" i="2"/>
  <c r="O90" i="2"/>
  <c r="M90" i="2"/>
  <c r="O89" i="2"/>
  <c r="M89" i="2"/>
  <c r="O88" i="2"/>
  <c r="M88" i="2"/>
  <c r="O87" i="2"/>
  <c r="M87" i="2"/>
  <c r="O86" i="2"/>
  <c r="M86" i="2"/>
  <c r="O85" i="2"/>
  <c r="M85" i="2"/>
  <c r="O84" i="2"/>
  <c r="M84" i="2"/>
  <c r="O83" i="2"/>
  <c r="M83" i="2"/>
  <c r="O82" i="2"/>
  <c r="M82" i="2"/>
  <c r="O81" i="2"/>
  <c r="M81" i="2"/>
  <c r="O80" i="2"/>
  <c r="M80" i="2"/>
  <c r="O79" i="2"/>
  <c r="M79" i="2"/>
  <c r="O78" i="2"/>
  <c r="M78" i="2"/>
  <c r="O77" i="2"/>
  <c r="M77" i="2"/>
  <c r="O75" i="2"/>
  <c r="M75" i="2"/>
  <c r="O74" i="2"/>
  <c r="M74" i="2"/>
  <c r="O73" i="2"/>
  <c r="M73" i="2"/>
  <c r="O72" i="2"/>
  <c r="M72" i="2"/>
  <c r="O71" i="2"/>
  <c r="M71" i="2"/>
  <c r="O70" i="2"/>
  <c r="M70" i="2"/>
  <c r="O69" i="2"/>
  <c r="M69" i="2"/>
  <c r="O58" i="2"/>
  <c r="M58" i="2"/>
  <c r="O57" i="2"/>
  <c r="M57" i="2"/>
  <c r="O56" i="2"/>
  <c r="M56" i="2"/>
  <c r="O55" i="2"/>
  <c r="M55" i="2"/>
  <c r="O54" i="2"/>
  <c r="M54" i="2"/>
  <c r="O53" i="2"/>
  <c r="M53" i="2"/>
  <c r="O52" i="2"/>
  <c r="M52" i="2"/>
  <c r="O51" i="2"/>
  <c r="M51" i="2"/>
  <c r="O50" i="2"/>
  <c r="M50" i="2"/>
  <c r="O49" i="2"/>
  <c r="M49" i="2"/>
  <c r="O48" i="2"/>
  <c r="M48" i="2"/>
  <c r="O47" i="2"/>
  <c r="M47" i="2"/>
  <c r="O46" i="2"/>
  <c r="M46" i="2"/>
  <c r="O45" i="2"/>
  <c r="M45" i="2"/>
  <c r="O44" i="2"/>
  <c r="M44" i="2"/>
  <c r="O43" i="2"/>
  <c r="M43" i="2"/>
  <c r="O42" i="2"/>
  <c r="M42" i="2"/>
  <c r="O41" i="2"/>
  <c r="M41" i="2"/>
  <c r="O39" i="2"/>
  <c r="M39" i="2"/>
  <c r="O38" i="2"/>
  <c r="M38" i="2"/>
  <c r="O37" i="2"/>
  <c r="M37" i="2"/>
  <c r="O36" i="2"/>
  <c r="M36" i="2"/>
  <c r="O35" i="2"/>
  <c r="M35" i="2"/>
  <c r="O34" i="2"/>
  <c r="M34" i="2"/>
  <c r="O33" i="2"/>
  <c r="M33" i="2"/>
  <c r="O32" i="2"/>
  <c r="M32" i="2"/>
  <c r="O31" i="2"/>
  <c r="M31" i="2"/>
  <c r="O30" i="2"/>
  <c r="M30" i="2"/>
  <c r="O22" i="2"/>
  <c r="M22" i="2"/>
  <c r="O21" i="2"/>
  <c r="M21" i="2"/>
  <c r="O20" i="2"/>
  <c r="M20" i="2"/>
  <c r="O19" i="2"/>
  <c r="M19" i="2"/>
  <c r="O17" i="2"/>
  <c r="M17" i="2"/>
  <c r="O16" i="2"/>
  <c r="M16" i="2"/>
  <c r="O15" i="2"/>
  <c r="M15" i="2"/>
  <c r="O14" i="2"/>
  <c r="M14" i="2"/>
  <c r="O13" i="2"/>
  <c r="M13" i="2"/>
  <c r="O134" i="2"/>
  <c r="O128" i="2"/>
  <c r="O60" i="2"/>
  <c r="O23" i="2"/>
  <c r="O24" i="2"/>
  <c r="O25" i="2"/>
  <c r="O26" i="2"/>
  <c r="O27" i="2"/>
  <c r="O28" i="2"/>
  <c r="O61" i="2"/>
  <c r="O62" i="2"/>
  <c r="O63" i="2"/>
  <c r="O64" i="2"/>
  <c r="O65" i="2"/>
  <c r="O66" i="2"/>
  <c r="O67" i="2"/>
  <c r="O157" i="2"/>
  <c r="O158" i="2"/>
  <c r="O159" i="2"/>
  <c r="O160" i="2"/>
  <c r="O161" i="2"/>
  <c r="O179" i="2"/>
  <c r="O162" i="2" s="1"/>
  <c r="O190" i="2"/>
  <c r="O216" i="2"/>
  <c r="O218" i="2"/>
  <c r="O232" i="2"/>
  <c r="O273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1" i="2"/>
  <c r="O332" i="2"/>
  <c r="O334" i="2"/>
  <c r="O336" i="2"/>
  <c r="O337" i="2"/>
  <c r="O338" i="2"/>
  <c r="O340" i="2"/>
  <c r="O339" i="2" s="1"/>
  <c r="O342" i="2"/>
  <c r="O343" i="2"/>
  <c r="O345" i="2"/>
  <c r="O346" i="2"/>
  <c r="O347" i="2"/>
  <c r="O348" i="2"/>
  <c r="O349" i="2"/>
  <c r="O351" i="2"/>
  <c r="O352" i="2"/>
  <c r="M351" i="2"/>
  <c r="O68" i="2" l="1"/>
  <c r="O76" i="2"/>
  <c r="O40" i="2"/>
  <c r="O156" i="2"/>
  <c r="O333" i="2"/>
  <c r="O341" i="2"/>
  <c r="O335" i="2"/>
  <c r="O29" i="2"/>
  <c r="O350" i="2"/>
  <c r="O330" i="2"/>
  <c r="O59" i="2"/>
  <c r="M40" i="2"/>
  <c r="O314" i="2"/>
  <c r="M12" i="2"/>
  <c r="O344" i="2"/>
  <c r="O280" i="2"/>
  <c r="O12" i="2"/>
  <c r="O260" i="2"/>
  <c r="O251" i="2"/>
  <c r="O18" i="2"/>
  <c r="K12" i="2"/>
  <c r="L12" i="2"/>
  <c r="P12" i="2"/>
  <c r="Q12" i="2"/>
  <c r="K18" i="2"/>
  <c r="L18" i="2"/>
  <c r="P18" i="2"/>
  <c r="Q18" i="2"/>
  <c r="K29" i="2"/>
  <c r="L29" i="2"/>
  <c r="Q29" i="2"/>
  <c r="K40" i="2"/>
  <c r="L40" i="2"/>
  <c r="P40" i="2"/>
  <c r="Q40" i="2"/>
  <c r="K59" i="2"/>
  <c r="L59" i="2"/>
  <c r="P59" i="2"/>
  <c r="Q59" i="2"/>
  <c r="K68" i="2"/>
  <c r="L68" i="2"/>
  <c r="P68" i="2"/>
  <c r="Q68" i="2"/>
  <c r="K117" i="2"/>
  <c r="K76" i="2" s="1"/>
  <c r="L117" i="2"/>
  <c r="L76" i="2" s="1"/>
  <c r="P117" i="2"/>
  <c r="P76" i="2" s="1"/>
  <c r="Q117" i="2"/>
  <c r="Q76" i="2" s="1"/>
  <c r="K128" i="2"/>
  <c r="L128" i="2"/>
  <c r="P128" i="2"/>
  <c r="Q128" i="2"/>
  <c r="K134" i="2"/>
  <c r="L134" i="2"/>
  <c r="P134" i="2"/>
  <c r="Q134" i="2"/>
  <c r="K156" i="2"/>
  <c r="L156" i="2"/>
  <c r="P156" i="2"/>
  <c r="Q156" i="2"/>
  <c r="K179" i="2"/>
  <c r="K162" i="2" s="1"/>
  <c r="L179" i="2"/>
  <c r="L162" i="2" s="1"/>
  <c r="P179" i="2"/>
  <c r="Q179" i="2"/>
  <c r="K190" i="2"/>
  <c r="L190" i="2"/>
  <c r="P190" i="2"/>
  <c r="Q190" i="2"/>
  <c r="L216" i="2"/>
  <c r="P216" i="2"/>
  <c r="Q216" i="2"/>
  <c r="K216" i="2"/>
  <c r="Q218" i="2"/>
  <c r="P218" i="2"/>
  <c r="L218" i="2"/>
  <c r="K218" i="2"/>
  <c r="Q232" i="2"/>
  <c r="P232" i="2"/>
  <c r="L232" i="2"/>
  <c r="K232" i="2"/>
  <c r="K251" i="2"/>
  <c r="L251" i="2"/>
  <c r="P251" i="2"/>
  <c r="Q251" i="2"/>
  <c r="K260" i="2"/>
  <c r="L260" i="2"/>
  <c r="P260" i="2"/>
  <c r="Q260" i="2"/>
  <c r="K273" i="2"/>
  <c r="L273" i="2"/>
  <c r="P273" i="2"/>
  <c r="Q273" i="2"/>
  <c r="Q280" i="2"/>
  <c r="P280" i="2"/>
  <c r="L280" i="2"/>
  <c r="K280" i="2"/>
  <c r="K314" i="2"/>
  <c r="L314" i="2"/>
  <c r="P314" i="2"/>
  <c r="Q314" i="2"/>
  <c r="K330" i="2"/>
  <c r="L330" i="2"/>
  <c r="P330" i="2"/>
  <c r="Q330" i="2"/>
  <c r="Q333" i="2"/>
  <c r="P333" i="2"/>
  <c r="L333" i="2"/>
  <c r="K333" i="2"/>
  <c r="J284" i="2"/>
  <c r="Q162" i="2" l="1"/>
  <c r="P162" i="2"/>
  <c r="Q335" i="2"/>
  <c r="P335" i="2"/>
  <c r="L335" i="2"/>
  <c r="K335" i="2"/>
  <c r="K339" i="2"/>
  <c r="L339" i="2"/>
  <c r="P339" i="2"/>
  <c r="Q339" i="2"/>
  <c r="Q341" i="2"/>
  <c r="P341" i="2"/>
  <c r="L341" i="2"/>
  <c r="K341" i="2"/>
  <c r="Q344" i="2"/>
  <c r="P344" i="2"/>
  <c r="L344" i="2"/>
  <c r="K350" i="2"/>
  <c r="L350" i="2"/>
  <c r="P350" i="2"/>
  <c r="Q350" i="2"/>
  <c r="L353" i="2" l="1"/>
  <c r="P353" i="2"/>
  <c r="Q353" i="2"/>
  <c r="E33" i="3"/>
  <c r="D56" i="3"/>
  <c r="E73" i="3"/>
  <c r="D119" i="3"/>
  <c r="E119" i="3"/>
  <c r="M352" i="2"/>
  <c r="M350" i="2" s="1"/>
  <c r="J352" i="2"/>
  <c r="R352" i="2" s="1"/>
  <c r="J351" i="2"/>
  <c r="M349" i="2"/>
  <c r="J349" i="2"/>
  <c r="R349" i="2" s="1"/>
  <c r="M348" i="2"/>
  <c r="J348" i="2"/>
  <c r="R348" i="2" s="1"/>
  <c r="M347" i="2"/>
  <c r="J347" i="2"/>
  <c r="R347" i="2" s="1"/>
  <c r="M346" i="2"/>
  <c r="J346" i="2"/>
  <c r="R346" i="2" s="1"/>
  <c r="M345" i="2"/>
  <c r="J345" i="2"/>
  <c r="K344" i="2"/>
  <c r="K353" i="2" s="1"/>
  <c r="M343" i="2"/>
  <c r="J343" i="2"/>
  <c r="R343" i="2" s="1"/>
  <c r="M342" i="2"/>
  <c r="J342" i="2"/>
  <c r="M340" i="2"/>
  <c r="M339" i="2" s="1"/>
  <c r="J340" i="2"/>
  <c r="M338" i="2"/>
  <c r="J338" i="2"/>
  <c r="R338" i="2" s="1"/>
  <c r="M337" i="2"/>
  <c r="J337" i="2"/>
  <c r="R337" i="2" s="1"/>
  <c r="M336" i="2"/>
  <c r="J336" i="2"/>
  <c r="M334" i="2"/>
  <c r="J334" i="2"/>
  <c r="M332" i="2"/>
  <c r="J332" i="2"/>
  <c r="R332" i="2" s="1"/>
  <c r="M331" i="2"/>
  <c r="J331" i="2"/>
  <c r="J329" i="2"/>
  <c r="R329" i="2" s="1"/>
  <c r="M328" i="2"/>
  <c r="J328" i="2"/>
  <c r="R328" i="2" s="1"/>
  <c r="M327" i="2"/>
  <c r="J327" i="2"/>
  <c r="R327" i="2" s="1"/>
  <c r="M326" i="2"/>
  <c r="J326" i="2"/>
  <c r="R326" i="2" s="1"/>
  <c r="M325" i="2"/>
  <c r="J325" i="2"/>
  <c r="R325" i="2" s="1"/>
  <c r="M324" i="2"/>
  <c r="J324" i="2"/>
  <c r="R324" i="2" s="1"/>
  <c r="M323" i="2"/>
  <c r="J323" i="2"/>
  <c r="R323" i="2" s="1"/>
  <c r="M322" i="2"/>
  <c r="J322" i="2"/>
  <c r="R322" i="2" s="1"/>
  <c r="M321" i="2"/>
  <c r="J321" i="2"/>
  <c r="R321" i="2" s="1"/>
  <c r="M320" i="2"/>
  <c r="J320" i="2"/>
  <c r="R320" i="2" s="1"/>
  <c r="M319" i="2"/>
  <c r="J319" i="2"/>
  <c r="R319" i="2" s="1"/>
  <c r="M318" i="2"/>
  <c r="J318" i="2"/>
  <c r="R318" i="2" s="1"/>
  <c r="M317" i="2"/>
  <c r="J317" i="2"/>
  <c r="R317" i="2" s="1"/>
  <c r="M316" i="2"/>
  <c r="J316" i="2"/>
  <c r="R316" i="2" s="1"/>
  <c r="M315" i="2"/>
  <c r="J315" i="2"/>
  <c r="J313" i="2"/>
  <c r="R313" i="2" s="1"/>
  <c r="J312" i="2"/>
  <c r="R312" i="2" s="1"/>
  <c r="J311" i="2"/>
  <c r="R311" i="2" s="1"/>
  <c r="J310" i="2"/>
  <c r="R310" i="2" s="1"/>
  <c r="J309" i="2"/>
  <c r="R309" i="2" s="1"/>
  <c r="J308" i="2"/>
  <c r="R308" i="2" s="1"/>
  <c r="J307" i="2"/>
  <c r="R307" i="2" s="1"/>
  <c r="J306" i="2"/>
  <c r="R306" i="2" s="1"/>
  <c r="J305" i="2"/>
  <c r="R305" i="2" s="1"/>
  <c r="J304" i="2"/>
  <c r="R304" i="2" s="1"/>
  <c r="J303" i="2"/>
  <c r="R303" i="2" s="1"/>
  <c r="J302" i="2"/>
  <c r="R302" i="2" s="1"/>
  <c r="J301" i="2"/>
  <c r="R301" i="2" s="1"/>
  <c r="J300" i="2"/>
  <c r="R300" i="2" s="1"/>
  <c r="J299" i="2"/>
  <c r="R299" i="2" s="1"/>
  <c r="J298" i="2"/>
  <c r="R298" i="2" s="1"/>
  <c r="J297" i="2"/>
  <c r="R297" i="2" s="1"/>
  <c r="J296" i="2"/>
  <c r="R296" i="2" s="1"/>
  <c r="J295" i="2"/>
  <c r="R295" i="2" s="1"/>
  <c r="J294" i="2"/>
  <c r="R294" i="2" s="1"/>
  <c r="J293" i="2"/>
  <c r="R293" i="2" s="1"/>
  <c r="J292" i="2"/>
  <c r="R292" i="2" s="1"/>
  <c r="J291" i="2"/>
  <c r="R291" i="2" s="1"/>
  <c r="J290" i="2"/>
  <c r="R290" i="2" s="1"/>
  <c r="J289" i="2"/>
  <c r="R289" i="2" s="1"/>
  <c r="J288" i="2"/>
  <c r="R288" i="2" s="1"/>
  <c r="J287" i="2"/>
  <c r="R287" i="2" s="1"/>
  <c r="J286" i="2"/>
  <c r="R286" i="2" s="1"/>
  <c r="J285" i="2"/>
  <c r="R284" i="2"/>
  <c r="J282" i="2"/>
  <c r="R282" i="2" s="1"/>
  <c r="J281" i="2"/>
  <c r="J279" i="2"/>
  <c r="R279" i="2" s="1"/>
  <c r="J278" i="2"/>
  <c r="R278" i="2" s="1"/>
  <c r="J277" i="2"/>
  <c r="R277" i="2" s="1"/>
  <c r="J276" i="2"/>
  <c r="R276" i="2" s="1"/>
  <c r="J275" i="2"/>
  <c r="R275" i="2" s="1"/>
  <c r="J274" i="2"/>
  <c r="J272" i="2"/>
  <c r="R272" i="2" s="1"/>
  <c r="J271" i="2"/>
  <c r="R271" i="2" s="1"/>
  <c r="J270" i="2"/>
  <c r="R270" i="2" s="1"/>
  <c r="J269" i="2"/>
  <c r="R269" i="2" s="1"/>
  <c r="J268" i="2"/>
  <c r="R268" i="2" s="1"/>
  <c r="J267" i="2"/>
  <c r="R267" i="2" s="1"/>
  <c r="J266" i="2"/>
  <c r="R266" i="2" s="1"/>
  <c r="J265" i="2"/>
  <c r="R265" i="2" s="1"/>
  <c r="J264" i="2"/>
  <c r="R264" i="2" s="1"/>
  <c r="J263" i="2"/>
  <c r="R263" i="2" s="1"/>
  <c r="J262" i="2"/>
  <c r="R262" i="2" s="1"/>
  <c r="J261" i="2"/>
  <c r="J259" i="2"/>
  <c r="R259" i="2" s="1"/>
  <c r="J258" i="2"/>
  <c r="R258" i="2" s="1"/>
  <c r="J257" i="2"/>
  <c r="R257" i="2" s="1"/>
  <c r="J256" i="2"/>
  <c r="R256" i="2" s="1"/>
  <c r="J255" i="2"/>
  <c r="R255" i="2" s="1"/>
  <c r="J254" i="2"/>
  <c r="R254" i="2" s="1"/>
  <c r="J253" i="2"/>
  <c r="R253" i="2" s="1"/>
  <c r="J252" i="2"/>
  <c r="J250" i="2"/>
  <c r="R250" i="2" s="1"/>
  <c r="J249" i="2"/>
  <c r="R249" i="2" s="1"/>
  <c r="J248" i="2"/>
  <c r="R248" i="2" s="1"/>
  <c r="J247" i="2"/>
  <c r="R247" i="2" s="1"/>
  <c r="J246" i="2"/>
  <c r="R246" i="2" s="1"/>
  <c r="J245" i="2"/>
  <c r="R245" i="2" s="1"/>
  <c r="J244" i="2"/>
  <c r="R244" i="2" s="1"/>
  <c r="J243" i="2"/>
  <c r="R243" i="2" s="1"/>
  <c r="J242" i="2"/>
  <c r="R242" i="2" s="1"/>
  <c r="J241" i="2"/>
  <c r="R241" i="2" s="1"/>
  <c r="J240" i="2"/>
  <c r="R240" i="2" s="1"/>
  <c r="J239" i="2"/>
  <c r="R239" i="2" s="1"/>
  <c r="J238" i="2"/>
  <c r="R238" i="2" s="1"/>
  <c r="J237" i="2"/>
  <c r="R237" i="2" s="1"/>
  <c r="J236" i="2"/>
  <c r="R236" i="2" s="1"/>
  <c r="J235" i="2"/>
  <c r="R235" i="2" s="1"/>
  <c r="J234" i="2"/>
  <c r="R234" i="2" s="1"/>
  <c r="J233" i="2"/>
  <c r="J231" i="2"/>
  <c r="R231" i="2" s="1"/>
  <c r="J230" i="2"/>
  <c r="R230" i="2" s="1"/>
  <c r="J229" i="2"/>
  <c r="R229" i="2" s="1"/>
  <c r="J228" i="2"/>
  <c r="R228" i="2" s="1"/>
  <c r="J227" i="2"/>
  <c r="R227" i="2" s="1"/>
  <c r="J226" i="2"/>
  <c r="R226" i="2" s="1"/>
  <c r="J225" i="2"/>
  <c r="R225" i="2" s="1"/>
  <c r="J224" i="2"/>
  <c r="R224" i="2" s="1"/>
  <c r="J223" i="2"/>
  <c r="R223" i="2" s="1"/>
  <c r="J222" i="2"/>
  <c r="R222" i="2" s="1"/>
  <c r="J221" i="2"/>
  <c r="R221" i="2" s="1"/>
  <c r="J220" i="2"/>
  <c r="R220" i="2" s="1"/>
  <c r="J219" i="2"/>
  <c r="M216" i="2"/>
  <c r="J217" i="2"/>
  <c r="J215" i="2"/>
  <c r="R215" i="2" s="1"/>
  <c r="J214" i="2"/>
  <c r="R214" i="2" s="1"/>
  <c r="J213" i="2"/>
  <c r="R213" i="2" s="1"/>
  <c r="J212" i="2"/>
  <c r="R212" i="2" s="1"/>
  <c r="J211" i="2"/>
  <c r="R211" i="2" s="1"/>
  <c r="J210" i="2"/>
  <c r="R210" i="2" s="1"/>
  <c r="J209" i="2"/>
  <c r="R209" i="2" s="1"/>
  <c r="J208" i="2"/>
  <c r="R208" i="2" s="1"/>
  <c r="J207" i="2"/>
  <c r="R207" i="2" s="1"/>
  <c r="J206" i="2"/>
  <c r="R206" i="2" s="1"/>
  <c r="J205" i="2"/>
  <c r="R205" i="2" s="1"/>
  <c r="J204" i="2"/>
  <c r="R204" i="2" s="1"/>
  <c r="J203" i="2"/>
  <c r="R203" i="2" s="1"/>
  <c r="J202" i="2"/>
  <c r="R202" i="2" s="1"/>
  <c r="J201" i="2"/>
  <c r="R201" i="2" s="1"/>
  <c r="J200" i="2"/>
  <c r="R200" i="2" s="1"/>
  <c r="J199" i="2"/>
  <c r="R199" i="2" s="1"/>
  <c r="J198" i="2"/>
  <c r="R198" i="2" s="1"/>
  <c r="J197" i="2"/>
  <c r="R197" i="2" s="1"/>
  <c r="J196" i="2"/>
  <c r="R196" i="2" s="1"/>
  <c r="J195" i="2"/>
  <c r="R195" i="2" s="1"/>
  <c r="J194" i="2"/>
  <c r="R194" i="2" s="1"/>
  <c r="J193" i="2"/>
  <c r="R193" i="2" s="1"/>
  <c r="J192" i="2"/>
  <c r="R192" i="2" s="1"/>
  <c r="J191" i="2"/>
  <c r="J189" i="2"/>
  <c r="R189" i="2" s="1"/>
  <c r="J188" i="2"/>
  <c r="R188" i="2" s="1"/>
  <c r="J187" i="2"/>
  <c r="R187" i="2" s="1"/>
  <c r="J186" i="2"/>
  <c r="R186" i="2" s="1"/>
  <c r="J185" i="2"/>
  <c r="R185" i="2" s="1"/>
  <c r="J184" i="2"/>
  <c r="R184" i="2" s="1"/>
  <c r="J183" i="2"/>
  <c r="R183" i="2" s="1"/>
  <c r="J182" i="2"/>
  <c r="R182" i="2" s="1"/>
  <c r="J181" i="2"/>
  <c r="R181" i="2" s="1"/>
  <c r="J180" i="2"/>
  <c r="J178" i="2"/>
  <c r="R178" i="2" s="1"/>
  <c r="J177" i="2"/>
  <c r="R177" i="2" s="1"/>
  <c r="J176" i="2"/>
  <c r="R176" i="2" s="1"/>
  <c r="J175" i="2"/>
  <c r="R175" i="2" s="1"/>
  <c r="J174" i="2"/>
  <c r="R174" i="2" s="1"/>
  <c r="J173" i="2"/>
  <c r="R173" i="2" s="1"/>
  <c r="J172" i="2"/>
  <c r="R172" i="2" s="1"/>
  <c r="J171" i="2"/>
  <c r="R171" i="2" s="1"/>
  <c r="J170" i="2"/>
  <c r="R170" i="2" s="1"/>
  <c r="J169" i="2"/>
  <c r="R169" i="2" s="1"/>
  <c r="J168" i="2"/>
  <c r="R168" i="2" s="1"/>
  <c r="J167" i="2"/>
  <c r="R167" i="2" s="1"/>
  <c r="J166" i="2"/>
  <c r="R166" i="2" s="1"/>
  <c r="J165" i="2"/>
  <c r="R165" i="2" s="1"/>
  <c r="J164" i="2"/>
  <c r="R164" i="2" s="1"/>
  <c r="J163" i="2"/>
  <c r="M161" i="2"/>
  <c r="J161" i="2"/>
  <c r="R161" i="2" s="1"/>
  <c r="M160" i="2"/>
  <c r="J160" i="2"/>
  <c r="R160" i="2" s="1"/>
  <c r="M159" i="2"/>
  <c r="J159" i="2"/>
  <c r="R159" i="2" s="1"/>
  <c r="M158" i="2"/>
  <c r="J158" i="2"/>
  <c r="R158" i="2" s="1"/>
  <c r="M157" i="2"/>
  <c r="J157" i="2"/>
  <c r="J155" i="2"/>
  <c r="R155" i="2" s="1"/>
  <c r="J154" i="2"/>
  <c r="R154" i="2" s="1"/>
  <c r="J153" i="2"/>
  <c r="R153" i="2" s="1"/>
  <c r="J152" i="2"/>
  <c r="R152" i="2" s="1"/>
  <c r="J151" i="2"/>
  <c r="R151" i="2" s="1"/>
  <c r="J150" i="2"/>
  <c r="R150" i="2" s="1"/>
  <c r="J149" i="2"/>
  <c r="R149" i="2" s="1"/>
  <c r="J148" i="2"/>
  <c r="R148" i="2" s="1"/>
  <c r="J147" i="2"/>
  <c r="R147" i="2" s="1"/>
  <c r="J146" i="2"/>
  <c r="R146" i="2" s="1"/>
  <c r="J145" i="2"/>
  <c r="R145" i="2" s="1"/>
  <c r="J144" i="2"/>
  <c r="R144" i="2" s="1"/>
  <c r="J143" i="2"/>
  <c r="R143" i="2" s="1"/>
  <c r="J142" i="2"/>
  <c r="R142" i="2" s="1"/>
  <c r="J141" i="2"/>
  <c r="R141" i="2" s="1"/>
  <c r="J140" i="2"/>
  <c r="R140" i="2" s="1"/>
  <c r="J139" i="2"/>
  <c r="R139" i="2" s="1"/>
  <c r="J138" i="2"/>
  <c r="R138" i="2" s="1"/>
  <c r="J137" i="2"/>
  <c r="R137" i="2" s="1"/>
  <c r="J136" i="2"/>
  <c r="R136" i="2" s="1"/>
  <c r="J135" i="2"/>
  <c r="J133" i="2"/>
  <c r="R133" i="2" s="1"/>
  <c r="J132" i="2"/>
  <c r="R132" i="2" s="1"/>
  <c r="J131" i="2"/>
  <c r="R131" i="2" s="1"/>
  <c r="J130" i="2"/>
  <c r="R130" i="2" s="1"/>
  <c r="J129" i="2"/>
  <c r="J127" i="2"/>
  <c r="R127" i="2" s="1"/>
  <c r="J126" i="2"/>
  <c r="R126" i="2" s="1"/>
  <c r="J125" i="2"/>
  <c r="R125" i="2" s="1"/>
  <c r="J124" i="2"/>
  <c r="R124" i="2" s="1"/>
  <c r="J123" i="2"/>
  <c r="R123" i="2" s="1"/>
  <c r="J122" i="2"/>
  <c r="R122" i="2" s="1"/>
  <c r="J121" i="2"/>
  <c r="R121" i="2" s="1"/>
  <c r="J120" i="2"/>
  <c r="R120" i="2" s="1"/>
  <c r="J119" i="2"/>
  <c r="R119" i="2" s="1"/>
  <c r="J118" i="2"/>
  <c r="J116" i="2"/>
  <c r="R116" i="2" s="1"/>
  <c r="J115" i="2"/>
  <c r="R115" i="2" s="1"/>
  <c r="J114" i="2"/>
  <c r="R114" i="2" s="1"/>
  <c r="J113" i="2"/>
  <c r="R113" i="2" s="1"/>
  <c r="J112" i="2"/>
  <c r="R112" i="2" s="1"/>
  <c r="J111" i="2"/>
  <c r="R111" i="2" s="1"/>
  <c r="J110" i="2"/>
  <c r="R110" i="2" s="1"/>
  <c r="J109" i="2"/>
  <c r="R109" i="2" s="1"/>
  <c r="J108" i="2"/>
  <c r="R108" i="2" s="1"/>
  <c r="J107" i="2"/>
  <c r="R107" i="2" s="1"/>
  <c r="J106" i="2"/>
  <c r="R106" i="2" s="1"/>
  <c r="J105" i="2"/>
  <c r="R105" i="2" s="1"/>
  <c r="J104" i="2"/>
  <c r="R104" i="2" s="1"/>
  <c r="J103" i="2"/>
  <c r="R103" i="2" s="1"/>
  <c r="J102" i="2"/>
  <c r="R102" i="2" s="1"/>
  <c r="J101" i="2"/>
  <c r="R101" i="2" s="1"/>
  <c r="J100" i="2"/>
  <c r="R100" i="2" s="1"/>
  <c r="J99" i="2"/>
  <c r="R99" i="2" s="1"/>
  <c r="J98" i="2"/>
  <c r="R98" i="2" s="1"/>
  <c r="J97" i="2"/>
  <c r="R97" i="2" s="1"/>
  <c r="J96" i="2"/>
  <c r="R96" i="2" s="1"/>
  <c r="J95" i="2"/>
  <c r="R95" i="2" s="1"/>
  <c r="J94" i="2"/>
  <c r="R94" i="2" s="1"/>
  <c r="J93" i="2"/>
  <c r="R93" i="2" s="1"/>
  <c r="J92" i="2"/>
  <c r="R92" i="2" s="1"/>
  <c r="J91" i="2"/>
  <c r="R91" i="2" s="1"/>
  <c r="J90" i="2"/>
  <c r="R90" i="2" s="1"/>
  <c r="J89" i="2"/>
  <c r="R89" i="2" s="1"/>
  <c r="J88" i="2"/>
  <c r="R88" i="2" s="1"/>
  <c r="J87" i="2"/>
  <c r="R87" i="2" s="1"/>
  <c r="J86" i="2"/>
  <c r="R86" i="2" s="1"/>
  <c r="J85" i="2"/>
  <c r="R85" i="2" s="1"/>
  <c r="J84" i="2"/>
  <c r="R84" i="2" s="1"/>
  <c r="J83" i="2"/>
  <c r="R83" i="2" s="1"/>
  <c r="J82" i="2"/>
  <c r="R82" i="2" s="1"/>
  <c r="J81" i="2"/>
  <c r="R81" i="2" s="1"/>
  <c r="J80" i="2"/>
  <c r="R80" i="2" s="1"/>
  <c r="J79" i="2"/>
  <c r="R79" i="2" s="1"/>
  <c r="J78" i="2"/>
  <c r="R78" i="2" s="1"/>
  <c r="J77" i="2"/>
  <c r="J75" i="2"/>
  <c r="R75" i="2" s="1"/>
  <c r="J74" i="2"/>
  <c r="R74" i="2" s="1"/>
  <c r="J73" i="2"/>
  <c r="R73" i="2" s="1"/>
  <c r="J72" i="2"/>
  <c r="R72" i="2" s="1"/>
  <c r="J71" i="2"/>
  <c r="R71" i="2" s="1"/>
  <c r="J70" i="2"/>
  <c r="R70" i="2" s="1"/>
  <c r="J69" i="2"/>
  <c r="M67" i="2"/>
  <c r="J67" i="2"/>
  <c r="R67" i="2" s="1"/>
  <c r="M66" i="2"/>
  <c r="J66" i="2"/>
  <c r="R66" i="2" s="1"/>
  <c r="M65" i="2"/>
  <c r="J65" i="2"/>
  <c r="R65" i="2" s="1"/>
  <c r="M64" i="2"/>
  <c r="J64" i="2"/>
  <c r="R64" i="2" s="1"/>
  <c r="M63" i="2"/>
  <c r="J63" i="2"/>
  <c r="R63" i="2" s="1"/>
  <c r="M62" i="2"/>
  <c r="J62" i="2"/>
  <c r="R62" i="2" s="1"/>
  <c r="M61" i="2"/>
  <c r="J61" i="2"/>
  <c r="R61" i="2" s="1"/>
  <c r="M60" i="2"/>
  <c r="J60" i="2"/>
  <c r="J58" i="2"/>
  <c r="R58" i="2" s="1"/>
  <c r="J57" i="2"/>
  <c r="R57" i="2" s="1"/>
  <c r="J56" i="2"/>
  <c r="R56" i="2" s="1"/>
  <c r="J55" i="2"/>
  <c r="R55" i="2" s="1"/>
  <c r="J54" i="2"/>
  <c r="R54" i="2" s="1"/>
  <c r="J53" i="2"/>
  <c r="R53" i="2" s="1"/>
  <c r="J52" i="2"/>
  <c r="R52" i="2" s="1"/>
  <c r="J51" i="2"/>
  <c r="R51" i="2" s="1"/>
  <c r="J50" i="2"/>
  <c r="R50" i="2" s="1"/>
  <c r="J49" i="2"/>
  <c r="R49" i="2" s="1"/>
  <c r="J48" i="2"/>
  <c r="R48" i="2" s="1"/>
  <c r="J47" i="2"/>
  <c r="R47" i="2" s="1"/>
  <c r="J46" i="2"/>
  <c r="R46" i="2" s="1"/>
  <c r="J45" i="2"/>
  <c r="R45" i="2" s="1"/>
  <c r="J44" i="2"/>
  <c r="R44" i="2" s="1"/>
  <c r="J43" i="2"/>
  <c r="R43" i="2" s="1"/>
  <c r="J42" i="2"/>
  <c r="R42" i="2" s="1"/>
  <c r="J41" i="2"/>
  <c r="J39" i="2"/>
  <c r="R39" i="2" s="1"/>
  <c r="J38" i="2"/>
  <c r="R38" i="2" s="1"/>
  <c r="J37" i="2"/>
  <c r="R37" i="2" s="1"/>
  <c r="J36" i="2"/>
  <c r="R36" i="2" s="1"/>
  <c r="J35" i="2"/>
  <c r="R35" i="2" s="1"/>
  <c r="J34" i="2"/>
  <c r="R34" i="2" s="1"/>
  <c r="J33" i="2"/>
  <c r="R33" i="2" s="1"/>
  <c r="J32" i="2"/>
  <c r="R32" i="2" s="1"/>
  <c r="J31" i="2"/>
  <c r="R31" i="2" s="1"/>
  <c r="J30" i="2"/>
  <c r="M28" i="2"/>
  <c r="J28" i="2"/>
  <c r="R28" i="2" s="1"/>
  <c r="M27" i="2"/>
  <c r="J27" i="2"/>
  <c r="R27" i="2" s="1"/>
  <c r="M26" i="2"/>
  <c r="J26" i="2"/>
  <c r="R26" i="2" s="1"/>
  <c r="M25" i="2"/>
  <c r="J25" i="2"/>
  <c r="R25" i="2" s="1"/>
  <c r="M24" i="2"/>
  <c r="J24" i="2"/>
  <c r="R24" i="2" s="1"/>
  <c r="M23" i="2"/>
  <c r="J23" i="2"/>
  <c r="R23" i="2" s="1"/>
  <c r="J22" i="2"/>
  <c r="R22" i="2" s="1"/>
  <c r="J21" i="2"/>
  <c r="R21" i="2" s="1"/>
  <c r="J20" i="2"/>
  <c r="R20" i="2" s="1"/>
  <c r="J19" i="2"/>
  <c r="J17" i="2"/>
  <c r="R17" i="2" s="1"/>
  <c r="J16" i="2"/>
  <c r="R16" i="2" s="1"/>
  <c r="J15" i="2"/>
  <c r="R15" i="2" s="1"/>
  <c r="J14" i="2"/>
  <c r="R14" i="2" s="1"/>
  <c r="J13" i="2"/>
  <c r="J12" i="2" l="1"/>
  <c r="J283" i="2"/>
  <c r="J350" i="2"/>
  <c r="R350" i="2" s="1"/>
  <c r="I290" i="2"/>
  <c r="I298" i="2"/>
  <c r="I282" i="2"/>
  <c r="I287" i="2"/>
  <c r="I294" i="2"/>
  <c r="O353" i="2"/>
  <c r="I23" i="2"/>
  <c r="I27" i="2"/>
  <c r="I45" i="2"/>
  <c r="I49" i="2"/>
  <c r="I53" i="2"/>
  <c r="I57" i="2"/>
  <c r="I62" i="2"/>
  <c r="I66" i="2"/>
  <c r="I80" i="2"/>
  <c r="I84" i="2"/>
  <c r="I88" i="2"/>
  <c r="I92" i="2"/>
  <c r="I95" i="2"/>
  <c r="I99" i="2"/>
  <c r="I103" i="2"/>
  <c r="I107" i="2"/>
  <c r="I111" i="2"/>
  <c r="I115" i="2"/>
  <c r="I120" i="2"/>
  <c r="I124" i="2"/>
  <c r="I132" i="2"/>
  <c r="I158" i="2"/>
  <c r="I172" i="2"/>
  <c r="I176" i="2"/>
  <c r="I223" i="2"/>
  <c r="I227" i="2"/>
  <c r="I231" i="2"/>
  <c r="I236" i="2"/>
  <c r="I240" i="2"/>
  <c r="I244" i="2"/>
  <c r="I248" i="2"/>
  <c r="I327" i="2"/>
  <c r="I347" i="2"/>
  <c r="I352" i="2"/>
  <c r="I26" i="2"/>
  <c r="I318" i="2"/>
  <c r="I322" i="2"/>
  <c r="I326" i="2"/>
  <c r="I338" i="2"/>
  <c r="I346" i="2"/>
  <c r="R351" i="2"/>
  <c r="I351" i="2" s="1"/>
  <c r="I302" i="2"/>
  <c r="I306" i="2"/>
  <c r="I310" i="2"/>
  <c r="I317" i="2"/>
  <c r="I321" i="2"/>
  <c r="I325" i="2"/>
  <c r="I337" i="2"/>
  <c r="I24" i="2"/>
  <c r="I31" i="2"/>
  <c r="I72" i="2"/>
  <c r="I81" i="2"/>
  <c r="I85" i="2"/>
  <c r="I89" i="2"/>
  <c r="I93" i="2"/>
  <c r="I96" i="2"/>
  <c r="I100" i="2"/>
  <c r="I104" i="2"/>
  <c r="I108" i="2"/>
  <c r="I112" i="2"/>
  <c r="I116" i="2"/>
  <c r="I130" i="2"/>
  <c r="I133" i="2"/>
  <c r="I138" i="2"/>
  <c r="I142" i="2"/>
  <c r="I146" i="2"/>
  <c r="I150" i="2"/>
  <c r="I154" i="2"/>
  <c r="I166" i="2"/>
  <c r="I169" i="2"/>
  <c r="I173" i="2"/>
  <c r="I177" i="2"/>
  <c r="I182" i="2"/>
  <c r="I185" i="2"/>
  <c r="I189" i="2"/>
  <c r="I237" i="2"/>
  <c r="I241" i="2"/>
  <c r="I245" i="2"/>
  <c r="I249" i="2"/>
  <c r="I254" i="2"/>
  <c r="I258" i="2"/>
  <c r="I276" i="2"/>
  <c r="I332" i="2"/>
  <c r="I37" i="2"/>
  <c r="J18" i="2"/>
  <c r="J29" i="2"/>
  <c r="J40" i="2"/>
  <c r="M232" i="2"/>
  <c r="M280" i="2"/>
  <c r="M341" i="2"/>
  <c r="R334" i="2"/>
  <c r="J333" i="2"/>
  <c r="I17" i="2"/>
  <c r="M18" i="2"/>
  <c r="I22" i="2"/>
  <c r="M29" i="2"/>
  <c r="I39" i="2"/>
  <c r="I44" i="2"/>
  <c r="I48" i="2"/>
  <c r="I52" i="2"/>
  <c r="I56" i="2"/>
  <c r="I61" i="2"/>
  <c r="I65" i="2"/>
  <c r="I74" i="2"/>
  <c r="I119" i="2"/>
  <c r="I123" i="2"/>
  <c r="I127" i="2"/>
  <c r="R157" i="2"/>
  <c r="I157" i="2" s="1"/>
  <c r="J156" i="2"/>
  <c r="R156" i="2" s="1"/>
  <c r="I156" i="2" s="1"/>
  <c r="I161" i="2"/>
  <c r="R180" i="2"/>
  <c r="I180" i="2" s="1"/>
  <c r="J179" i="2"/>
  <c r="R179" i="2" s="1"/>
  <c r="I192" i="2"/>
  <c r="I196" i="2"/>
  <c r="I200" i="2"/>
  <c r="I204" i="2"/>
  <c r="I208" i="2"/>
  <c r="I211" i="2"/>
  <c r="R217" i="2"/>
  <c r="I217" i="2" s="1"/>
  <c r="J216" i="2"/>
  <c r="R216" i="2" s="1"/>
  <c r="I216" i="2" s="1"/>
  <c r="M218" i="2"/>
  <c r="I222" i="2"/>
  <c r="I226" i="2"/>
  <c r="I230" i="2"/>
  <c r="R252" i="2"/>
  <c r="I252" i="2" s="1"/>
  <c r="J251" i="2"/>
  <c r="R251" i="2" s="1"/>
  <c r="I262" i="2"/>
  <c r="I266" i="2"/>
  <c r="I270" i="2"/>
  <c r="I275" i="2"/>
  <c r="I279" i="2"/>
  <c r="R281" i="2"/>
  <c r="I281" i="2" s="1"/>
  <c r="J280" i="2"/>
  <c r="R280" i="2" s="1"/>
  <c r="I286" i="2"/>
  <c r="I289" i="2"/>
  <c r="I293" i="2"/>
  <c r="I297" i="2"/>
  <c r="I301" i="2"/>
  <c r="I305" i="2"/>
  <c r="I309" i="2"/>
  <c r="I313" i="2"/>
  <c r="I316" i="2"/>
  <c r="I320" i="2"/>
  <c r="I324" i="2"/>
  <c r="I328" i="2"/>
  <c r="M333" i="2"/>
  <c r="R336" i="2"/>
  <c r="I336" i="2" s="1"/>
  <c r="J335" i="2"/>
  <c r="R335" i="2" s="1"/>
  <c r="I335" i="2" s="1"/>
  <c r="R345" i="2"/>
  <c r="I345" i="2" s="1"/>
  <c r="J344" i="2"/>
  <c r="R344" i="2" s="1"/>
  <c r="I349" i="2"/>
  <c r="R219" i="2"/>
  <c r="I219" i="2" s="1"/>
  <c r="J218" i="2"/>
  <c r="R218" i="2" s="1"/>
  <c r="I16" i="2"/>
  <c r="I21" i="2"/>
  <c r="I32" i="2"/>
  <c r="I38" i="2"/>
  <c r="J59" i="2"/>
  <c r="R59" i="2" s="1"/>
  <c r="I59" i="2" s="1"/>
  <c r="R69" i="2"/>
  <c r="I69" i="2" s="1"/>
  <c r="J68" i="2"/>
  <c r="R68" i="2" s="1"/>
  <c r="I73" i="2"/>
  <c r="R118" i="2"/>
  <c r="I118" i="2" s="1"/>
  <c r="J117" i="2"/>
  <c r="J76" i="2" s="1"/>
  <c r="R76" i="2" s="1"/>
  <c r="R135" i="2"/>
  <c r="I135" i="2" s="1"/>
  <c r="J134" i="2"/>
  <c r="I139" i="2"/>
  <c r="I143" i="2"/>
  <c r="I147" i="2"/>
  <c r="I151" i="2"/>
  <c r="I155" i="2"/>
  <c r="M156" i="2"/>
  <c r="I167" i="2"/>
  <c r="I170" i="2"/>
  <c r="M179" i="2"/>
  <c r="M162" i="2" s="1"/>
  <c r="I183" i="2"/>
  <c r="I186" i="2"/>
  <c r="J190" i="2"/>
  <c r="R190" i="2" s="1"/>
  <c r="I195" i="2"/>
  <c r="I199" i="2"/>
  <c r="I203" i="2"/>
  <c r="I207" i="2"/>
  <c r="I210" i="2"/>
  <c r="M251" i="2"/>
  <c r="I255" i="2"/>
  <c r="I259" i="2"/>
  <c r="R261" i="2"/>
  <c r="I261" i="2" s="1"/>
  <c r="J260" i="2"/>
  <c r="R260" i="2" s="1"/>
  <c r="I265" i="2"/>
  <c r="I269" i="2"/>
  <c r="R274" i="2"/>
  <c r="I274" i="2" s="1"/>
  <c r="J273" i="2"/>
  <c r="R273" i="2" s="1"/>
  <c r="R285" i="2"/>
  <c r="I285" i="2" s="1"/>
  <c r="R315" i="2"/>
  <c r="I315" i="2" s="1"/>
  <c r="J314" i="2"/>
  <c r="R314" i="2" s="1"/>
  <c r="I314" i="2" s="1"/>
  <c r="I319" i="2"/>
  <c r="I323" i="2"/>
  <c r="R331" i="2"/>
  <c r="I331" i="2" s="1"/>
  <c r="J330" i="2"/>
  <c r="R330" i="2" s="1"/>
  <c r="I330" i="2" s="1"/>
  <c r="M335" i="2"/>
  <c r="R340" i="2"/>
  <c r="I340" i="2" s="1"/>
  <c r="J339" i="2"/>
  <c r="R339" i="2" s="1"/>
  <c r="I339" i="2" s="1"/>
  <c r="R342" i="2"/>
  <c r="I342" i="2" s="1"/>
  <c r="J341" i="2"/>
  <c r="R341" i="2" s="1"/>
  <c r="I341" i="2" s="1"/>
  <c r="M344" i="2"/>
  <c r="I348" i="2"/>
  <c r="R129" i="2"/>
  <c r="I129" i="2" s="1"/>
  <c r="J128" i="2"/>
  <c r="R128" i="2" s="1"/>
  <c r="M59" i="2"/>
  <c r="M68" i="2"/>
  <c r="R77" i="2"/>
  <c r="I77" i="2" s="1"/>
  <c r="M117" i="2"/>
  <c r="M76" i="2" s="1"/>
  <c r="M134" i="2"/>
  <c r="R163" i="2"/>
  <c r="M190" i="2"/>
  <c r="R233" i="2"/>
  <c r="I233" i="2" s="1"/>
  <c r="J232" i="2"/>
  <c r="R232" i="2" s="1"/>
  <c r="M260" i="2"/>
  <c r="M273" i="2"/>
  <c r="M314" i="2"/>
  <c r="M330" i="2"/>
  <c r="I15" i="2"/>
  <c r="I14" i="2"/>
  <c r="R19" i="2"/>
  <c r="I25" i="2"/>
  <c r="I35" i="2"/>
  <c r="I42" i="2"/>
  <c r="I46" i="2"/>
  <c r="I50" i="2"/>
  <c r="I54" i="2"/>
  <c r="I58" i="2"/>
  <c r="I63" i="2"/>
  <c r="I67" i="2"/>
  <c r="I70" i="2"/>
  <c r="I79" i="2"/>
  <c r="I83" i="2"/>
  <c r="I87" i="2"/>
  <c r="I91" i="2"/>
  <c r="R13" i="2"/>
  <c r="R30" i="2"/>
  <c r="R41" i="2"/>
  <c r="R40" i="2" s="1"/>
  <c r="I20" i="2"/>
  <c r="I28" i="2"/>
  <c r="I33" i="2"/>
  <c r="I34" i="2"/>
  <c r="I36" i="2"/>
  <c r="I43" i="2"/>
  <c r="I47" i="2"/>
  <c r="I51" i="2"/>
  <c r="I55" i="2"/>
  <c r="R60" i="2"/>
  <c r="I60" i="2" s="1"/>
  <c r="I64" i="2"/>
  <c r="I71" i="2"/>
  <c r="I75" i="2"/>
  <c r="I98" i="2"/>
  <c r="I102" i="2"/>
  <c r="I106" i="2"/>
  <c r="I110" i="2"/>
  <c r="I114" i="2"/>
  <c r="I121" i="2"/>
  <c r="I125" i="2"/>
  <c r="I131" i="2"/>
  <c r="I136" i="2"/>
  <c r="I140" i="2"/>
  <c r="I144" i="2"/>
  <c r="I148" i="2"/>
  <c r="I152" i="2"/>
  <c r="I159" i="2"/>
  <c r="I164" i="2"/>
  <c r="I171" i="2"/>
  <c r="I174" i="2"/>
  <c r="I178" i="2"/>
  <c r="I184" i="2"/>
  <c r="I187" i="2"/>
  <c r="I193" i="2"/>
  <c r="I197" i="2"/>
  <c r="I201" i="2"/>
  <c r="I205" i="2"/>
  <c r="I212" i="2"/>
  <c r="I214" i="2"/>
  <c r="I220" i="2"/>
  <c r="I224" i="2"/>
  <c r="I228" i="2"/>
  <c r="I234" i="2"/>
  <c r="I238" i="2"/>
  <c r="I242" i="2"/>
  <c r="I246" i="2"/>
  <c r="I250" i="2"/>
  <c r="I256" i="2"/>
  <c r="I263" i="2"/>
  <c r="I267" i="2"/>
  <c r="I271" i="2"/>
  <c r="I277" i="2"/>
  <c r="I284" i="2"/>
  <c r="I291" i="2"/>
  <c r="I295" i="2"/>
  <c r="I299" i="2"/>
  <c r="I303" i="2"/>
  <c r="I307" i="2"/>
  <c r="I311" i="2"/>
  <c r="I78" i="2"/>
  <c r="I82" i="2"/>
  <c r="I86" i="2"/>
  <c r="I90" i="2"/>
  <c r="I94" i="2"/>
  <c r="I97" i="2"/>
  <c r="I101" i="2"/>
  <c r="I105" i="2"/>
  <c r="I109" i="2"/>
  <c r="I113" i="2"/>
  <c r="I329" i="2"/>
  <c r="R191" i="2"/>
  <c r="I191" i="2" s="1"/>
  <c r="I343" i="2"/>
  <c r="I122" i="2"/>
  <c r="I126" i="2"/>
  <c r="I137" i="2"/>
  <c r="I141" i="2"/>
  <c r="I145" i="2"/>
  <c r="I149" i="2"/>
  <c r="I153" i="2"/>
  <c r="I160" i="2"/>
  <c r="I165" i="2"/>
  <c r="I168" i="2"/>
  <c r="I175" i="2"/>
  <c r="I181" i="2"/>
  <c r="I188" i="2"/>
  <c r="I194" i="2"/>
  <c r="I198" i="2"/>
  <c r="I202" i="2"/>
  <c r="I206" i="2"/>
  <c r="I209" i="2"/>
  <c r="I213" i="2"/>
  <c r="I215" i="2"/>
  <c r="I221" i="2"/>
  <c r="I225" i="2"/>
  <c r="I229" i="2"/>
  <c r="I235" i="2"/>
  <c r="I239" i="2"/>
  <c r="I243" i="2"/>
  <c r="I247" i="2"/>
  <c r="I253" i="2"/>
  <c r="I257" i="2"/>
  <c r="I264" i="2"/>
  <c r="I268" i="2"/>
  <c r="I272" i="2"/>
  <c r="I278" i="2"/>
  <c r="I288" i="2"/>
  <c r="I292" i="2"/>
  <c r="I296" i="2"/>
  <c r="I300" i="2"/>
  <c r="I304" i="2"/>
  <c r="I308" i="2"/>
  <c r="I312" i="2"/>
  <c r="E77" i="3"/>
  <c r="D77" i="3"/>
  <c r="O5" i="4"/>
  <c r="L5" i="4"/>
  <c r="J162" i="2" l="1"/>
  <c r="J353" i="2" s="1"/>
  <c r="R283" i="2"/>
  <c r="I283" i="2" s="1"/>
  <c r="M353" i="2"/>
  <c r="I350" i="2"/>
  <c r="I273" i="2"/>
  <c r="I260" i="2"/>
  <c r="I128" i="2"/>
  <c r="I218" i="2"/>
  <c r="I344" i="2"/>
  <c r="I68" i="2"/>
  <c r="I251" i="2"/>
  <c r="R117" i="2"/>
  <c r="I117" i="2" s="1"/>
  <c r="I163" i="2"/>
  <c r="R162" i="2"/>
  <c r="I280" i="2"/>
  <c r="I334" i="2"/>
  <c r="R333" i="2"/>
  <c r="I333" i="2" s="1"/>
  <c r="I76" i="2"/>
  <c r="I19" i="2"/>
  <c r="R18" i="2"/>
  <c r="I18" i="2" s="1"/>
  <c r="I179" i="2"/>
  <c r="I232" i="2"/>
  <c r="I41" i="2"/>
  <c r="I40" i="2"/>
  <c r="I13" i="2"/>
  <c r="R12" i="2"/>
  <c r="R134" i="2"/>
  <c r="I134" i="2" s="1"/>
  <c r="I190" i="2"/>
  <c r="I30" i="2"/>
  <c r="R29" i="2"/>
  <c r="I29" i="2" s="1"/>
  <c r="R353" i="2" l="1"/>
  <c r="I353" i="2" s="1"/>
  <c r="I12" i="2"/>
  <c r="I162" i="2"/>
  <c r="O10" i="4"/>
  <c r="N10" i="4"/>
  <c r="M10" i="4"/>
  <c r="K10" i="4"/>
  <c r="J10" i="4"/>
  <c r="I10" i="4"/>
  <c r="H10" i="4"/>
  <c r="G10" i="4"/>
  <c r="D10" i="4"/>
  <c r="C10" i="4"/>
  <c r="P6" i="4" l="1"/>
  <c r="P7" i="4" l="1"/>
  <c r="P5" i="4"/>
  <c r="P8" i="4"/>
  <c r="P9" i="4" l="1"/>
  <c r="P10" i="4" s="1"/>
  <c r="L10" i="4"/>
</calcChain>
</file>

<file path=xl/sharedStrings.xml><?xml version="1.0" encoding="utf-8"?>
<sst xmlns="http://schemas.openxmlformats.org/spreadsheetml/2006/main" count="4262" uniqueCount="989">
  <si>
    <t>Ծախսի տեսակը</t>
  </si>
  <si>
    <t>Միջին ծախսը</t>
  </si>
  <si>
    <t>Ընդամենը ծախսը</t>
  </si>
  <si>
    <t>Ճանապարհածախս</t>
  </si>
  <si>
    <t>Գիշերավարձ</t>
  </si>
  <si>
    <t>Օրապահիկ</t>
  </si>
  <si>
    <t>հակահամաճարակային նմուշառումների վճար</t>
  </si>
  <si>
    <t>մուտքի արտոնագրի վճար</t>
  </si>
  <si>
    <t>4.1.</t>
  </si>
  <si>
    <t>4.2.</t>
  </si>
  <si>
    <t>4.3.</t>
  </si>
  <si>
    <t>ԸՆԴԱՄԵՆԸ</t>
  </si>
  <si>
    <t>x</t>
  </si>
  <si>
    <t>(տողեր 1+2+3+4)</t>
  </si>
  <si>
    <t>(հազ. դրամ)</t>
  </si>
  <si>
    <t>Ապահովագրական ծախսեր</t>
  </si>
  <si>
    <t>Դիվանագիտական սրահից օգտվելու գումար</t>
  </si>
  <si>
    <t>Տրանսպորտային ծախսեր</t>
  </si>
  <si>
    <t xml:space="preserve">Ներկայացուցչական ծախսեր </t>
  </si>
  <si>
    <t>Այլ ծախսեր</t>
  </si>
  <si>
    <t>հ/հ</t>
  </si>
  <si>
    <t>Հավելված N 3</t>
  </si>
  <si>
    <t xml:space="preserve">ԵՌԱՄՍՅԱԿԱՅԻՆ ԱՄՓՈՓ ՀԱՇՎԵՏՎՈՒԹՅՈՒՆ </t>
  </si>
  <si>
    <t>ՕՏԱՐԵՐԿՐՅԱ ՊԵՏՈՒԹՅՈՒՆՆԵՐ ԳՈՐԾՈՒՂՈՒՄՆԵՐԻ ՈՒ ԴՐԱՆՑ ԾԱԽՍԵՐԻ ՄԱՍԻՆ</t>
  </si>
  <si>
    <t>ՀՀ վարչապետի 2018թ. սեպտեմբերի 19-ի 
N 1230-Ն որոշման</t>
  </si>
  <si>
    <t>ՀՀ վարչապետի  2023 թ մարտի 23-ի  
N 326-Ն որոշման</t>
  </si>
  <si>
    <t>Հավելված N 2</t>
  </si>
  <si>
    <t>«Հավելված N 3</t>
  </si>
  <si>
    <t>6. Գործուղումների միջին տևողությունը _5_</t>
  </si>
  <si>
    <t>7. Բիզնես դասի ավիածառայությունից օգտվողների ընդամենը թիվը __1__</t>
  </si>
  <si>
    <t>5. Գործուղվող պատվիրակությունների անդամների միջին թիվը _1_</t>
  </si>
  <si>
    <t>7. Բիզնես դասի ավիածառայությունից օգտվողների ընդամենը թիվը _0__</t>
  </si>
  <si>
    <t>7. Բիզնես դասի ավիածառայությունից օգտվողների ընդամենը թիվը _0_</t>
  </si>
  <si>
    <t>3. Ընդամենը գործուղումների քանակը _1_</t>
  </si>
  <si>
    <t>Հավելված N 4</t>
  </si>
  <si>
    <t>այլ ծախսեր (ավիատոմսի ամրագրման համակարգի սպասարկման ծախս)</t>
  </si>
  <si>
    <t>Մարմնի անվանումը</t>
  </si>
  <si>
    <t>Հաշվետու եռամսյակը</t>
  </si>
  <si>
    <t>Ընդամենը գործուղումների քանակը</t>
  </si>
  <si>
    <t>Ընդամենը գործուղման մեկնողների թիվը</t>
  </si>
  <si>
    <t xml:space="preserve"> Գործուղվող պատվիրակությունների անդամների միջին թիվը</t>
  </si>
  <si>
    <t>Գործուղումների միջին տևողությունը</t>
  </si>
  <si>
    <t>Բիզնես դասի ավիածառայությունից օգտվողների ընդամենը թիվը</t>
  </si>
  <si>
    <t>Էկոնոմ դասի ավիածառայությունից օգտվողների ընդամենը թիվը</t>
  </si>
  <si>
    <t>3.1</t>
  </si>
  <si>
    <t>3.2</t>
  </si>
  <si>
    <t>3.5</t>
  </si>
  <si>
    <t>/հազ. դրամ/</t>
  </si>
  <si>
    <t>4.1</t>
  </si>
  <si>
    <t>4.3</t>
  </si>
  <si>
    <t>5.1</t>
  </si>
  <si>
    <t>5.2</t>
  </si>
  <si>
    <t>5.3</t>
  </si>
  <si>
    <t>6.1</t>
  </si>
  <si>
    <t>6.2</t>
  </si>
  <si>
    <t>6.5</t>
  </si>
  <si>
    <t>6.6</t>
  </si>
  <si>
    <t>8.1</t>
  </si>
  <si>
    <t>8.2</t>
  </si>
  <si>
    <t>8.3</t>
  </si>
  <si>
    <t>9.1</t>
  </si>
  <si>
    <t>9.2</t>
  </si>
  <si>
    <t>9.4</t>
  </si>
  <si>
    <t>10.1</t>
  </si>
  <si>
    <t>12.1</t>
  </si>
  <si>
    <t>12.2</t>
  </si>
  <si>
    <t>12.3</t>
  </si>
  <si>
    <t>13.1</t>
  </si>
  <si>
    <t>14.1</t>
  </si>
  <si>
    <t>14.2</t>
  </si>
  <si>
    <t>14.3</t>
  </si>
  <si>
    <t>15.1</t>
  </si>
  <si>
    <t>16.1</t>
  </si>
  <si>
    <t>16.2</t>
  </si>
  <si>
    <t>16.3</t>
  </si>
  <si>
    <t>16.4</t>
  </si>
  <si>
    <t>16.5</t>
  </si>
  <si>
    <t>18.1</t>
  </si>
  <si>
    <t>19.1</t>
  </si>
  <si>
    <t>20.1</t>
  </si>
  <si>
    <t>21.1</t>
  </si>
  <si>
    <t>23.1</t>
  </si>
  <si>
    <t>24.1</t>
  </si>
  <si>
    <t>25.1</t>
  </si>
  <si>
    <t>26.1</t>
  </si>
  <si>
    <t>27.1</t>
  </si>
  <si>
    <t>18.2</t>
  </si>
  <si>
    <t>1. ՀՀ սննդամթերքի անվտանգության տեսչական մարմին</t>
  </si>
  <si>
    <t>2.1</t>
  </si>
  <si>
    <t>19.2</t>
  </si>
  <si>
    <t>Արտաքին գործերի նախարարություն</t>
  </si>
  <si>
    <t>ԱԳՆ պետական արարողակարգի ծառայություն</t>
  </si>
  <si>
    <t>Ներքին գործերի նախարարություն</t>
  </si>
  <si>
    <t xml:space="preserve">ԱՆ քրեակատարողական ծառայություն </t>
  </si>
  <si>
    <t>այլ ծախսեր</t>
  </si>
  <si>
    <t>Գործուղման վայրը</t>
  </si>
  <si>
    <t>Էկոնոմ դաս</t>
  </si>
  <si>
    <t>Բիզնես դաս</t>
  </si>
  <si>
    <t>2</t>
  </si>
  <si>
    <t>Գործուղման  սկիզբը</t>
  </si>
  <si>
    <t>Գործուղման  ավարտը</t>
  </si>
  <si>
    <t xml:space="preserve">Իրանի Իսլամական Հանրապետություն (Թեհրան) </t>
  </si>
  <si>
    <t xml:space="preserve">Ավստրիայի Հանրապետություն (Վիեննա) </t>
  </si>
  <si>
    <t>Շվեյցարիայի Համադաշնություն (Ժնև)</t>
  </si>
  <si>
    <t xml:space="preserve">Բելառուսի Հանրապետություն (Մինսկ) </t>
  </si>
  <si>
    <t>ՈՒզբեկստանի Հանրապետություն (Տաշքենդ)</t>
  </si>
  <si>
    <t>Մեծ Բրիտանիայի և Հյուսիսային Իռլանդիայի Միացյալ Թագավորություն (Լոնդոն)</t>
  </si>
  <si>
    <t>Հունգարիա (Բուդապեշտ)</t>
  </si>
  <si>
    <t>Բելգիայի Թագավորություն (Բրյուսել)</t>
  </si>
  <si>
    <t>Ղազախստանի Հանրապետություն (Աստանա)</t>
  </si>
  <si>
    <t xml:space="preserve">Նիդերլանդների Թագավորություն (Ամստերդամ) </t>
  </si>
  <si>
    <t>Ամփոփ հաշվետվություն</t>
  </si>
  <si>
    <t>3.3</t>
  </si>
  <si>
    <t>3.4</t>
  </si>
  <si>
    <t>4.2</t>
  </si>
  <si>
    <t>6.3</t>
  </si>
  <si>
    <t>6.4</t>
  </si>
  <si>
    <t>6.7</t>
  </si>
  <si>
    <t>7.1</t>
  </si>
  <si>
    <t>9.3</t>
  </si>
  <si>
    <t>17.1</t>
  </si>
  <si>
    <t>17.2</t>
  </si>
  <si>
    <t>17.3</t>
  </si>
  <si>
    <t>17.4</t>
  </si>
  <si>
    <t>17.5</t>
  </si>
  <si>
    <t>17.6</t>
  </si>
  <si>
    <t>17.7</t>
  </si>
  <si>
    <t>17.8</t>
  </si>
  <si>
    <t>Գերմանիայի Դաշնային Հանրապետություն (Քյոլն)</t>
  </si>
  <si>
    <t>Վրաստանի Հանրապետություն (Թբիլիսի)</t>
  </si>
  <si>
    <t>11.10</t>
  </si>
  <si>
    <t>11.11</t>
  </si>
  <si>
    <t>Գնել Սանոսյան,
ՀՀ տարածքային կառավարման և ենթակառուցվածքների նախարար</t>
  </si>
  <si>
    <t>Հակոբ Վարդանյան,
ՀՀ տարածքային կառավարման և ենթակառուցվածքների նախարարության նախարարի տեղակալ</t>
  </si>
  <si>
    <t>Վահան Քերոբյան,
ՀՀ էկոնոմիկայի նախարար</t>
  </si>
  <si>
    <t>Նարեկ Տերյան,
ՀՀ էկոնոմիկայի նախարարի տեղակալ</t>
  </si>
  <si>
    <t>Արմեն Եգանյան,
ՀՀ էկոնոմիկայի նախարարության արդյունաբերության քաղաքականության  վարչության պետ</t>
  </si>
  <si>
    <t>Արման Խոջոյան,
ՀՀ Էկոնոմիկայի նախարարի տեղակալ</t>
  </si>
  <si>
    <t>Արգամ Արամյան,
ՀՀ ֆինանսների նախարարության միջազգային համագործակցության վարչության պետ</t>
  </si>
  <si>
    <t>4</t>
  </si>
  <si>
    <t>7</t>
  </si>
  <si>
    <t>9</t>
  </si>
  <si>
    <t>Էդուարդ Հակոբյան,
ՀՀ ֆինանսների նախարարի տեղակալ</t>
  </si>
  <si>
    <t>Սուրեն Թովմասյան,
ՀՀ կադաստրի կոմիտեի նախագահ</t>
  </si>
  <si>
    <t>Արսեն Մնացականյան,
ՀՀ գլխավոր հարկադիր կատարող</t>
  </si>
  <si>
    <t>Աննա Ղանդիլյան,
ՀՀ ՏԿԵՆ քաղաքացիական ավիացիայի կոմիտեի օդանավակայանների սերտիֆիկացման և օդային երթևեկության կազմակերպման վարչության ավագ մասնագետ</t>
  </si>
  <si>
    <t>Գևորգ Մանթաշյան,
ՀՀ բարձր տեխնոլոգիական արդյունաբերության նախարարի տեղակալ</t>
  </si>
  <si>
    <t>Արտյոմ Մեհրաբյան,
Ռազմարդյունաբերության կոմիտեի նախագահ</t>
  </si>
  <si>
    <t>5</t>
  </si>
  <si>
    <t>10</t>
  </si>
  <si>
    <t>12</t>
  </si>
  <si>
    <t>14</t>
  </si>
  <si>
    <t>16</t>
  </si>
  <si>
    <t>18</t>
  </si>
  <si>
    <t>Հաշվետու ժամանակահատվածը</t>
  </si>
  <si>
    <t>Իրավական ակտի ամսաթիվը և համարը</t>
  </si>
  <si>
    <t>Անունը, ազգանունը, զբաղեցրած պաշտոնը</t>
  </si>
  <si>
    <t>Գիշերավարձը 
/օրերի քանակ/</t>
  </si>
  <si>
    <t>Գիշերավարձը</t>
  </si>
  <si>
    <t>Օրապահիկը
 /օրերի քանակ/</t>
  </si>
  <si>
    <t xml:space="preserve">Օրապահիկը
</t>
  </si>
  <si>
    <t>Grand Total</t>
  </si>
  <si>
    <r>
      <t xml:space="preserve">Ճանապարհածախսը՝ 
</t>
    </r>
    <r>
      <rPr>
        <sz val="12"/>
        <rFont val="GHEA Grapalat"/>
        <family val="3"/>
      </rPr>
      <t>այդ թվում</t>
    </r>
  </si>
  <si>
    <t>Sum of Օրապահիկը
 /օրերի քանակ/</t>
  </si>
  <si>
    <t>Գործուղման միջին ծախսը մեկ օրվա համար ըստ գործուղված անձի՝ գործուղումների քանակի</t>
  </si>
  <si>
    <t>Անունը, ազգանունը, 
զբաղեցրած պաշտոնը</t>
  </si>
  <si>
    <t>Sum of Էկոնոմ դաս</t>
  </si>
  <si>
    <t>Sum of Բիզնես դաս</t>
  </si>
  <si>
    <t>Sum of Գիշերավարձը</t>
  </si>
  <si>
    <t xml:space="preserve">Sum of Օրապահիկը
</t>
  </si>
  <si>
    <t>Sum of 
Այլ ծախսեր</t>
  </si>
  <si>
    <t>Ընդամենը ծախսեր</t>
  </si>
  <si>
    <t>Sum of 
Ընդամենը ծախսեր</t>
  </si>
  <si>
    <t>Գործուղման միջին ծախսը մեկ օրվա համար ըստ գործուղված անձի՝ գործուղումների օրերի</t>
  </si>
  <si>
    <t>Sum of Գիշերավարձը 
/օրերի քանակ/</t>
  </si>
  <si>
    <t>20․09․2023թ  
N 8/604-Ա</t>
  </si>
  <si>
    <t>Ֆրանսիայի Հանրապետություն (Փարիզ)</t>
  </si>
  <si>
    <t>Քրիստինե Գաբուզյան,
ՀՀ գլխավոր դատախազի խորհրդական</t>
  </si>
  <si>
    <t xml:space="preserve">Էդգար Արսենյան,
 ՀՀ գլխավոր դատախազության ՀՀ հակակոռուպցիոն կոմիտեում մինչդատական վարույթի օրինականության նկատմամբ հսկողության վարչության պետ </t>
  </si>
  <si>
    <t xml:space="preserve">Վլադիմիր Արեստակեսյան,
 ՀՀ տարածքային կառավարման և ենթակառուցվածքների նախարարության արտաքին կապերի վարչության խորհրդական՝ առանձին գործառույթներ համակարգող </t>
  </si>
  <si>
    <t>12.09.2023թ 
N 933-Ա</t>
  </si>
  <si>
    <t>22.08.2023թ 
N 502-Ա</t>
  </si>
  <si>
    <t xml:space="preserve">Արա Մկրտչյան,
ՀՀ արդարադատության նախարարի տեղակալ  </t>
  </si>
  <si>
    <t>Տաջիկստանի Հանրապետություն  (Դուշանբե)</t>
  </si>
  <si>
    <t xml:space="preserve">Կարեն Կարապետյան, 
ՀՀ արդարադատության նախարարի տեղակալ </t>
  </si>
  <si>
    <t xml:space="preserve">Անահիտ Աբրահամյան,
ՀՀ արդարադատության նախարարության միջազգային իրավական համագործակցության վարչության պետ </t>
  </si>
  <si>
    <t>Գերմանիայի Դաշնային Հանրապետություն (Ֆրանկֆուրտ)</t>
  </si>
  <si>
    <t>Լուսինե Նահապետյան,
ՀՀ էկոնոմիկայի նախարարության ներդրումային ծրագրերի վարչության պետ</t>
  </si>
  <si>
    <t>Սիսիան Պօղոսեան,
 ՀՀ էկոնոմիկայի նախարարության զբոսաշրջության կոմիտեի նախագահ</t>
  </si>
  <si>
    <t>14.09.2023թ 
N 1748-Կ</t>
  </si>
  <si>
    <t xml:space="preserve">Լուսինե Բասմաչյան,
ՀՀ էկոնոմիկայի նախարարության զբոսաշրջության կոմիտեի մարքեթինգի և խթանման վարչության առանձին գործառույթներ համակարգող խորհրդական </t>
  </si>
  <si>
    <t>25.08.2023թ 
N 1607-Կ</t>
  </si>
  <si>
    <t>15․09․2023թ 
N 1136-Ա</t>
  </si>
  <si>
    <t>Ռուսաստանի Դաշնություն (Ստավրոպոլ)</t>
  </si>
  <si>
    <t>Գևորգ Մանթաշյան,
ՀՀ բարձր տեխնոլոգիական արդյունաբերության նախարարի առաջին տեղակալ</t>
  </si>
  <si>
    <t>Տաթևիկ Սողոմոնյան,
 ՀՀ բարձր տեխնոլոգիական արդյունաբերության նախարարության շուկայի զարգացման վարչության պետ</t>
  </si>
  <si>
    <t>23.08.2023թ 
N 367-Ա</t>
  </si>
  <si>
    <t xml:space="preserve">Մարոկոյի Թագավորություն (Մարաքաշ) </t>
  </si>
  <si>
    <t>04.08.2023թ 
N 348-Ա</t>
  </si>
  <si>
    <t xml:space="preserve">Սերգեյ Շահնազարյան, 
ՀՀ ֆինանսների նախարարության գնումների քաղաքականության վարչության պետ </t>
  </si>
  <si>
    <t>08.09.2023թ 
N ՆՀ-29-Ա</t>
  </si>
  <si>
    <t xml:space="preserve">Արևիկ Նավոյան,
ՀՀ կենտրոնական ընտրական հանձնաժողովի նախագահի խորհրդական </t>
  </si>
  <si>
    <t>Սեդա Ղուկասյան, 
ՀՀ կենտրոնական ընտրական հանձնաժողովի նախագահի մամուլի քարտուղար</t>
  </si>
  <si>
    <t xml:space="preserve">Կորեայի Հանրապետություն (Սեուլ) </t>
  </si>
  <si>
    <t>08.09.2023թ 
N ՆՀ-129-Ա</t>
  </si>
  <si>
    <t>Հերմինե Հարությունյան, 
ՀՀ կենտրոնական ընտրական հանձնաժողովի արտաքին կապերի վարչության պետ</t>
  </si>
  <si>
    <t>Լեհաստան (Վարշավա)</t>
  </si>
  <si>
    <t>17․08․2023թ 
N 118-Ա</t>
  </si>
  <si>
    <t>Իսպանիայի Թագավորություն (Բարսելոնա)</t>
  </si>
  <si>
    <t xml:space="preserve">Լուսինե Ղազարյան,
ՀՀ մրցակցության պաշտպանության հանձնաժողովի մրցակցության գնահատման և վերահսկողության վարչության գերիշխող դիրքի և հակամրցակցային համաձայնությունների բաժնի պետ </t>
  </si>
  <si>
    <t>Մարուսյան Միրզոյան, 
ՀՀ մրցակցության պաշտպանության հանձնաժողովի մրցակցության գնահատման և վերահսկողության վարչության համակենտրոնացումների պետական օժանդակության և պետական գնումների բաժնի գլխավոր մասնագետ</t>
  </si>
  <si>
    <t>Ռաֆայել Գրիգորյան, 
ՀՀ պետական եկամուտների կոմիտեի  տեղեկատվական տեխնոլոգիաների վարչության պետի տեղակալ</t>
  </si>
  <si>
    <t xml:space="preserve">Սոսե Ստեփանյան,
 ՀՀ պետական եկամուտների կոմիտեի մաքսային հսկողության վարչության խորհրդական </t>
  </si>
  <si>
    <t>Էդվարդ Հովհաննիսյան, 
 ՀՀ Արմավիրի մարզպետ</t>
  </si>
  <si>
    <t xml:space="preserve">Սոնյան Բուդաղյան, 
ՀՀ Արմավիրի մարզպետի աշխատակազմի կրթության մշակույթի և սպորտի վարչության պետ </t>
  </si>
  <si>
    <t xml:space="preserve">Տաթևիկ  Մկրտչյան,
ՀՀ Արմավիրի մարզպետի աշխատակազմի անձնակազմի կառավարման, փաստաթղթաշրջանառության և հասարակայնության հետ կապերի վարչության գլխավոր մասնագետ </t>
  </si>
  <si>
    <t>Չեխիայի Հանրապետություն (Մորավյան-Սիլեզյան երկրամաս)</t>
  </si>
  <si>
    <t>5. Գործուղվող պատվիրակությունների անդամների միջին թիվը _0_</t>
  </si>
  <si>
    <t>Կարեն Բալայան, 
ՀՀ պետական եկամուտների կոմիտեի մաքսանենգության դեմ պայքարի վարչության շնագիտական բաժնի պետ</t>
  </si>
  <si>
    <t>Ռումինիա (Բուխարեստ)</t>
  </si>
  <si>
    <t xml:space="preserve">Ռուսաստանի Դաշնություն (Մոսկվա) </t>
  </si>
  <si>
    <t>Լյուքսեմբուրգի Մեծ Դքսություն (Լյուքսեմբուրգ)</t>
  </si>
  <si>
    <t>08.09.2023թ  
N 38-Ա</t>
  </si>
  <si>
    <t>11.09.2023թ  
N 39-Ա</t>
  </si>
  <si>
    <t xml:space="preserve">08.09.2023թ
N 37-Ա
</t>
  </si>
  <si>
    <t>ՀՀ պաշտպանության նախարարություն</t>
  </si>
  <si>
    <t xml:space="preserve">Արմեն Սմբատյան, 
ՀՀ կենտրոնական ընտրական հանձնաժողովի քարտուղար </t>
  </si>
  <si>
    <t xml:space="preserve">Մհեր Մկրտչյան,
ՀՀ գլխավոր դատախազության կազմակերպման վերահսկողական և իրավական ապահովման վարչության պետի տեղակալ </t>
  </si>
  <si>
    <t>5. Գործուղվող պատվիրակությունների անդամների միջին թիվը _5_</t>
  </si>
  <si>
    <t>8. Էկոնոմ դասի ավիածառայությունից օգտվողների ընդամենը թիվը _7_</t>
  </si>
  <si>
    <t>7.2</t>
  </si>
  <si>
    <t>7.3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</si>
  <si>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</si>
  <si>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</si>
  <si>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</si>
  <si>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</si>
  <si>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</si>
  <si>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</si>
  <si>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</si>
  <si>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</si>
  <si>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</si>
  <si>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</si>
  <si>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</si>
  <si>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</si>
  <si>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</si>
  <si>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</si>
  <si>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</si>
  <si>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</si>
  <si>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</si>
  <si>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11.1</t>
  </si>
  <si>
    <t>10.2</t>
  </si>
  <si>
    <t>10.3</t>
  </si>
  <si>
    <t>10.4</t>
  </si>
  <si>
    <t>10.5</t>
  </si>
  <si>
    <t>11.2</t>
  </si>
  <si>
    <t>11.3</t>
  </si>
  <si>
    <t>11.4</t>
  </si>
  <si>
    <t>11.5</t>
  </si>
  <si>
    <t>11.6</t>
  </si>
  <si>
    <t>11.7</t>
  </si>
  <si>
    <t>11.8</t>
  </si>
  <si>
    <t>11.9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</si>
  <si>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</si>
  <si>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</si>
  <si>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</si>
  <si>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</si>
  <si>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</si>
  <si>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</si>
  <si>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</si>
  <si>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</si>
  <si>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</si>
  <si>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r>
      <rPr>
        <b/>
        <i/>
        <sz val="10"/>
        <rFont val="GHEA Grapalat"/>
        <family val="3"/>
      </rPr>
      <t xml:space="preserve">այդ թվում՝ </t>
    </r>
    <r>
      <rPr>
        <b/>
        <i/>
        <sz val="12"/>
        <rFont val="GHEA Grapalat"/>
        <family val="3"/>
      </rPr>
      <t>Ռազմարդյունաբերության բնագավառ</t>
    </r>
  </si>
  <si>
    <r>
      <rPr>
        <b/>
        <i/>
        <sz val="10"/>
        <rFont val="GHEA Grapalat"/>
        <family val="3"/>
      </rPr>
      <t>այդ թվում՝</t>
    </r>
    <r>
      <rPr>
        <b/>
        <i/>
        <sz val="12"/>
        <rFont val="GHEA Grapalat"/>
        <family val="3"/>
      </rPr>
      <t xml:space="preserve"> </t>
    </r>
    <r>
      <rPr>
        <b/>
        <i/>
        <sz val="11"/>
        <rFont val="GHEA Grapalat"/>
        <family val="3"/>
      </rPr>
      <t>Զբոսաշրջության զարգացման ծրագիր</t>
    </r>
  </si>
  <si>
    <t>18.3</t>
  </si>
  <si>
    <t>18.4</t>
  </si>
  <si>
    <t>18.5</t>
  </si>
  <si>
    <t>18.6</t>
  </si>
  <si>
    <t>20.2</t>
  </si>
  <si>
    <t>20.3</t>
  </si>
  <si>
    <t>20.4</t>
  </si>
  <si>
    <t>20.5</t>
  </si>
  <si>
    <t>20.6</t>
  </si>
  <si>
    <t>22.2</t>
  </si>
  <si>
    <t>24.2</t>
  </si>
  <si>
    <t>26.2</t>
  </si>
  <si>
    <t>28.1</t>
  </si>
  <si>
    <t>Հակոբ Սիմինդյան,
ՀՀ շրջակա միջավայրի նախարար</t>
  </si>
  <si>
    <t>Նունե Պապիկյան,
ՀՀ տարածքային կառավարման և ենթակառուցվածքների նախարարության արտաքին կապերի վարչության միջտարածաշրջանային համագործակցության և արարողակարգի բաժնի պետ, առանձին գործառույթներ համակարգող</t>
  </si>
  <si>
    <t xml:space="preserve">Լենա Նանուշյան,
ՀՀ առողջապահության նախարարի առաջին տեղակալ 
</t>
  </si>
  <si>
    <t xml:space="preserve">Արթուր Մարտիրոսյան,
ՀՀ կրթության, գիտության, մշակույթի և սպորտի նախարարի տեղակալ </t>
  </si>
  <si>
    <t xml:space="preserve">Զարա Ասլանյան,
ՀՀ կրթության, գիտության, մշակույթի և սպորտի նախարարության երիտասարդական քաղաքականության, լրացուցիչ և շարունակական կրթության վարչության պետ </t>
  </si>
  <si>
    <t>Սվետլանա Սահակյան,
ՀՀ կրթության, գիտության, մշակույթի և սպորտի նախարարության ժամանակակից արվեստի վարչության պետ</t>
  </si>
  <si>
    <t>Տաթևիկ Սուքիասյան,
 ՀՀ կրթության, գիտության, մշակույթի և սպորտի նախարարության մշակութային ժառանգության և ժողովրդական արհեստների վարչության մշակութային ժառանգության պահպանության և հանրահռչակման բաժնի գլխավոր մասնագետ</t>
  </si>
  <si>
    <t>Մարիաննա Մինասյան,
 ՀՀ կրթության, գիտության, մշակույթի և սպորտի նախարարության երիտասարդական քաղաքականության, լրացուցիչ և շարունակական կրթության վարչության ավագ մասնագետ</t>
  </si>
  <si>
    <t>Դավիթ Սահակյան,
ՀՀ բարձր տեխնոլոգիական արդյունաբերության նախարարի տեղակալ</t>
  </si>
  <si>
    <t>Սերգեյ Աղինյան,
ՀՀ հանրային ծառայությունները կարգավորող հանձնաժողովի անդամ</t>
  </si>
  <si>
    <t>Զարուհի Ստեփանյան,
ՀՀ հանրային ծառայությունները կարգավորող հանձնաժողովի միջազգային համագործակցության բաժնի պետ</t>
  </si>
  <si>
    <t>Վահագն Հովակիմյան,
ՀՀ կենտրոնական ընտրական հանձնաժողովի նախագահ</t>
  </si>
  <si>
    <t>Գեղամ Գևորգյան,
ՀՀ մրցակցության պաշտպանության հանձնաժողովի նախագահ</t>
  </si>
  <si>
    <t xml:space="preserve">Անահիտ Սանթրոսյան, 
ՀՀ մրցակցության պաշտպանության հանձնաժողովի իրավաբանական վարչության պետ </t>
  </si>
  <si>
    <t xml:space="preserve">Տիգրան Հակոբյան,
ՀՀ հեռուստատեսության և ռադիոյի հանձնաժողովի նախագահ  </t>
  </si>
  <si>
    <t>Ալլա Թումանյան, 
ՀՀ հեռուստատեսության և ռադիոյի հանձնաժողովի միջազգային կապերի, հասարակայնության հետ կապերի և զարգացման ծրագրերի բաժնի ավագ մասնագետ</t>
  </si>
  <si>
    <t>Գոհար Մամիկոնյան, ՀՀ հեռուստատեսության և ռադիոյի հանձնաժողովի  անդամ</t>
  </si>
  <si>
    <t xml:space="preserve">Դավիթ Մարգարյան,
ՀՀ հեռուստատեսության և ռադիոյի հանձնաժողովի իրավաբանական և լիցենզավորման վարչության պետ </t>
  </si>
  <si>
    <t xml:space="preserve">Անդրանիկ Գևորգյան,
ՀՀ պետական եկամուտների կոմիտեի մաքսանենգության դեմ պայքարի վարչության պետի տեղակալ  </t>
  </si>
  <si>
    <t>Արամ Սողոմոնյան,
ՀՀ պետական եկամուտների կոմիտեի մաքսային վիճակագրության և եկամուտների հաշվառման վարչության վերլուծությունների և ռիսկերի հսկողության բաժնի պետ</t>
  </si>
  <si>
    <t>Ռուստամ Բադասյան,
ՀՀ պետական եկամուտների կոմիտեի նախագահ</t>
  </si>
  <si>
    <t>Արամ Սայամյան,
ՀՀ պետական եկամուտների կոմիտեի մաքսային տեսուչ</t>
  </si>
  <si>
    <t>Արտեմ Կարապետյան,
ՀՀ պետական եկամուտների կոմիտեի մաքսային հսկողության վարչության պետ</t>
  </si>
  <si>
    <t>Վարդան Ավետիսյան,
ՀՀ ՏԿԵՆ քաղաքացիական ավիացիայի կոմիտեի ավիացիոն անվտանգության վարչության ավագ մասնագետ</t>
  </si>
  <si>
    <t>Անատոլի Դավթյան, 
ՀՀ ՏԿԵՆ քաղաքացիական ավիացիայի կոմիտեի թռիչքային գործունեության վարչության գլխավոր մասնագետ-տեսուչ</t>
  </si>
  <si>
    <t>Արմինե Հայրապետյան, 
ՀՀ ՆԳՆ ճգնաժամային կառավարման պետական ակադեմիայի ռեկտորի պարտականությունները կատարող</t>
  </si>
  <si>
    <t>Գառնիկ Խաչատրյան, 
ՀՀ Արմավիրի մարզպետի աշխատակազմի տարածքային կառավարման և տեղական ինքնակառավարման հարցերի վարչության գլխավոր մասնագետ</t>
  </si>
  <si>
    <t>Արշակ Ղորղանյան,
ՀՀ Արմավիրի մարզպետի աշխատակազմի տարածքային կառավարման և տեղական ինքնակառավարման հարցերի վարչության գլխավոր մասնագետ</t>
  </si>
  <si>
    <t xml:space="preserve">Սաուդյան Արաբիայի Թագավորություն 
(ԷԼ-Ռիադ) </t>
  </si>
  <si>
    <r>
      <t xml:space="preserve">Այլ ծախսեր՝ 
</t>
    </r>
    <r>
      <rPr>
        <sz val="10"/>
        <rFont val="GHEA Grapalat"/>
        <family val="3"/>
      </rPr>
      <t>այդ թվում՝</t>
    </r>
  </si>
  <si>
    <r>
      <t>1. Մարմնի անվանումը _</t>
    </r>
    <r>
      <rPr>
        <b/>
        <sz val="11"/>
        <rFont val="GHEA Grapalat"/>
        <family val="3"/>
      </rPr>
      <t>Ներքին գործերի նախարարություն</t>
    </r>
    <r>
      <rPr>
        <sz val="11"/>
        <rFont val="GHEA Grapalat"/>
        <family val="3"/>
      </rPr>
      <t>-</t>
    </r>
  </si>
  <si>
    <t>01. ՀՀ սննդամթերքի անվտանգության տեսչական մարմին</t>
  </si>
  <si>
    <t>2023 թվականի չորրորդ եռամսյակի ընթացքում իրականացված արտասահմանյան գործուղումների ծախսերի վերաբերյալ</t>
  </si>
  <si>
    <t>2023 թվական, 
4-րդ  եռամսյակ</t>
  </si>
  <si>
    <t>29.09.2023թ 
N 1402-Ա</t>
  </si>
  <si>
    <t>01.12.2023թ 
N 1760-Ա</t>
  </si>
  <si>
    <t>12․09․2023թ  
N 933-Ա</t>
  </si>
  <si>
    <t xml:space="preserve">Վիգեն Հարությունյան, ՀՀ գլխավոր դատախազության կայազորի զինվորական դատախազությունների գործունեության նկատմամբ վերահսկողության բաժնի պետ </t>
  </si>
  <si>
    <t xml:space="preserve">Ալինա Ալեքսանյան,ՀՀ գլխավոր դատախազության կայազորի զինվորական դատախազությունների գործունեության նկատմամբ վերահսկողության բաժնի պետ   </t>
  </si>
  <si>
    <t xml:space="preserve">Էդուարդ Վերմիշյան, Լոռու կայազորի զինվորական դատախազության ավագ դատախազ </t>
  </si>
  <si>
    <t>20․09․2023թ  
N 8/676-Ա</t>
  </si>
  <si>
    <t>17․10․2023թ  
N 8/659-Ա</t>
  </si>
  <si>
    <t xml:space="preserve">Արմեն Փանոսյան,  ՀՀ գլխավոր դատախազության բնակչության դեմ ուղղված հանցագործությունների գործերով վարչության պետ </t>
  </si>
  <si>
    <t>23․11․2023թ  
N 8/767-Ա</t>
  </si>
  <si>
    <t xml:space="preserve">Ամերիկայի Միացյալ Նահանգներ (Ատլանտա) </t>
  </si>
  <si>
    <t>14․11․2023թ  
N 8/733-Ա</t>
  </si>
  <si>
    <t xml:space="preserve">Ղրղզստանի Հանրապետություն (Բիշքեկ) </t>
  </si>
  <si>
    <t>27․09․2023թ  
N ՍԴՆՈ-102</t>
  </si>
  <si>
    <t>Տիգրան Սիմոնյան , 
ՀՀ սահմանադրական դատարանի աշխատակազմի թարգմանչական -հրատարակչական բաժնի առաջատար մասնագետ</t>
  </si>
  <si>
    <t>Ֆրանսիայի Հանրապետություն (Ստրասբուրգ)</t>
  </si>
  <si>
    <t>16․10․2023թ  
N ՍԴՆՈ-111</t>
  </si>
  <si>
    <t>02․11․2023թ  
N ՍԴՆՈ-133</t>
  </si>
  <si>
    <t>Վահե Գրիգորյան, 
ՀՀ սահմանադրական դատարանի դատավոր</t>
  </si>
  <si>
    <t>Սերբիայի Հանրապետություն (Բելգրադ)</t>
  </si>
  <si>
    <t>06․11․2023թ  
N ՍԴՆՈ-134</t>
  </si>
  <si>
    <t>29.09.2023թ 
N 1998-Ա</t>
  </si>
  <si>
    <t>10.10.2023թ 
N 2088-Ա</t>
  </si>
  <si>
    <t>Արմեն Սիմոնյան,
ՀՀ տարածքային կառավարման և ենթակառուցվածքների նախարարության նախարարի տեղակալ</t>
  </si>
  <si>
    <t>12.10.2023թ 
N 1016-Ա</t>
  </si>
  <si>
    <t>10.10.2023թ 
N 2085-Ա</t>
  </si>
  <si>
    <t>28.09.2023թ 
N 1993-Ա</t>
  </si>
  <si>
    <t xml:space="preserve">Լուսինե Ամիրխանյան,  ՀՀ տարածքային կառավարման և ենթակառուցվածքների նախարարության օդային քաղաքականության և թռիչքի թույլտվությունների օդային տրանսպորտի քաղաքականության գլխավոր մասնագետ </t>
  </si>
  <si>
    <t xml:space="preserve">Լիտվայի Հանրապետություն (Վիլնյուս) </t>
  </si>
  <si>
    <t>19.10.2023թ 
N 2072-Ա</t>
  </si>
  <si>
    <t>25.10.2023թ 
N 1062-Ա</t>
  </si>
  <si>
    <t>11.10.2023թ 
N 2111-Ա</t>
  </si>
  <si>
    <t>Չինաստանի Ժողովրդական Հանրապետություն (Պեկին)</t>
  </si>
  <si>
    <t>13.10.2023թ 
N 2136-Ա</t>
  </si>
  <si>
    <t>02.11.2023թ 
N 2303-Ա</t>
  </si>
  <si>
    <t>01.11.2023թ 
N 2287-Ա</t>
  </si>
  <si>
    <t>13.11.2023թ 
N 2383-Ա</t>
  </si>
  <si>
    <t>17.11.2023թ 
N 2443-Ա</t>
  </si>
  <si>
    <t>Լիլիթ Սարոյան,
ՀՀ տարածքային կառավարման և ենթակառուցվածքների նախարարության արտաքին կապերի վարչության պետ</t>
  </si>
  <si>
    <t>23.11.2023թ 
N 2484-Ա</t>
  </si>
  <si>
    <t xml:space="preserve">Մարինե Հովհաննիսյան,
ՀՀ տարածքային կառավարման և ենթակառուցվածքների նախարարության էներգետիկ  ենթակառուցվածքների բաժնի պետ </t>
  </si>
  <si>
    <t>27.11.2023թ 
N 2517-Ա</t>
  </si>
  <si>
    <t xml:space="preserve">Տիգրան Մելքոնյան,
ՀՀ տարածքային կառավարման և ենթակառուցվածքների նախարարության էներգետիկ  ենթակառուցվածքների վարչության պետ </t>
  </si>
  <si>
    <t>27.10.2023թ
 N 647-Ա</t>
  </si>
  <si>
    <t>22.11.2023թ 
N 869-Ա</t>
  </si>
  <si>
    <t>27.11.2023թ 
N  881-Ա</t>
  </si>
  <si>
    <t>Չինաստանի Ժողովրդական Հանրապետություն (Ցզյանսի)</t>
  </si>
  <si>
    <t>27.11.2023թ 
N  879-Ա</t>
  </si>
  <si>
    <t>30.11.2023թ 
N  1217-Ա</t>
  </si>
  <si>
    <t>Արաբական Միացյալ Էմիրություններ (Դուբայ)</t>
  </si>
  <si>
    <t>03.12.2023թ 
N  888-Ա</t>
  </si>
  <si>
    <t xml:space="preserve">Արմեն Գասպարյան ՀՀ առողջապահության նախարարի տեղակալ </t>
  </si>
  <si>
    <t>30.11.2023թ 
N  1281-Ա</t>
  </si>
  <si>
    <t>19.12.2023թ 
N  931-Ա</t>
  </si>
  <si>
    <t>15.09.2023թ 
N 548-Ա</t>
  </si>
  <si>
    <t>30.10.2023թ 
N 639-Ա</t>
  </si>
  <si>
    <t>09.11.2023թ 
N 1119-Ա</t>
  </si>
  <si>
    <t>Հունաստանի Հանրապետություն (Աթենք)</t>
  </si>
  <si>
    <t>14.12.2023թ 
N 405-Ա</t>
  </si>
  <si>
    <t>22․09․2023թ 
N 1811-Ա</t>
  </si>
  <si>
    <t>22.09.2023թ 
N 1810-Ա</t>
  </si>
  <si>
    <t>01.03.2023թ 
N 223-Ա</t>
  </si>
  <si>
    <t>Գերմանիայի Դաշնային Հանրապետություն (Բեռլին)</t>
  </si>
  <si>
    <t>07.07.2023թ 
N 732-Ա</t>
  </si>
  <si>
    <t>Ռուսաստանի Դաշնություն (Եկատերինբուրգ)</t>
  </si>
  <si>
    <t>06.07.2023թ 
N 1137-Ա</t>
  </si>
  <si>
    <t>13․10․2023թ 
N 1976-Կ</t>
  </si>
  <si>
    <t>10.10.2023թ 
N 1009-Ա</t>
  </si>
  <si>
    <t>11.10.2023թ 
N 1015-Կ</t>
  </si>
  <si>
    <t>13.10.2023թ 
N 1978-Կ</t>
  </si>
  <si>
    <t>06.10.2023թ 
N 1922-Կ</t>
  </si>
  <si>
    <t>17.10.2023թ 
N 1032-Կ</t>
  </si>
  <si>
    <t>17.10.2023թ 
N 2004-Կ</t>
  </si>
  <si>
    <t>19.10.2023թ 
N 2033-Կ</t>
  </si>
  <si>
    <t>13.10.2023թ 
N 1976-Կ</t>
  </si>
  <si>
    <t>25.10.2023թ 
N 1062-Կ</t>
  </si>
  <si>
    <t>01.11.2023թ 
N 2140-Կ</t>
  </si>
  <si>
    <t>Կարեն Սարգսյան,
 ՀՀ Էկոնոմիկայի նախարարության գլխավոր քարտուղար</t>
  </si>
  <si>
    <t>Ռաֆայել Գևորգյան,
 ՀՀ Էկոնոմիկայի նախարարի տեղակալ</t>
  </si>
  <si>
    <t>Արևիկ Մարգարյան,
 ՀՀ էկոնոմիկայի նախարարության ռազմավարական ոլորտների  վարչության պետ</t>
  </si>
  <si>
    <t>Արտակ Մարկոսյան,
 ՀՀ էկոնոմիկայի նախարարության միջազգային
համագործակցության վարչության առանձին գործառույթներ համակարգող խորհրդական</t>
  </si>
  <si>
    <t>Լառա Պետրոսյան,
 ՀՀ արդարադատության նախարարության հակակոռուպցիոն քաղաքականության մշակման և մոնիթորինգի վարչության պետ</t>
  </si>
  <si>
    <t>Գրիգոր Մինասյան,
 ՀՀ արդարադատության նախարար</t>
  </si>
  <si>
    <t xml:space="preserve">Լևոն Բալյան,
 ՀՀ արդարադատության նախարարի տեղակալ </t>
  </si>
  <si>
    <t xml:space="preserve">Արմեն Գասպարյան,
 ՀՀ առողջապահության նախարարի տեղակալ </t>
  </si>
  <si>
    <t>Անահիտ Ավանեսյան,
 ՀՀ առողջապահության նախարար</t>
  </si>
  <si>
    <t>Հասմիկ Սաֆարյան,
 ՀՀ առողջապահության նախարարության միջազգային հարաբերությունների վարչության օտարերկրյա ներդրումների ներգրավման բաժնի պետ</t>
  </si>
  <si>
    <t xml:space="preserve">Չինաստանի Ժողովրդական Հանրապետություն (Շանհայ) </t>
  </si>
  <si>
    <t xml:space="preserve">Արմեն Այվազյան,
ՀՀ Էկոնոմիկայի նախարարության միւազգային համագործակցության վարչության պետ
</t>
  </si>
  <si>
    <t>01.11.2023թ 
N 2115-Կ</t>
  </si>
  <si>
    <t>25.10.2023թ 
N 2098-Կ</t>
  </si>
  <si>
    <t xml:space="preserve">Շարլ Խամիս Մալաս,
ՀՀ Էկոնոմիկայի նախարարության արդյունաբերության քաղաքականության վարչության առանձին  գործառույթներ համակարգող </t>
  </si>
  <si>
    <t>19.10.2023թ 
N 1041-Կ</t>
  </si>
  <si>
    <t>02.11.2023թ 
N 2154-Կ</t>
  </si>
  <si>
    <t>Լուսինե Պետրոսյան ՀՀ էկոնոմիկայի նախարարության միջազգային համագործակցության վարչության արտահանման խթանման բաժնի պետ</t>
  </si>
  <si>
    <t>03.11.2023թ 
N 2166-Կ</t>
  </si>
  <si>
    <t>10.11.2023թ 
N 1130-Կ</t>
  </si>
  <si>
    <t>10.11.2023թ 
N 2227-Կ</t>
  </si>
  <si>
    <t>14.11.2023թ 
N 2261-Կ</t>
  </si>
  <si>
    <t>Նաիրրա Վարդանյան ,
ՀՀ էկոնոմիկայի նախարարության որակի ենթակառուցվածքի զարգացման վարչության տեխնիկական կանոնակարգի բաժնի գլխավոր մասնագետ</t>
  </si>
  <si>
    <t>Միլանա Սարգսյան,
ՀՀ էկոնոմիկայի նախարարության որակի ենթակառուցվածքի զարգացման վարչության տեխնիկական կանոնակարգի բաժնի գլխավոր մասնագետ</t>
  </si>
  <si>
    <t>22.11.2023թ 
N 1176-Կ</t>
  </si>
  <si>
    <t>Իտալիայի Հանրապետություն (Բավենո)</t>
  </si>
  <si>
    <t>15.11.2023թ 
N 1153-Կ</t>
  </si>
  <si>
    <t>01.12.2023թ 
N 2436-Կ</t>
  </si>
  <si>
    <t>Լուսինե Պետրոսյան,
 ՀՀ էկոնոմիկայի նախարարության միջազգային համագործակցության վարչության արտահանման խթանման բաժնի պետ</t>
  </si>
  <si>
    <t>Հովհաննես Գևորգյան,
 ՀՀ էկոնոմիկայի նախարարության միջազգային համագործակցության վարչության առանձին գործառույթներ համակարգող</t>
  </si>
  <si>
    <t>Նարե Հարոսյան,
ՀՀ էկոնոմիկայի նախարարության միջազգային համագործակցության վարչության առանձին գործառույթներ համակարգող</t>
  </si>
  <si>
    <t>11.12.2023թ 
N 1258-Կ</t>
  </si>
  <si>
    <t>25.12.2023թ 
N 1302-Կ</t>
  </si>
  <si>
    <t xml:space="preserve">Սոնա Հովհաննիսյան,
 ՀՀ էկոնոմիկայի նախարարության զբոսաշրջության կոմիտեի միջազգային համագործակցության վարչության պետ </t>
  </si>
  <si>
    <t>05․10․2023թ 
N 1911-Կ</t>
  </si>
  <si>
    <t>Ուզբեկստանի Հանրապետություն (Սամարղանդ)</t>
  </si>
  <si>
    <t>05․10․2023թ 
N 1921-Կ</t>
  </si>
  <si>
    <t>14.09.2023թ 
N 1747-Կ</t>
  </si>
  <si>
    <t>Սուսաննա Հակոբյան,
 ՀՀ էկոնոմիկայի նախարարության զբոսաշրջության կոմիտեի նախագահի առաջին տեղակալ</t>
  </si>
  <si>
    <t>02.10.2023թ 
N 1869-Կ</t>
  </si>
  <si>
    <t>06.10.2023թ 
N 1921-Կ</t>
  </si>
  <si>
    <t>ՈՒզբեկստանի Հանրապետություն (Սամարղանդ)</t>
  </si>
  <si>
    <t>05.10.2023թ 
N 1911-Կ</t>
  </si>
  <si>
    <t>08.11.2023թ 
N 2204-Կ</t>
  </si>
  <si>
    <t>Արևիկ Սողբաթյան,
  ՀՀ էկոնոմիկայի նախարարության զբոսաշրջության կոմիտեի միջազգային համագործակցության վարչության գլխավոր մասնագետ</t>
  </si>
  <si>
    <t xml:space="preserve">Լիլիթ Պետրոսյան,
 ՀՀ էկոնոմիկայի նախարարության մարքեթինգի և խթանման վարչության առանձին գործառույթներ համակարգող խորհրդական </t>
  </si>
  <si>
    <t>Արթուր Ղավալյան,
 ՀՀ շրջակա միջավայրի նախարարության ռազմավարական քաղաքականության վարչության պետի տեղակալ</t>
  </si>
  <si>
    <t>06.10.2023թ 
N 758-Ա</t>
  </si>
  <si>
    <t>12.10.2023թ 
N 358-Ա</t>
  </si>
  <si>
    <t>Ռուզաննա Գրիգորյան ,
ՀՀ շրջակա միջավայրի նախարարության միջազգային համագործակցության վարչության պետ</t>
  </si>
  <si>
    <t>Լուսինե Ավետիսյան,
 ՀՀ շրջակա միջավայրի նախարարության մռազմավարական քաղաքականության  վարչության պետ</t>
  </si>
  <si>
    <t>21.11.2023թ 
N 945-Ա</t>
  </si>
  <si>
    <t>Կարեն Աղաբաբյան ,
ՀՀ շրջակա միջավայրի նախարարության խորհրդատու</t>
  </si>
  <si>
    <t>30.11.2023թ 
N 1218-Ա</t>
  </si>
  <si>
    <t>06․10․2023թ 
N 1251-Ա</t>
  </si>
  <si>
    <t>Աստղիկ Մարաբյան,
ՀՀ կրթության,գիտության, մշակույթի և սպորտի նախարարության մշակութային ժառանգության և ժողովրդական արհեստների վարչության պետ</t>
  </si>
  <si>
    <t>Գառնիկ Մոմջյան, ՀՀ կրթության,գիտության, մշակույթի և սպորտի նախարարության մշակութային ժառանգության և ժողովրդական արհեստների վարչության բաժնի պետ</t>
  </si>
  <si>
    <t>16․10․2023թ 
N 1300-Ա</t>
  </si>
  <si>
    <t>20․09․2023թ 
N 1168-Ա</t>
  </si>
  <si>
    <t>27․10․2023թ 
N 1366-Ա</t>
  </si>
  <si>
    <t xml:space="preserve">Արմենուհի Պողոսյան,
 ՀՀ կրթության, գիտության, մշակույթի և սպորտի նախարարության նախնական արհեստագործական և միջին մասնագիտական կրթության վարչության պետ </t>
  </si>
  <si>
    <t>13․11․2023թ 
N 1465-Ա</t>
  </si>
  <si>
    <t>Նաիրա Կիլիչյան,
ՀՀ կրթության, գիտության, մշակույթի և սպորտի նախարարության մշակութային ժառանգության և ժողովրդական արհեստների վարչության մշակութային ժառանգության պահպանության և հանրահռչակման բաժնի գլխավոր մասնագետ</t>
  </si>
  <si>
    <t>Իտալիայի Հանրապետություն (Նեապոլ)</t>
  </si>
  <si>
    <t>10․11․2023թ 
N 1457-Ա</t>
  </si>
  <si>
    <t>Կարինե Սմբատյան,
 ՀՀ կրթության, գիտության, մշակույթի և սպորտի նախարարության արտաքին կապերի և սփյուռքի վարչության պետ</t>
  </si>
  <si>
    <t>01․11․2023թ 
N 1384-Ա</t>
  </si>
  <si>
    <t xml:space="preserve">Ալֆրեդ Քոչարյան,
 ՀՀ կրթության, գիտության, մշակույթի և սպորտի նախարարի տեղակալ </t>
  </si>
  <si>
    <t>22․11․2023թ 
N 1522-Ա</t>
  </si>
  <si>
    <t>Գառնիկ Մոմջյան, 
ՀՀ կրթության,գիտության, մշակույթի և սպորտի նախարարության մշակութային ժառանգության և ժողովրդական արհեստների վարչության բաժնի պետ</t>
  </si>
  <si>
    <t xml:space="preserve">Դանիել Դանիելյան,
 ՀՀ կրթության, գիտության, մշակույթի և սպորտի նախարարի տեղակալ </t>
  </si>
  <si>
    <t xml:space="preserve">Տիգրան Նասոյան ,
ՀՀ կրթության, գիտության, մշակույթի և սպորտի նախարարության արտաքին կապերի և սփյուռքի վարչության մշակութային համագործակցության բաժնի ավագ մասնագետ </t>
  </si>
  <si>
    <t>23․11․2023թ 
N 1537-Ա</t>
  </si>
  <si>
    <t>Կարեն Գիլոյան ,
ՀՀ կրթության, գիտության, մշակույթի և սպորտի նախարարի տեղակալ</t>
  </si>
  <si>
    <t>08․12․2023թ 
N 1614-Ա</t>
  </si>
  <si>
    <t xml:space="preserve">Արթուր Սեդրակյան ,
ՀՀ կրթության, գիտության, մշակույթի և սպորտի նախարարության սպորտի քաղաքականության  վարչության սպորտի քաղաքականության  բարձրագույն նվաճումների բաժնի պետ </t>
  </si>
  <si>
    <t>08․12․2023թ 
N 1601-Ա</t>
  </si>
  <si>
    <t>07․12․2023թ 
N 1612-Ա</t>
  </si>
  <si>
    <t>19.10.2023թ 
N 1034-Ա</t>
  </si>
  <si>
    <t xml:space="preserve">Նարեկ Մկրտչյան,
ՀՀ աշխատանքի և սոցիալական հարցերի նախարար </t>
  </si>
  <si>
    <t xml:space="preserve">11․09.2023թ 
N 121-Ա </t>
  </si>
  <si>
    <t>Էդուարդ Պետրոսյան,
ՀՀ աշխատանքի և սոցիալական հարցերի նախարարության միասնական   սոցիալական ծառայության պետ</t>
  </si>
  <si>
    <t>Ռուբեն Էլամիրյան,
 ՀՀ աշխատանքի և սոցիալական հարցերի նախարարության արտաքին կապերի վարչության պետ</t>
  </si>
  <si>
    <t xml:space="preserve">24․11.2023թ 
N 137-Ա/4 </t>
  </si>
  <si>
    <t>Զարուհի Մանուչարյան,
 ՀՀ աշխատանքի և սոցիալական հարցերի նախարարի մամաուլի  քարտուղար</t>
  </si>
  <si>
    <t xml:space="preserve">24․11.2023թ 
N 1184-Ա </t>
  </si>
  <si>
    <t>29․09․2023թ 
N 2054-Ա</t>
  </si>
  <si>
    <t>Սարգիս Խաչատրյան,
 ՀՀ բարձր տեխնոլոգիական արդյունաբերության նախարարի խորհրդական</t>
  </si>
  <si>
    <t xml:space="preserve">Իրանի Իսլամական Հանրապետություն (Սպահան) </t>
  </si>
  <si>
    <t>19․10․2023թ 
N 2174-Ա</t>
  </si>
  <si>
    <t>18.10.2023թ 
N 750-Ա</t>
  </si>
  <si>
    <t>Անդրանիկ Սարգսյան,
  ՀՀ բարձր տեխնոլոգիական արդյունաբերության նախարարության գիտատեխնիկական վարչության պետի տեղակալ</t>
  </si>
  <si>
    <t xml:space="preserve">13․11․2023թ 
N 1132-Ա </t>
  </si>
  <si>
    <t>Ռոբերտ Խաչատրյան,
 ՀՀ բարձր տեխնոլոգիական արդյունաբերության նախար</t>
  </si>
  <si>
    <t xml:space="preserve">10․11․2023թ 
N 2322-Ա </t>
  </si>
  <si>
    <t xml:space="preserve">14․11․2023թ 
N 2334-Ա </t>
  </si>
  <si>
    <t>Արշակ Քերոբյան,
 ՀՀ բարձր տեխնոլոգիական արդյունաբերության նախարարության թվայնացման վարչության պետ</t>
  </si>
  <si>
    <t xml:space="preserve">13․11․2023թ 
N 2333-Ա </t>
  </si>
  <si>
    <t>Արմեն Եղիազարյան,
 ՀՀ բարձր տեխնոլոգիական արդյունաբերության նախարարության ֆինանսատնեսագիտական  վարչության պետ</t>
  </si>
  <si>
    <t xml:space="preserve">22․11․2023թ 
N 2393-Ա </t>
  </si>
  <si>
    <t xml:space="preserve">29․11․2023թ 
N 842-Ա </t>
  </si>
  <si>
    <t xml:space="preserve">Իզաբելլա Գևորգյան ՀՀ բարձր տեխնոլոգիական արդյունաբերության նախարարության առևտրի խթանման բաժնի գլխավոր մասնագետ </t>
  </si>
  <si>
    <t xml:space="preserve">Եգիպտոսի Արաբական Հանրապետություն (Կահիրե)  </t>
  </si>
  <si>
    <t xml:space="preserve">30․11․2023թ 
N 1219-Ա </t>
  </si>
  <si>
    <t xml:space="preserve">29․11․2023թ 
N 2452-Ա </t>
  </si>
  <si>
    <t xml:space="preserve">29․11․2023թ 
N 2453-Ա </t>
  </si>
  <si>
    <t xml:space="preserve">12․11․2023թ 
N 2540-Ա </t>
  </si>
  <si>
    <t>Ավետ Պողոսյան,
 ՀՀ բարձր տեխնոլոգիական արդյունաբերության նախարարի տեղակալ</t>
  </si>
  <si>
    <t>Արամ Բաբայան,
 ՀՀ բարձր տեխնոլոգիական արդյունաբերության նախարարության կապի և փոստի վարչության պետ</t>
  </si>
  <si>
    <t>28․09․2023թ
 N 2028-Ա</t>
  </si>
  <si>
    <t>Իրանի Իսլամական Հանրապետություն (Սպահան)</t>
  </si>
  <si>
    <t>28․09․2023թ
 N 694-Ա</t>
  </si>
  <si>
    <t>Կարեն Բաթոյան, Ռազմարդյունաբերության կոմիտեի նախագահ օգնական</t>
  </si>
  <si>
    <t>03․10․2023թ
 N 2065-Ա</t>
  </si>
  <si>
    <t>17․10․2023թ
 N 746-Ա</t>
  </si>
  <si>
    <t xml:space="preserve">Անդրանիկ Աբրահամյան,
Ռազմարդյունաբերության կոմիտեի արտադրության, նորոգման և օգտահանման կազմակերպման վարչության գլխավոր մասնագետ
</t>
  </si>
  <si>
    <t xml:space="preserve">Արման Աթանեսյան,
Ռազմարդյունաբերության կոմիտեի արտադրության, նորոգման և օգտահանման կազմակերպման վարչության գլխավոր մասնագետ
</t>
  </si>
  <si>
    <t>22․11․2023թ
 N 825-Ա</t>
  </si>
  <si>
    <t>Վռամ Կարաքեշիշյան,
Ռազմարդյունաբերության կոմիտեի արտադրության, նորոգման և օգտահանման կազմակերպման վարչության գլխավոր մասնագետ</t>
  </si>
  <si>
    <t>22․11․2023թ
 N 2392-Ա</t>
  </si>
  <si>
    <t>22․11․2023թ
 N 838-Ա</t>
  </si>
  <si>
    <t xml:space="preserve">27.09.2023թ 
N 409-Ա </t>
  </si>
  <si>
    <t>Արմեն Գևորգյան,
ՀՀ ֆինանսների նախարարի խորհրդական</t>
  </si>
  <si>
    <t>Կարեն Ալավերդյան,
 ՀՀ ֆինանսների նախարարության հաշվապահական հաշվառման և աուդիտորական գործունեության կարգավորման հաշվետվությունների մշտադիտարկման վարչության պետ</t>
  </si>
  <si>
    <t>Գարիկ Պետրոսյան,
 ՀՀ ֆինանսների նախարարության մակրոտնտեսական քաղաքականության վարչության պետ</t>
  </si>
  <si>
    <t xml:space="preserve">29.09.2023թ 
N 426-Ա </t>
  </si>
  <si>
    <t>Ռոնա Ահարոնյան,
 ՀՀ ֆինանսների նախարարի մամուլի քարտուղար</t>
  </si>
  <si>
    <t>19.09.2023թ 
N 1367-Ա</t>
  </si>
  <si>
    <t>Անի Սարգսյան,
ՀՀ ֆինանսների նախարարության ֆինանսաբյուջետային վերահսկողության 1-ին բաժնի գլխավոր վերահսկող</t>
  </si>
  <si>
    <t>05.10.2023թ 
N 1459-Ա</t>
  </si>
  <si>
    <t>Արա Թորոսյան,
 ՀՀ ֆինանսների նախարարության ֆինանսաբյուջետային վերահսկողության 1-ին բաժնի գլխավոր վերահսկող</t>
  </si>
  <si>
    <t>27․10․2023թ 
N 1616-Ա</t>
  </si>
  <si>
    <t>Միլանա Սարգսյան,
ՀՀ ֆինանսների նախարարության միջազգային համագործակցության վարչության Եվրասիական տնտեսական միության անդամ պետությունների հետ համագործակցության բաժնի պետ</t>
  </si>
  <si>
    <t xml:space="preserve">Տաթևիկ Աշչյան,
 ՀՀ ֆինանսների նախարարության միջազգային համագործակցության վարչության Եվրասիական տնտեսական միության անդամ պետությունների հետ համագործակցության բաժնի ավագ մասնագետ </t>
  </si>
  <si>
    <t xml:space="preserve">Արշալույս Հովհաննիսյան,
ՀՀ ֆինանսների նախարարության մակրոտնտեսական քաղաքականության վարչության արտաքին հատվածի կանխատեսումների և վերլուծությունների բաժնի պետ </t>
  </si>
  <si>
    <t>31․10․2023թ 
N 448-Ա</t>
  </si>
  <si>
    <t>31․10․2023թ 
N 449-Ա</t>
  </si>
  <si>
    <t>Ավագ Ավանեսյան,
 ՀՀ ֆինանսների նախարարի տեղակալ</t>
  </si>
  <si>
    <t>10․11․2023թ 
N 446-Ա</t>
  </si>
  <si>
    <t>15․11․2023թ 
N 1656-Ա</t>
  </si>
  <si>
    <t xml:space="preserve">Լիլիթ Սարգսյան,
  ՀՀ ֆինանսների նախարարության գործառնական վարչության առանձին գործառույթներ համակարգող </t>
  </si>
  <si>
    <t>Չեխիայի Հանրապետություն (Պրահա)</t>
  </si>
  <si>
    <t>15․11․2023թ 
N 467-Ա</t>
  </si>
  <si>
    <t>Գայանե Զարգարյան,
 ՀՀ ֆինանսների նախարարության բյուջեների կատարման հաշվետվությունների վարչության պետ</t>
  </si>
  <si>
    <t>Ստելլա Մկրտչյան,
ՀՀ ֆինանսների նախարարության պետական պարտքի կառավարման վարչության գործառնական բաժնի գլխավոր մասնագետ</t>
  </si>
  <si>
    <t>28․11․2023թ 
N 1804-Ա</t>
  </si>
  <si>
    <t>Սամվել Խանվելյան,
  ՀՀ ֆինանսների նախարարության պետական պարտքի կառավարման վարչության գործառնական բաժնի պետ</t>
  </si>
  <si>
    <t>17․11․2023թ 
N 469-Ա</t>
  </si>
  <si>
    <t>03.10.2023թ
 N 72-Ա</t>
  </si>
  <si>
    <t xml:space="preserve">Կարեն Հովհաննիսյան ՀՀ հանրային հեռարձակողի խորհրդի իրավաբան </t>
  </si>
  <si>
    <t>17.09.2023թ
 N 370-Ա</t>
  </si>
  <si>
    <t>Եղիշե Սողոմոնյան,
ՀՀ հաշվեքննիչ պալատի անդամ</t>
  </si>
  <si>
    <t>Գերմանիայի Դաշնային Հանրապետություն (Դրեզդեն)</t>
  </si>
  <si>
    <t>Գագիկ Բարսեղյան, 
ՀՀ հաշվեքննիչ պալատի անդամ</t>
  </si>
  <si>
    <t>12.10.2023թ
 N 394-Ա</t>
  </si>
  <si>
    <t>Ատոմ Ջանջուղազյան,
 ՀՀ հաշվեքննիչ պալատի նախագահ</t>
  </si>
  <si>
    <t>Զորայր Կարապետյան,
 ՀՀ հաշվեքննիչ պալատի մեթոդաբանության, վերլուծության և միջազգային կապերի վարչության պետ</t>
  </si>
  <si>
    <t>29.09.2023թ
 N 376-Ա</t>
  </si>
  <si>
    <t>Նելլի Մարտիրոսյան,
 ՀՀ հաշվեքննիչ պալատի մեթոդաբանության, վերլուծության և միջազգային կապերի վարչության գլխավոր մասնագետ</t>
  </si>
  <si>
    <t>Գայանե Մաթևոսյան,
 ՀՀ հաշվեքննիչ պալատի մեթոդաբանության, վերլուծության և միջազգային կապերի վարչության գլխավոր մասնագետ</t>
  </si>
  <si>
    <t>01.11.2023թ
 N 428-Ա</t>
  </si>
  <si>
    <t>Կարեն Առուստամյան,
 ՀՀ հաշվեքննիչ պալատի անդամ</t>
  </si>
  <si>
    <t>01.11.2023թ
 N 426-Ա</t>
  </si>
  <si>
    <t>Էդուարդ Սուքիասյան,
 ՀՀ հաշվեքննիչ պալատի մեթոդաբանության և միջազգային կապերի վարչության գլխավոր մասնագետ</t>
  </si>
  <si>
    <t>Վահե Ազարյան,
 ՀՀ հաշվեքննիչ պալատի մեթոդաբանության և միջազգային կապերի վարչության գլխավոր մասնագետ</t>
  </si>
  <si>
    <t>20.11.2023թ
 N 422-Ա</t>
  </si>
  <si>
    <t>Շվեյցարիայի Համադաշնություն (Ստոկհոլմ)</t>
  </si>
  <si>
    <t>Գեղամ Հովեյան,
ՀՀ հաշվեքննիչ պալատի անդամ</t>
  </si>
  <si>
    <t>10.11.2023թ
 N 435-Ա</t>
  </si>
  <si>
    <t>Դիանա Մուրադյան,
 ՀՀ հաշվեքննիչ պալատի մեթոդաբանության, վերլուծության և միջազգային կապերի վարչության փորձագետ</t>
  </si>
  <si>
    <t>Ինդոնեզիայի Հանրապետություն (Բալի)</t>
  </si>
  <si>
    <t>04.10.2023թ  
N 867-ՀՆ</t>
  </si>
  <si>
    <t>05.10.2023թ  
N 879-ԳՔ</t>
  </si>
  <si>
    <t>04.10.2023թ  
N 865-ՀՆ</t>
  </si>
  <si>
    <t>Լուսինե Ալեքսանյան,
ՀՀ հանրային ծառայությունները կարգավորող հանձնաժողովի ֆինանսատեխնիկական և դիմումների քննարկման վարչության գլխավոր մասնագետ</t>
  </si>
  <si>
    <t xml:space="preserve">23.08.2023թ
N 745-ՀՆ
</t>
  </si>
  <si>
    <t>Գարեգին Բաղրամյան,
 ՀՀ հանրային ծառայությունները կարգավորող հանձնաժողովի նախագահ</t>
  </si>
  <si>
    <t>Սեդա Շահինյան ,
ՀՀ հանրային ծառայությունները կարգավորող հանձնաժողովի անդամ</t>
  </si>
  <si>
    <t>25.10.2023թ
N 985 -ՀՆ</t>
  </si>
  <si>
    <t>31.10.2023թ
N 1016-ՀՆ</t>
  </si>
  <si>
    <t>09.11.2023թ
N 1055-ՀՆ</t>
  </si>
  <si>
    <t>Կամո Սարգսյան,
ՀՀ հանրային ծառայությունները կարգավորող հանձնաժողովի անդամ</t>
  </si>
  <si>
    <t>Արա Նռանյան,
 ՀՀ հանրային ծառայությունները կարգավորող հանձնաժողովի անդամ</t>
  </si>
  <si>
    <t>10.11.2023թ
N 1058-ԳՔ</t>
  </si>
  <si>
    <t>Արմեն Հունանյան,
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</t>
  </si>
  <si>
    <t>Սերգեյ Լազիկյան,
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</t>
  </si>
  <si>
    <t>Նարինե Կարոյան,
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</t>
  </si>
  <si>
    <t>14.11.2023թ
N 1075-ԳՔ</t>
  </si>
  <si>
    <t>Սևակ Բաբայան,
 ՀՀ հանրային ծառայությունները կարգավորող հանձնաժողովի ֆինանսատեխնիկական և դիմումների քննարկման վարչության բաժնի պետ</t>
  </si>
  <si>
    <t>Դավիթ Մուրադյան ՀՀ հանրային ծառայությունները կարգավորող հանձնաժողովի սակագնային քաղաքականության վարչության զարգացման  բաժնի պետ</t>
  </si>
  <si>
    <t>23.11.2023թ
N 1121-ՀՆ</t>
  </si>
  <si>
    <t>16.10.2023թ 
N ՆՀ-36-Ա</t>
  </si>
  <si>
    <t>Աննա Գրիգորյան,
 ՀՀ կենտրոնական ընտրական հանձնաժողովի անդամ</t>
  </si>
  <si>
    <t>15.11.2023թ 
N ՆՀ-48-Ա</t>
  </si>
  <si>
    <t xml:space="preserve">Անդրանիկ Տերտերյան,
ՀՀ կենտրոնական ընտրական հանձնաժողովի նախագահի խորհրդական </t>
  </si>
  <si>
    <t>26․09․2023թ 
N 0232-Ա</t>
  </si>
  <si>
    <t>11․09․2023թ 
N 146-Ա</t>
  </si>
  <si>
    <t>27․10․2023թ 
N 0256-Ա</t>
  </si>
  <si>
    <t>13․11․2023թ 
N 195-Ա</t>
  </si>
  <si>
    <t>Հակոբ Մանուկյան,
ՀՀ մրցակցության պաշտպանության հանձնաժողովի շուկաների վերլուծության վարչության ոլորտային ուսոմնասիրությունների  իրականացման բաժնի ավագ մասնագետ</t>
  </si>
  <si>
    <t>Տիգրան Մարկոսյան,
 ՀՀ մրցակցության պաշտպանության հանձնաժողովի անդամ</t>
  </si>
  <si>
    <t xml:space="preserve">Էդգար Ավետյան,
 ՀՀ մրցակցության պաշտպանության հանձնաժողովի նախագահի խորհրդական </t>
  </si>
  <si>
    <t>26․11․2023թ 
N 0280-Ա</t>
  </si>
  <si>
    <t>21․11․2023թ 
N 203-Ա</t>
  </si>
  <si>
    <t>07․12․2023թ 
N 0311-Ա</t>
  </si>
  <si>
    <t>Անի Հայրապետյան,
 ՀՀ մրցակցության պաշտպանության հանձնաժողովի միջազգային համագործակցության և քաղաքականության  մշակման վարչության միջազգային համագործակցության և հասարակայնության հետ կապերի բաժնի գլխավոր մասնագետ</t>
  </si>
  <si>
    <t>Անի Պետրոսյան,
 ՀՀ մրցակցության պաշտպանության հանձնաժողովի համակենտրոնացումների, պետական օժանդակության  հասարակայնության գնահատման և շուկաների վերլուծության  բաժնի գլխավոր մասնագետ</t>
  </si>
  <si>
    <t xml:space="preserve"> 02.10.2023թ 
N 460-Ա</t>
  </si>
  <si>
    <t>Արևիկ Ավոյան,
ՀՀ կադաստրի կոմիտեի նախագահի տեղակալ</t>
  </si>
  <si>
    <t>Իսպանիայի Թագավորություն (Մադրիդ)</t>
  </si>
  <si>
    <t>13․11․2023թ 
N 1141-Ա</t>
  </si>
  <si>
    <t>26.10.2023թ 
N 2/7613-Ա</t>
  </si>
  <si>
    <t xml:space="preserve">Աշոտ Մուրադյան,
 ՀՀ պետական եկամուտների կոմիտեի նախագահի տեղակալ </t>
  </si>
  <si>
    <t>Արփինե Գրիգորյան,
 ՀՀ պետական եկամուտների կոմիտեի միջազգային համագործակցության բաժնի պետ</t>
  </si>
  <si>
    <t>26.10.2023թ 
N  2/7611-Ա</t>
  </si>
  <si>
    <t>Վահան Չարխիֆալակյան,
 ՀՀ պետական եկամուտների կոմիտեի հետաքննության և օպերատիվ  հետախուզության վարչության պետ</t>
  </si>
  <si>
    <t>06.11.2023թ 
N  2/7873-Ա</t>
  </si>
  <si>
    <t>15.11.2023թ 
N  1151-Ա</t>
  </si>
  <si>
    <t>Պորտուգակիայի Հանրապետություն (Լիսաբոն)</t>
  </si>
  <si>
    <t>15.11.2023թ 
N  2/8127-Ա</t>
  </si>
  <si>
    <t>Փայլակ Մելիքյան ,
ՀՀ պետական եկամուտների կոմիտեի մաքսանենգության դեմ պայքարի վարչության օպերատիվ հետախուզության բաժնի պետի տեղակալ</t>
  </si>
  <si>
    <t>Ղրղզստանի Հանրապետություն (Բիշքեկ)</t>
  </si>
  <si>
    <t>Վարդան Բալայան,
 ՀՀ պետական եկամուտների կոմիտեի մաքսանենգության դեմ պայքարի վարչության օպերատիվ հետախուզության բաժնի պետի տեղակալ</t>
  </si>
  <si>
    <t>Հայկ Մանուչարյան,
ՀՀ պետական եկամուտների կոմիտեի արևմտյան մաքսատուն վարչության ուղևորների մաքսային հսկողության բաժնի 1-ին բաժանմունքի պետ</t>
  </si>
  <si>
    <t>Պարգև Հակոբյան ,
ՀՀ պետական եկամուտների կոմիտեի Երևան մաքսային սպասարկման կենտրեն-մաքսատուն բաժնի գլխավոր մաքսային տեսուչ</t>
  </si>
  <si>
    <t>15.11.2023թ 
N  1153-Ա</t>
  </si>
  <si>
    <t>17.11.2023թ 
N  2/8170-Ա</t>
  </si>
  <si>
    <t>Ռուզաննա Կուսիկյան,
 ՀՀ պետական եկամուտների կոմիտեի  տեղեկատվական տեխնոլոգիաների վարչության պետի տեղակալ</t>
  </si>
  <si>
    <t>14.11.2023թ 
N  2/8055-Ա</t>
  </si>
  <si>
    <t>Նաիրուհի Ավետիսյան,
ՀՀ պետական եկամուտների կոմիտեի  համալիր հարկային ստուգումների վարչության պետի տեղակալ</t>
  </si>
  <si>
    <t>13.11.2023թ 
N  2/8018-Ա</t>
  </si>
  <si>
    <t>Տիգրան Գարիբյան,
 ՀՀ պետական եկամուտների կոմիտեի  մաքսային հսկողության վարչության պետի տեղակալ</t>
  </si>
  <si>
    <t>28.11.2023թ 
N  2/8407-Ա</t>
  </si>
  <si>
    <t>Մհեր Մարտիրոսյան,
 ՀՀ պետական եկամուտների կոմիտեի  մաքսային հսկողության վարչության պետի տեղակալ</t>
  </si>
  <si>
    <t>Ֆելիքս Մելքոնյան,
ՀՀ պետական եկամուտների կոմիտեի ընթացակարգերի վարչության Եվրասիական տնտեսական միության օրենսդրության և ընթացակարգերի վարչության պետ</t>
  </si>
  <si>
    <t>28.11.2023թ 
N 2/8388-Ա</t>
  </si>
  <si>
    <t>Կարեն Թամազյան,
 ՀՀ պետական եկամուտների կոմիտեի նախագահի տեղակալ</t>
  </si>
  <si>
    <t>Ներսես Զեյնալյան,
 ՀՀ պետական եկամուտների կոմիտեի միջազգային համագործակցության վարչության պետ</t>
  </si>
  <si>
    <t>Օհաննա Գարգալոյան ՀՀ պետական եկամուտների կոմիտեի միջազգային համագործակցության բաժնի  պետ</t>
  </si>
  <si>
    <t>28.12.2023թ 
N 2/8845-Ա</t>
  </si>
  <si>
    <t>Ռուսաստանի Դաշնություն (Վլադիկավկազ)</t>
  </si>
  <si>
    <t>Սարգիս Մարապանյան,
 ՀՀ պետական եկամուտների կոմիտեի մաքսանենգության դեմ պայքարի վարչության շնագիտական բաժնի ավագ տեսուչ</t>
  </si>
  <si>
    <t>Գրիշա Միքայելյան,
 ՀՀ պետական եկամուտների կոմիտեի մաքսանենգության դեմ պայքարի վարչության շնագիտական բաժնի ավագ տեսուչ</t>
  </si>
  <si>
    <t>Արտյոմ Գիշյան,
 ՀՀ պետական եկամուտների կոմիտեի մաքսանենգության դեմ պայքարի վարչության շնագիտական բաժնի ավագ տեսուչ</t>
  </si>
  <si>
    <t>Խորեն Գրիգորյան,
 ՀՀ պետական եկամուտների կոմիտեի մաքսանենգության դեմ պայքարի վարչության շնագիտական բաժնի ավագ տեսուչ</t>
  </si>
  <si>
    <t>25.12.2023թ 
N 1302-Ա</t>
  </si>
  <si>
    <t>10․10․2023թ 
N 478-Ա</t>
  </si>
  <si>
    <t>13․10․2023թ 
N 149-Ա</t>
  </si>
  <si>
    <t xml:space="preserve">Լիլի Հովհաննիսյան,
 ՀՀ ՏԿԵՆ քաղաքացիական ավիացիայի կոմիտեի օդային փոխադրումների կարգավորման վարչության ավագ մասնագետ </t>
  </si>
  <si>
    <t xml:space="preserve">Հորդանանաի Հաշիմյան Հանրապետություն (Ամման) </t>
  </si>
  <si>
    <t>23․10․2023թ 
N 520-Ա</t>
  </si>
  <si>
    <t>Արևիկ Խաչատրյան,
 ՀՀ ՏԿԵՆ քաղաքացիական ավիացիայի կոմիտեի թռիչքային գործունեության վարչության գլխավոր մասնագետ մասնագետ</t>
  </si>
  <si>
    <t>14․09․2023թ
 N 132-Ա</t>
  </si>
  <si>
    <t>25․10․2023թ 
 N 158-Ա</t>
  </si>
  <si>
    <t>Միլենա Կարապետյան,
 ՀՀ ՏԿԵՆ քաղաքացիական ավիացիայի կոմիտեի իրավաբանական վարչության պետ</t>
  </si>
  <si>
    <t>26․10․2023թ   
N 531-Ա</t>
  </si>
  <si>
    <t>Էլեն Դավթյան,
իլենա Կարապետյան,
 ՀՀ ՏԿԵՆ քաղաքացիական ավիացիայի կոմիտեի իրավաբանական վարչության պետ</t>
  </si>
  <si>
    <t>31․10․2023թ   
N 541-Ա</t>
  </si>
  <si>
    <t>Գեղամ Գաբրիելյան,
 ՀՀ ՏԿԵՆ քաղաքացիական ավիացիոն մասնագետների սերտիֆիկացման բաժնի պետ</t>
  </si>
  <si>
    <t>03․11․2023թ   
N 547-Ա</t>
  </si>
  <si>
    <t>Կարեն Խաչատրյան,
 ՀՀ ՏԿԵՆ քաղաքացիական ավիացիոն մասնագետների սերտիֆիկացման բաժնի պետ</t>
  </si>
  <si>
    <t>Արաբական Միացյալ Էմիրություններ (Շարժա)</t>
  </si>
  <si>
    <t>20․11․2023թ  
 N 169-Ա</t>
  </si>
  <si>
    <t>17․11․2023թ  
N 583-Ա</t>
  </si>
  <si>
    <t>Ստեփան Փայասլյան,
 ՀՀ ՏԿԵՆ քաղաքացիական ավիացիայի կոմիտեի նախագահի տեղակալ</t>
  </si>
  <si>
    <t>17․11․2023թ  
N 581-Ա</t>
  </si>
  <si>
    <t>Ժենյա Տեր-Վարդանյան,
ՀՀ ՏԿԵՆ քաղաքացիական ավիացիայի կոմիտեի թռիչքային անվտանգության ապահովման և որակի կառավարման բաժնի գլխավոր մասնագետ</t>
  </si>
  <si>
    <t>21․11․2023թ  
N 590-Ա</t>
  </si>
  <si>
    <t>Հարություն Մարտիկյան,
 ՀՀ ՏԿԵՆ քաղաքացիական ավիացիայի կոմիտեի նախագահի օգնական</t>
  </si>
  <si>
    <t>Զաքար Հարությունյան,
ՀՀ ՏԿԵՆ քաղաքացիական ավիացիայի կոմիտեի ավիացիոն անվտանգության պետի տեղակալ</t>
  </si>
  <si>
    <t>Ղազախստանի Հանրապետություն (Ալմաթի)</t>
  </si>
  <si>
    <t>11․10․2023թ
 N 263-Ա</t>
  </si>
  <si>
    <t>Լևոն Հովհաննիսյան,
 ՀՀ միջուկային անվտանգության կարգավորման կոմիտեի միջուկային անվտանգության պետ</t>
  </si>
  <si>
    <t>30․11․2023թ
 N 312-Ա</t>
  </si>
  <si>
    <t>Վահե Գրիգորյան, 
ՀՀ միջուկային անվտանգության կարգավորման կոմիտեի</t>
  </si>
  <si>
    <t>04․10․2023թ․ 
N 102-Ա</t>
  </si>
  <si>
    <t xml:space="preserve">Գագիկ Գևորգյան,
ՀՀ վիճակագրական կոմիտեի նախագահ
</t>
  </si>
  <si>
    <t>09․09․2023թ
 N 816-Ա</t>
  </si>
  <si>
    <t>Հայկանուշ Չոբանյան,
ՀՀ ՏԿԵՆ միգրացիոն ծառայության վերադարձի և ինտեգրման բաժնի պետ</t>
  </si>
  <si>
    <t>12․09․2023թ
 N 811-Ա</t>
  </si>
  <si>
    <t xml:space="preserve">Իրինա Դավթյան,
ՀՀ ՏԿԵՆ միգրացիոն ծառայության պետի տեղակալ  </t>
  </si>
  <si>
    <t>08․12․2023թ
 N 1463-Ա</t>
  </si>
  <si>
    <t>Արմեն Ղազարյան,
ՀՀ ՏԿԵՆ միգրացիոն ծառայության  պետ</t>
  </si>
  <si>
    <t>10․11․2023թ 
N 664-Ա</t>
  </si>
  <si>
    <t>Գոհար Մկրտչյան,
ՀՀ գլխավոր հարկադիր կատարումն ապահովող իրավաբանական բաժնի պետ</t>
  </si>
  <si>
    <t>14.08.2023թ
 N 1640-Ա</t>
  </si>
  <si>
    <t>21.11.2023թ
 N 741-Ա</t>
  </si>
  <si>
    <t>Հովհաննես Ավետիսյան, 
ՀՀ Լոռու մարզպետի տեղակալ</t>
  </si>
  <si>
    <t>Տիգրան Հովսեփյան, 
ՀՀ Լոռու մարզպետի խորհրդական</t>
  </si>
  <si>
    <t>2. Հաշվետու եռամսյակը _2023_ թվական, _4-րդ_ եռամսյակ</t>
  </si>
  <si>
    <t>Վրաստանի Հանրապետություն (Բաթումի)</t>
  </si>
  <si>
    <t xml:space="preserve">Իրանի Իսլամական Հանրապետություն (Շախրե Բաբակ) </t>
  </si>
  <si>
    <t>Իրանի Իսլամական Հանրապետություն (Թեհրան)</t>
  </si>
  <si>
    <t>11.10.2023թ
 N 951-Ա</t>
  </si>
  <si>
    <t>2. Հաշվետու եռամսյակը _2023_ թվական, _4-րդ__ եռամսյակ</t>
  </si>
  <si>
    <t>3. Ընդամենը գործուղումների քանակը __9__</t>
  </si>
  <si>
    <t>4. Ընդամենը գործուղման մեկնողների թիվը __11__</t>
  </si>
  <si>
    <t>6. Գործուղումների միջին տևողությունը _9_</t>
  </si>
  <si>
    <t>8. Էկոնոմ դասի ավիածառայությունից օգտվողների ընդամենը թիվը __11_</t>
  </si>
  <si>
    <t>3. Ընդամենը գործուղումների քանակը __76__</t>
  </si>
  <si>
    <t>4. Ընդամենը գործուղման մեկնողների թիվը __131_</t>
  </si>
  <si>
    <t>8. Էկոնոմ դասի ավիածառայությունից օգտվողների ընդամենը թիվը __68_</t>
  </si>
  <si>
    <t>Ռուսաստանի Դաշնություն         (Սանկտ Պետերբուրգ)</t>
  </si>
  <si>
    <t>Ռուսաստանի Դաշնություն                    (Կազան)</t>
  </si>
  <si>
    <t>Հնդկաստան   (Մումբայ)</t>
  </si>
  <si>
    <t>Զիմբաբվե            (Վիկտորիա Ֆոլս)</t>
  </si>
  <si>
    <t>Ճապոնիա                     (Տոկիո)</t>
  </si>
  <si>
    <t>Իսպանիայի Թագավորություն            (Լա Ռիոխա)</t>
  </si>
  <si>
    <t>Կատար                           (Դոհա)</t>
  </si>
  <si>
    <t>Ճապոնիա                        (Չիբա)</t>
  </si>
  <si>
    <t>Ամերիկայի Միացյալ Նահանգներ                  (Սան Ֆրանցիսկո)</t>
  </si>
  <si>
    <t>Շվեդիայի Թագավորություն (Ստոկհոլմ)</t>
  </si>
  <si>
    <t>Ալբանիա                  (Տիրանա)</t>
  </si>
  <si>
    <t>3</t>
  </si>
  <si>
    <t>6</t>
  </si>
  <si>
    <t>8</t>
  </si>
  <si>
    <t>11</t>
  </si>
  <si>
    <t>13</t>
  </si>
  <si>
    <t>15</t>
  </si>
  <si>
    <t>17</t>
  </si>
  <si>
    <t>3. Ընդամենը գործուղումների քանակը __77__</t>
  </si>
  <si>
    <t>4. Ընդամենը գործուղման մեկնողների թիվը __277_</t>
  </si>
  <si>
    <t>7. Բիզնես դասի ավիածառայությունից օգտվողների ընդամենը թիվը __6__</t>
  </si>
  <si>
    <t>8. Էկոնոմ դասի ավիածառայությունից օգտվողների ընդամենը թիվը __401_</t>
  </si>
  <si>
    <t>4. Ընդամենը գործուղման մեկնողների թիվը _5_</t>
  </si>
  <si>
    <t>1.2</t>
  </si>
  <si>
    <t>1.3</t>
  </si>
  <si>
    <t xml:space="preserve">2. ՀՀ դատախազություն </t>
  </si>
  <si>
    <t>Ամերիկայի Միացյալ Նահանգներ           (Նյու Յորք)</t>
  </si>
  <si>
    <t>Հնդկաստան        (Նյու Դելի)</t>
  </si>
  <si>
    <t>Ռումինիա  (Հարգիտա)</t>
  </si>
  <si>
    <t>Թուրքիա
(Ստամբուլ)</t>
  </si>
  <si>
    <t>1.4</t>
  </si>
  <si>
    <t>1.5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</si>
  <si>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</si>
  <si>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</si>
  <si>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</si>
  <si>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</si>
  <si>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</si>
  <si>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</si>
  <si>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</si>
  <si>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</si>
  <si>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</si>
  <si>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 ՀՀ սահմանադրական դատարան</t>
  </si>
  <si>
    <t>3.6</t>
  </si>
  <si>
    <t>3.7</t>
  </si>
  <si>
    <t>3.8</t>
  </si>
  <si>
    <t>3.9</t>
  </si>
  <si>
    <t>3.10</t>
  </si>
  <si>
    <t xml:space="preserve">4. ՀՀ տարածքային կառավարման և ենթակառուցվածքների նախարարություն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</si>
  <si>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</si>
  <si>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</si>
  <si>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</si>
  <si>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</si>
  <si>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</si>
  <si>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</si>
  <si>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</si>
  <si>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</si>
  <si>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</si>
  <si>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</si>
  <si>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</si>
  <si>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</si>
  <si>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</si>
  <si>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</si>
  <si>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</si>
  <si>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 xml:space="preserve">5. ՀՀ առողջապահության  նախարարություն </t>
  </si>
  <si>
    <t>5.4</t>
  </si>
  <si>
    <t>5.5</t>
  </si>
  <si>
    <t>5.6</t>
  </si>
  <si>
    <t>5.7</t>
  </si>
  <si>
    <t>5.8</t>
  </si>
  <si>
    <t xml:space="preserve">6. ՀՀ արդարադատության նախարարություն </t>
  </si>
  <si>
    <t xml:space="preserve">7. ՀՀ էկոնոմիկայի նախարարություն 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</si>
  <si>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</si>
  <si>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</si>
  <si>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</si>
  <si>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</si>
  <si>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</si>
  <si>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</si>
  <si>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</si>
  <si>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</si>
  <si>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</si>
  <si>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</si>
  <si>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</si>
  <si>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</si>
  <si>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</si>
  <si>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</si>
  <si>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</si>
  <si>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</si>
  <si>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</si>
  <si>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</si>
  <si>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</si>
  <si>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</si>
  <si>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</si>
  <si>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</si>
  <si>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</si>
  <si>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</si>
  <si>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</si>
  <si>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</si>
  <si>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</si>
  <si>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</si>
  <si>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</si>
  <si>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</si>
  <si>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</si>
  <si>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</si>
  <si>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</si>
  <si>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</si>
  <si>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</si>
  <si>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</si>
  <si>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</si>
  <si>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</si>
  <si>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7.1 Զբոսաշրջության զարգացման ծրագիր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</si>
  <si>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</si>
  <si>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</si>
  <si>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</si>
  <si>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</si>
  <si>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</si>
  <si>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</si>
  <si>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</si>
  <si>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</si>
  <si>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</si>
  <si>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 xml:space="preserve">8. ՀՀ շրջակա միջավայրի նախարարություն </t>
  </si>
  <si>
    <t>8.4</t>
  </si>
  <si>
    <t>8.5</t>
  </si>
  <si>
    <t xml:space="preserve">9. ՀՀ կրթության,գիտության, մշակույթի և սպորտի նախարարություն </t>
  </si>
  <si>
    <t xml:space="preserve">10. ՀՀ աշխատանքի և սոցիալական հարցերի նախարարություն </t>
  </si>
  <si>
    <t xml:space="preserve">11. ՀՀ բարձր տեխնոլոգիական արդյունաբերության նախարարություն </t>
  </si>
  <si>
    <t>11.1 Ռազմարդյունաբերության բնագավառ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</si>
  <si>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</si>
  <si>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</si>
  <si>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</si>
  <si>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</si>
  <si>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</si>
  <si>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</si>
  <si>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</si>
  <si>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</si>
  <si>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</si>
  <si>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</si>
  <si>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</si>
  <si>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</si>
  <si>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</si>
  <si>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</si>
  <si>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 xml:space="preserve">12. ՀՀ ֆինանսների նախարարություն 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</si>
  <si>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</si>
  <si>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</si>
  <si>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</si>
  <si>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</si>
  <si>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</si>
  <si>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</si>
  <si>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</si>
  <si>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</si>
  <si>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</si>
  <si>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</si>
  <si>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</si>
  <si>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</si>
  <si>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</si>
  <si>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</si>
  <si>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</si>
  <si>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</si>
  <si>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</si>
  <si>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</si>
  <si>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</si>
  <si>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</si>
  <si>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</si>
  <si>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</si>
  <si>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13. ՀՀ հանրային հեռարձակողի խորհուրդ</t>
  </si>
  <si>
    <t xml:space="preserve">14. ՀՀ հաշվեքննիչ պալատ </t>
  </si>
  <si>
    <t>14.13</t>
  </si>
  <si>
    <t>15. ՀՀ հանրային ծառայությունները կարգավորող հանձնաժողով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</si>
  <si>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</si>
  <si>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</si>
  <si>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</si>
  <si>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</si>
  <si>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</si>
  <si>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</si>
  <si>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</si>
  <si>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</si>
  <si>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</si>
  <si>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</si>
  <si>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</si>
  <si>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</si>
  <si>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</si>
  <si>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</si>
  <si>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</si>
  <si>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</si>
  <si>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</si>
  <si>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16. ՀՀ կենտրոնական ընտրական հանձնաժողով</t>
  </si>
  <si>
    <t>16.6</t>
  </si>
  <si>
    <t>16.7</t>
  </si>
  <si>
    <t>16.8</t>
  </si>
  <si>
    <t>17. ՀՀ մրցակցության պաշտպանության հանձնաժողով</t>
  </si>
  <si>
    <t>17.9</t>
  </si>
  <si>
    <t>17.10</t>
  </si>
  <si>
    <t>17.11</t>
  </si>
  <si>
    <t>17.12</t>
  </si>
  <si>
    <t>18. ՀՀ հեռուստատեսության և ռադիոյի հանձնաժողով</t>
  </si>
  <si>
    <t>19. ՀՀ կադաստրի կոմիտե</t>
  </si>
  <si>
    <t>20. ՀՀ պետական եկամուտների  կոմիտե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</si>
  <si>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</si>
  <si>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</si>
  <si>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</si>
  <si>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</si>
  <si>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</si>
  <si>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</si>
  <si>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</si>
  <si>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</si>
  <si>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</si>
  <si>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</si>
  <si>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</si>
  <si>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</si>
  <si>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</si>
  <si>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</si>
  <si>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</si>
  <si>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</si>
  <si>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</si>
  <si>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</si>
  <si>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</si>
  <si>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</si>
  <si>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</si>
  <si>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</si>
  <si>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</si>
  <si>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20.30</t>
  </si>
  <si>
    <t xml:space="preserve">25. ՀՀ վիճակագրական կոմիտե </t>
  </si>
  <si>
    <t>28.2</t>
  </si>
  <si>
    <t>18.ՀՀ Հեռուստատեսության և ռադիոյի հանձնաժողով</t>
  </si>
  <si>
    <r>
      <t>1. Մարմնի անվանումը __</t>
    </r>
    <r>
      <rPr>
        <b/>
        <sz val="11"/>
        <rFont val="GHEA Grapalat"/>
        <family val="3"/>
      </rPr>
      <t>Արտաքին գործերի նախարարություն</t>
    </r>
    <r>
      <rPr>
        <sz val="11"/>
        <rFont val="GHEA Grapalat"/>
        <family val="3"/>
      </rPr>
      <t>__</t>
    </r>
  </si>
  <si>
    <r>
      <t>1. Մարմնի անվանումը __</t>
    </r>
    <r>
      <rPr>
        <b/>
        <sz val="11"/>
        <rFont val="GHEA Grapalat"/>
        <family val="3"/>
      </rPr>
      <t>ՀՀ պաշտպանության</t>
    </r>
    <r>
      <rPr>
        <sz val="11"/>
        <rFont val="GHEA Grapalat"/>
        <family val="3"/>
      </rPr>
      <t xml:space="preserve"> </t>
    </r>
    <r>
      <rPr>
        <b/>
        <sz val="11"/>
        <rFont val="GHEA Grapalat"/>
        <family val="3"/>
      </rPr>
      <t xml:space="preserve"> նախարարություն</t>
    </r>
    <r>
      <rPr>
        <sz val="11"/>
        <rFont val="GHEA Grapalat"/>
        <family val="3"/>
      </rPr>
      <t>__</t>
    </r>
  </si>
  <si>
    <r>
      <t>1. Մարմնի անվանումը _</t>
    </r>
    <r>
      <rPr>
        <b/>
        <sz val="11"/>
        <rFont val="GHEA Grapalat"/>
        <family val="3"/>
      </rPr>
      <t xml:space="preserve"> ԱԳՆ պետական արարողակարգի ծառայություն</t>
    </r>
    <r>
      <rPr>
        <sz val="11"/>
        <rFont val="GHEA Grapalat"/>
        <family val="3"/>
      </rPr>
      <t>__</t>
    </r>
  </si>
  <si>
    <t xml:space="preserve">Արմեն Հայրապետյան,
 ՀՀ սննդամթերքի անվտանգության տեսչական մարմնի ղեկավար  </t>
  </si>
  <si>
    <t xml:space="preserve">Վահագն Հարությունյան,
ՀՀ սննդամթերքի անվտանգության տեսչական մարմնի ղեկավարի տեղակալ   </t>
  </si>
  <si>
    <t>Արթուր Նիկոյան,
ՀՀ սննդամթերքի անվտանգության բուսասանիտարիայի վարչության պետ</t>
  </si>
  <si>
    <t xml:space="preserve">Արթուր Մամիկոնյան,
ՀՀ սննդամթերքի անվտանգության սահմանային անվտանգության սահմանային պետական վերահսկողության համակարգման բաժնի պետ </t>
  </si>
  <si>
    <t xml:space="preserve">Արման Դիլանյան,
ՀՀ սահմանադրական դատարանի նախագահ                     </t>
  </si>
  <si>
    <t xml:space="preserve">Երվանդ Խունդկարյան,
ՀՀ սահմանադրական դատարանի դատավոր                   </t>
  </si>
  <si>
    <t xml:space="preserve"> Էդգար Շաթիրյան,
ՀՀ սահմանադրական դատարանի դատավոր                   </t>
  </si>
  <si>
    <t xml:space="preserve"> Սեդա Սաֆարյան,
ՀՀ սահմանադրական դատարանի դատավոր                   </t>
  </si>
  <si>
    <t xml:space="preserve">Արտակ Ղազարյան,
ՀՀ սահմանադրական դատարանի նախագահի օգնական                     </t>
  </si>
  <si>
    <t xml:space="preserve">Քրիստինե Մելքոնյան,
ՀՀ սահմանադրական դատարանի մամուլի քարտուղար                 </t>
  </si>
  <si>
    <t>Արաիկ Թունյան,
ՀՀ սահմանադրական դատարանի դատավոր</t>
  </si>
  <si>
    <t>Քրիստինե Ղալեչյան,
ՀՀ տարածքային կառավարման և ենթակառուցվածքների նախարարության նախարարի տեղակալ</t>
  </si>
  <si>
    <t xml:space="preserve">Հովհաննես Հարությունյան,
ՀՀ տարածքային կառավարման և ենթակառուցվածքների նախարարության նախարարի տեղակալ </t>
  </si>
  <si>
    <t xml:space="preserve">02. ՀՀ դատախազություն </t>
  </si>
  <si>
    <t>03. ՀՀ սահմանադրական դատարան</t>
  </si>
  <si>
    <t xml:space="preserve">04. ՀՀ տարածքային կառավարման և ենթակառուցվածքների նախարարություն </t>
  </si>
  <si>
    <t xml:space="preserve">05. ՀՀ առողջապահության  նախարարություն </t>
  </si>
  <si>
    <t xml:space="preserve">06. ՀՀ արդարադատության նախարարություն </t>
  </si>
  <si>
    <t xml:space="preserve">07. ՀՀ էկոնոմիկայի նախարարություն </t>
  </si>
  <si>
    <t>07.1 Զբոսաշրջության զարգացման ծրագիր</t>
  </si>
  <si>
    <t xml:space="preserve">08. ՀՀ շրջակա միջավայրի նախարարություն </t>
  </si>
  <si>
    <t xml:space="preserve">09. ՀՀ կրթության,գիտության, մշակույթի և սպորտի նախարարություն </t>
  </si>
  <si>
    <t>Մերի Զաքարյան,
Ռազմարդյունաբերության կոմիտեի զարգացման  վարչության գլխավոր մասնագետ</t>
  </si>
  <si>
    <t>3. Ընդամենը գործուղումների քանակը __23__</t>
  </si>
  <si>
    <t>4. Ընդամենը գործուղման մեկնողների թիվը __32__</t>
  </si>
  <si>
    <t>8. Էկոնոմ դասի ավիածառայությունից օգտվողների ընդամենը թիվը __29_</t>
  </si>
  <si>
    <r>
      <t>Այլ ծախսեր,</t>
    </r>
    <r>
      <rPr>
        <sz val="8"/>
        <rFont val="GHEA Grapalat"/>
        <family val="3"/>
      </rPr>
      <t xml:space="preserve"> այդ թվում՝</t>
    </r>
  </si>
  <si>
    <r>
      <t>1. Մարմնի անվանումը _</t>
    </r>
    <r>
      <rPr>
        <b/>
        <sz val="11"/>
        <rFont val="GHEA Grapalat"/>
        <family val="3"/>
      </rPr>
      <t xml:space="preserve">ԱՆ քրեակատարողական ծառայություն </t>
    </r>
    <r>
      <rPr>
        <sz val="11"/>
        <rFont val="GHEA Grapalat"/>
        <family val="3"/>
      </rPr>
      <t>_</t>
    </r>
  </si>
  <si>
    <t>5. Գործուղվող պատվիրակությունների անդամների միջին թիվը _4_</t>
  </si>
  <si>
    <t>6. Գործուղումների միջին տևողությունը _4_</t>
  </si>
  <si>
    <t>6. Գործուղումների միջին տևողությունը _7_</t>
  </si>
  <si>
    <t>6. Գործուղումների միջին տևողությունը _2_</t>
  </si>
  <si>
    <t>11.12</t>
  </si>
  <si>
    <t>21. ՀՀ ՏԿԵՆ քաղաքացիական ավիացիայի կոմիտե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</si>
  <si>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</si>
  <si>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</si>
  <si>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</si>
  <si>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</si>
  <si>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</si>
  <si>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</si>
  <si>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</si>
  <si>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</si>
  <si>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</si>
  <si>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</si>
  <si>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</si>
  <si>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</si>
  <si>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</si>
  <si>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</si>
  <si>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22. ՀՀ միջուկային անվտանգության կարգավորման կոմիտե</t>
  </si>
  <si>
    <t>22.1</t>
  </si>
  <si>
    <t xml:space="preserve">23. ՀՀ վիճակագրական կոմիտե </t>
  </si>
  <si>
    <t xml:space="preserve">24. ՀՀ ՏԿԵՆ միգրացիոն ծառայություն </t>
  </si>
  <si>
    <t>24.3</t>
  </si>
  <si>
    <t>25. ՀՀ ՆԳՆ փրկարար ծառայություն</t>
  </si>
  <si>
    <t xml:space="preserve">26. ՀՀ ԱՆ հարկադիր կատարումն ապահովող ծառայություն </t>
  </si>
  <si>
    <t>27. ՀՀ Արմավիրի մարզպետի աշխատակազմ</t>
  </si>
  <si>
    <t>27.2</t>
  </si>
  <si>
    <t>27.3</t>
  </si>
  <si>
    <t>27.4</t>
  </si>
  <si>
    <t>27.5</t>
  </si>
  <si>
    <t>28. ՀՀ Լոռու մարզպետի աշխատակազմ</t>
  </si>
  <si>
    <t>Գործուղման միջին տևողությունը ըստ գործուղված անձի</t>
  </si>
  <si>
    <t>Average of Գործուղման միջին տևողությունը ըստ գործուղված անձի</t>
  </si>
  <si>
    <t>Sum of Ճանապարհածախսը՝ այդ թվում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</si>
</sst>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.00_);_(* \(#,##0.00\);_(* &quot;-&quot;?_);_(@_)"/>
    <numFmt numFmtId="167" formatCode="0.0"/>
    <numFmt numFmtId="168" formatCode="#,##0.0"/>
    <numFmt numFmtId="169" formatCode="dd\.mm\.yy;@"/>
    <numFmt numFmtId="170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b/>
      <sz val="13"/>
      <name val="GHEA Grapalat"/>
      <family val="3"/>
    </font>
    <font>
      <b/>
      <sz val="16"/>
      <name val="GHEA Grapalat"/>
      <family val="3"/>
    </font>
    <font>
      <sz val="13"/>
      <name val="GHEA Grapalat"/>
      <family val="3"/>
    </font>
    <font>
      <sz val="11"/>
      <color theme="1"/>
      <name val="GHEA Grapalat"/>
      <family val="3"/>
    </font>
    <font>
      <sz val="12"/>
      <name val="Calibri"/>
      <family val="2"/>
      <scheme val="minor"/>
    </font>
    <font>
      <b/>
      <sz val="7.5"/>
      <name val="GHEA Grapalat"/>
      <family val="3"/>
    </font>
    <font>
      <sz val="11"/>
      <name val="GHEA Grapalat"/>
      <family val="3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i/>
      <sz val="11"/>
      <name val="GHEA Grapalat"/>
      <family val="3"/>
    </font>
    <font>
      <sz val="8"/>
      <name val="Calibri"/>
      <family val="2"/>
      <scheme val="minor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i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1"/>
      <color theme="1"/>
      <name val="GHEA Grapalat"/>
    </font>
    <font>
      <sz val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182">
    <xf numFmtId="0" fontId="0" fillId="0" borderId="0" xfId="0"/>
    <xf numFmtId="0" fontId="9" fillId="0" borderId="0" xfId="0" applyFont="1"/>
    <xf numFmtId="0" fontId="9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wrapText="1"/>
    </xf>
    <xf numFmtId="168" fontId="9" fillId="0" borderId="8" xfId="0" applyNumberFormat="1" applyFont="1" applyBorder="1"/>
    <xf numFmtId="168" fontId="9" fillId="0" borderId="12" xfId="0" applyNumberFormat="1" applyFont="1" applyBorder="1"/>
    <xf numFmtId="0" fontId="9" fillId="0" borderId="1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" fontId="16" fillId="2" borderId="6" xfId="0" applyNumberFormat="1" applyFont="1" applyFill="1" applyBorder="1"/>
    <xf numFmtId="168" fontId="16" fillId="2" borderId="6" xfId="0" applyNumberFormat="1" applyFont="1" applyFill="1" applyBorder="1"/>
    <xf numFmtId="0" fontId="16" fillId="2" borderId="0" xfId="0" applyFont="1" applyFill="1"/>
    <xf numFmtId="167" fontId="9" fillId="0" borderId="0" xfId="0" applyNumberFormat="1" applyFont="1"/>
    <xf numFmtId="16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8" fontId="9" fillId="0" borderId="1" xfId="0" applyNumberFormat="1" applyFon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center" vertical="top" wrapText="1"/>
    </xf>
    <xf numFmtId="166" fontId="9" fillId="0" borderId="0" xfId="0" applyNumberFormat="1" applyFont="1" applyAlignment="1">
      <alignment horizontal="center" vertical="center" wrapText="1"/>
    </xf>
    <xf numFmtId="43" fontId="9" fillId="0" borderId="0" xfId="0" applyNumberFormat="1" applyFont="1"/>
    <xf numFmtId="0" fontId="9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65" fontId="9" fillId="0" borderId="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wrapText="1"/>
    </xf>
    <xf numFmtId="0" fontId="2" fillId="2" borderId="13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/>
    </xf>
    <xf numFmtId="0" fontId="4" fillId="2" borderId="0" xfId="0" applyFont="1" applyFill="1"/>
    <xf numFmtId="1" fontId="4" fillId="2" borderId="0" xfId="0" applyNumberFormat="1" applyFont="1" applyFill="1"/>
    <xf numFmtId="0" fontId="7" fillId="2" borderId="0" xfId="0" applyFont="1" applyFill="1"/>
    <xf numFmtId="1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5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center" vertical="center"/>
    </xf>
    <xf numFmtId="169" fontId="7" fillId="2" borderId="0" xfId="0" applyNumberFormat="1" applyFont="1" applyFill="1"/>
    <xf numFmtId="164" fontId="7" fillId="2" borderId="0" xfId="0" applyNumberFormat="1" applyFont="1" applyFill="1"/>
    <xf numFmtId="1" fontId="7" fillId="2" borderId="0" xfId="0" applyNumberFormat="1" applyFont="1" applyFill="1"/>
    <xf numFmtId="164" fontId="10" fillId="2" borderId="0" xfId="0" applyNumberFormat="1" applyFont="1" applyFill="1"/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center" vertical="center"/>
    </xf>
    <xf numFmtId="169" fontId="4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9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43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9" fontId="1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9" fillId="2" borderId="0" xfId="0" applyNumberFormat="1" applyFont="1" applyFill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69" fontId="2" fillId="2" borderId="15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6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2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9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/>
    </xf>
    <xf numFmtId="170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9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9" fontId="18" fillId="2" borderId="1" xfId="0" applyNumberFormat="1" applyFont="1" applyFill="1" applyBorder="1" applyAlignment="1">
      <alignment horizontal="right" vertical="center" wrapText="1"/>
    </xf>
    <xf numFmtId="164" fontId="18" fillId="2" borderId="1" xfId="0" applyNumberFormat="1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3" fillId="2" borderId="1" xfId="0" applyNumberFormat="1" applyFont="1" applyFill="1" applyBorder="1" applyAlignment="1">
      <alignment vertical="center"/>
    </xf>
    <xf numFmtId="1" fontId="9" fillId="2" borderId="0" xfId="0" applyNumberFormat="1" applyFont="1" applyFill="1"/>
    <xf numFmtId="170" fontId="3" fillId="2" borderId="1" xfId="2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167" fontId="6" fillId="0" borderId="0" xfId="0" applyNumberFormat="1" applyFont="1" applyFill="1"/>
    <xf numFmtId="3" fontId="6" fillId="0" borderId="0" xfId="0" applyNumberFormat="1" applyFont="1" applyFill="1"/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1" xfId="0" applyFont="1" applyFill="1" applyBorder="1" applyAlignment="1">
      <alignment wrapText="1"/>
    </xf>
    <xf numFmtId="168" fontId="24" fillId="0" borderId="1" xfId="0" applyNumberFormat="1" applyFont="1" applyFill="1" applyBorder="1"/>
    <xf numFmtId="3" fontId="24" fillId="0" borderId="1" xfId="0" applyNumberFormat="1" applyFont="1" applyFill="1" applyBorder="1"/>
    <xf numFmtId="0" fontId="24" fillId="0" borderId="1" xfId="0" applyFont="1" applyFill="1" applyBorder="1" applyAlignment="1">
      <alignment vertical="top" wrapText="1"/>
    </xf>
    <xf numFmtId="167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wrapText="1"/>
    </xf>
    <xf numFmtId="168" fontId="6" fillId="0" borderId="0" xfId="0" applyNumberFormat="1" applyFont="1" applyFill="1"/>
    <xf numFmtId="0" fontId="16" fillId="2" borderId="2" xfId="0" applyFont="1" applyFill="1" applyBorder="1" applyAlignment="1">
      <alignment vertical="center" wrapText="1"/>
    </xf>
    <xf numFmtId="165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165" fontId="9" fillId="0" borderId="0" xfId="0" applyNumberFormat="1" applyFont="1"/>
    <xf numFmtId="0" fontId="2" fillId="0" borderId="1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164" fontId="7" fillId="0" borderId="0" xfId="0" applyNumberFormat="1" applyFont="1"/>
    <xf numFmtId="0" fontId="0" fillId="0" borderId="0" xfId="0" applyAlignment="1">
      <alignment wrapText="1"/>
    </xf>
    <xf numFmtId="0" fontId="20" fillId="0" borderId="1" xfId="0" applyFont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18" xfId="0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vertical="top" wrapText="1"/>
    </xf>
    <xf numFmtId="165" fontId="9" fillId="0" borderId="4" xfId="0" applyNumberFormat="1" applyFont="1" applyBorder="1" applyAlignment="1">
      <alignment vertical="top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wrapText="1"/>
    </xf>
    <xf numFmtId="0" fontId="16" fillId="2" borderId="1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113">
    <dxf>
      <alignment horizontal="center" vertical="center" wrapText="1" readingOrder="0"/>
    </dxf>
    <dxf>
      <alignment horizontal="center" vertical="center"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alignment horizontal="center" vertical="center" wrapText="1" readingOrder="0"/>
    </dxf>
    <dxf>
      <numFmt numFmtId="3" formatCode="#,##0"/>
    </dxf>
    <dxf>
      <alignment horizontal="center" vertical="center" wrapText="1" readingOrder="0"/>
    </dxf>
    <dxf>
      <alignment horizontal="center" vertical="center" readingOrder="0"/>
    </dxf>
    <dxf>
      <alignment wrapText="1" readingOrder="0"/>
    </dxf>
    <dxf>
      <alignment wrapText="0" readingOrder="0"/>
    </dxf>
    <dxf>
      <alignment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numFmt numFmtId="168" formatCode="#,##0.0"/>
    </dxf>
    <dxf>
      <alignment wrapText="0" readingOrder="0"/>
    </dxf>
    <dxf>
      <alignment wrapText="1" readingOrder="0"/>
    </dxf>
    <dxf>
      <alignment wrapText="0" readingOrder="0"/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font>
        <name val="GHEA Grapalat"/>
        <scheme val="none"/>
      </font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gran Grigoryan" refreshedDate="45587.445174652777" createdVersion="6" refreshedVersion="6" minRefreshableVersion="3" recordCount="311">
  <cacheSource type="worksheet">
    <worksheetSource ref="A1:S312" sheet="Sheet1"/>
  </cacheSource>
  <cacheFields count="20">
    <cacheField name="Մարմնի անվանումը" numFmtId="0">
      <sharedItems count="30">
        <s v="01. ՀՀ սննդամթերքի անվտանգության տեսչական մարմին"/>
        <s v="02. ՀՀ դատախազություն "/>
        <s v="03. ՀՀ սահմանադրական դատարան"/>
        <s v="04. ՀՀ տարածքային կառավարման և ենթակառուցվածքների նախարարություն "/>
        <s v="05. ՀՀ առողջապահության  նախարարություն "/>
        <s v="06. ՀՀ արդարադատության նախարարություն "/>
        <s v="07. ՀՀ էկոնոմիկայի նախարարություն "/>
        <s v="07.1 Զբոսաշրջության զարգացման ծրագիր"/>
        <s v="08. ՀՀ շրջակա միջավայրի նախարարություն "/>
        <s v="09. ՀՀ կրթության,գիտության, մշակույթի և սպորտի նախարարություն "/>
        <s v="10. ՀՀ աշխատանքի և սոցիալական հարցերի նախարարություն "/>
        <s v="11. ՀՀ բարձր տեխնոլոգիական արդյունաբերության նախարարություն "/>
        <s v="11.1 Ռազմարդյունաբերության բնագավառ"/>
        <s v="12. ՀՀ ֆինանսների նախարարություն "/>
        <s v="13. ՀՀ հանրային հեռարձակողի խորհուրդ"/>
        <s v="14. ՀՀ հաշվեքննիչ պալատ "/>
        <s v="15. ՀՀ հանրային ծառայությունները կարգավորող հանձնաժողով"/>
        <s v="16. ՀՀ կենտրոնական ընտրական հանձնաժողով"/>
        <s v="17. ՀՀ մրցակցության պաշտպանության հանձնաժողով"/>
        <s v="18.ՀՀ Հեռուստատեսության և ռադիոյի հանձնաժողով"/>
        <s v="19. ՀՀ կադաստրի կոմիտե"/>
        <s v="20. ՀՀ պետական եկամուտների  կոմիտե"/>
        <s v="21. ՀՀ ՏԿԵՆ քաղաքացիական ավիացիայի կոմիտե"/>
        <s v="22. ՀՀ միջուկային անվտանգության կարգավորման կոմիտե"/>
        <s v="23. ՀՀ վիճակագրական կոմիտե "/>
        <s v="24. ՀՀ ՏԿԵՆ միգրացիոն ծառայություն "/>
        <s v="25. ՀՀ ՆԳՆ փրկարար ծառայություն"/>
        <s v="26. ՀՀ ԱՆ հարկադիր կատարումն ապահովող ծառայություն "/>
        <s v="27. ՀՀ Արմավիրի մարզպետի աշխատակազմ"/>
        <s v="28. ՀՀ Լոռու մարզպետի աշխատակազմ"/>
      </sharedItems>
    </cacheField>
    <cacheField name="հ/հ" numFmtId="49">
      <sharedItems containsMixedTypes="1" containsNumber="1" minValue="1.1000000000000001" maxValue="1.1000000000000001"/>
    </cacheField>
    <cacheField name="Հաշվետու ժամանակահատվածը" numFmtId="0">
      <sharedItems/>
    </cacheField>
    <cacheField name="Իրավական ակտի ամսաթիվը և համարը" numFmtId="0">
      <sharedItems/>
    </cacheField>
    <cacheField name="Անունը, ազգանունը, զբաղեցրած պաշտոնը" numFmtId="0">
      <sharedItems count="232">
        <s v="Արմեն Հայրապետյան,_x000a_ ՀՀ սննդամթերքի անվտանգության տեսչական մարմնի ղեկավար  "/>
        <s v="Վահագն Հարությունյան,_x000a_ՀՀ սննդամթերքի անվտանգության տեսչական մարմնի ղեկավարի տեղակալ   "/>
        <s v="Արթուր Նիկոյան,_x000a_ՀՀ սննդամթերքի անվտանգության բուսասանիտարիայի վարչության պետ"/>
        <s v="Արթուր Մամիկոնյան,_x000a_ՀՀ սննդամթերքի անվտանգության սահմանային անվտանգության սահմանային պետական վերահսկողության համակարգման բաժնի պետ "/>
        <s v="Մհեր Մկրտչյան,_x000a_ՀՀ գլխավոր դատախազության կազմակերպման վերահսկողական և իրավական ապահովման վարչության պետի տեղակալ "/>
        <s v="Քրիստինե Գաբուզյան,_x000a_ՀՀ գլխավոր դատախազի խորհրդական"/>
        <s v="Էդգար Արսենյան,_x000a_ ՀՀ գլխավոր դատախազության ՀՀ հակակոռուպցիոն կոմիտեում մինչդատական վարույթի օրինականության նկատմամբ հսկողության վարչության պետ "/>
        <s v="Վիգեն Հարությունյան, ՀՀ գլխավոր դատախազության կայազորի զինվորական դատախազությունների գործունեության նկատմամբ վերահսկողության բաժնի պետ "/>
        <s v="Ալինա Ալեքսանյան,ՀՀ գլխավոր դատախազության կայազորի զինվորական դատախազությունների գործունեության նկատմամբ վերահսկողության բաժնի պետ   "/>
        <s v="Էդուարդ Վերմիշյան, Լոռու կայազորի զինվորական դատախազության ավագ դատախազ "/>
        <s v="Արմեն Փանոսյան,  ՀՀ գլխավոր դատախազության բնակչության դեմ ուղղված հանցագործությունների գործերով վարչության պետ "/>
        <s v="Տիգրան Սիմոնյան , _x000a_ՀՀ սահմանադրական դատարանի աշխատակազմի թարգմանչական -հրատարակչական բաժնի առաջատար մասնագետ"/>
        <s v="Արման Դիլանյան,_x000a_ՀՀ սահմանադրական դատարանի նախագահ                     "/>
        <s v="Երվանդ Խունդկարյան,_x000a_ՀՀ սահմանադրական դատարանի դատավոր                   "/>
        <s v=" Էդգար Շաթիրյան,_x000a_ՀՀ սահմանադրական դատարանի դատավոր                   "/>
        <s v=" Սեդա Սաֆարյան,_x000a_ՀՀ սահմանադրական դատարանի դատավոր                   "/>
        <s v="Արտակ Ղազարյան,_x000a_ՀՀ սահմանադրական դատարանի նախագահի օգնական                     "/>
        <s v="Քրիստինե Մելքոնյան,_x000a_ՀՀ սահմանադրական դատարանի մամուլի քարտուղար                 "/>
        <s v="Վահե Գրիգորյան, _x000a_ՀՀ սահմանադրական դատարանի դատավոր"/>
        <s v="Արաիկ Թունյան,_x000a_ՀՀ սահմանադրական դատարանի դատավոր"/>
        <s v="Հակոբ Վարդանյան,_x000a_ՀՀ տարածքային կառավարման և ենթակառուցվածքների նախարարության նախարարի տեղակալ"/>
        <s v="Արմեն Սիմոնյան,_x000a_ՀՀ տարածքային կառավարման և ենթակառուցվածքների նախարարության նախարարի տեղակալ"/>
        <s v="Գնել Սանոսյան,_x000a_ՀՀ տարածքային կառավարման և ենթակառուցվածքների նախարար"/>
        <s v="Նունե Պապիկյան,_x000a_ՀՀ տարածքային կառավարման և ենթակառուցվածքների նախարարության արտաքին կապերի վարչության միջտարածաշրջանային համագործակցության և արարողակարգի բաժնի պետ, առանձին գործառույթներ համակարգող"/>
        <s v="Վլադիմիր Արեստակեսյան,_x000a_ ՀՀ տարածքային կառավարման և ենթակառուցվածքների նախարարության արտաքին կապերի վարչության խորհրդական՝ առանձին գործառույթներ համակարգող "/>
        <s v="Լուսինե Ամիրխանյան,  ՀՀ տարածքային կառավարման և ենթակառուցվածքների նախարարության օդային քաղաքականության և թռիչքի թույլտվությունների օդային տրանսպորտի քաղաքականության գլխավոր մասնագետ "/>
        <s v="Քրիստինե Ղալեչյան,_x000a_ՀՀ տարածքային կառավարման և ենթակառուցվածքների նախարարության նախարարի տեղակալ"/>
        <s v="Հովհաննես Հարությունյան,_x000a_ՀՀ տարածքային կառավարման և ենթակառուցվածքների նախարարության նախարարի տեղակալ "/>
        <s v="Լիլիթ Սարոյան,_x000a_ՀՀ տարածքային կառավարման և ենթակառուցվածքների նախարարության արտաքին կապերի վարչության պետ"/>
        <s v="Մարինե Հովհաննիսյան,_x000a_ՀՀ տարածքային կառավարման և ենթակառուցվածքների նախարարության էներգետիկ  ենթակառուցվածքների բաժնի պետ "/>
        <s v="Տիգրան Մելքոնյան,_x000a_ՀՀ տարածքային կառավարման և ենթակառուցվածքների նախարարության էներգետիկ  ենթակառուցվածքների վարչության պետ "/>
        <s v="Լենա Նանուշյան,_x000a_ՀՀ առողջապահության նախարարի առաջին տեղակալ _x000a_"/>
        <s v="Հասմիկ Սաֆարյան,_x000a_ ՀՀ առողջապահության նախարարության միջազգային հարաբերությունների վարչության օտարերկրյա ներդրումների ներգրավման բաժնի պետ"/>
        <s v="Անահիտ Ավանեսյան,_x000a_ ՀՀ առողջապահության նախարար"/>
        <s v="Արմեն Գասպարյան ՀՀ առողջապահության նախարարի տեղակալ "/>
        <s v="Արմեն Գասպարյան,_x000a_ ՀՀ առողջապահության նախարարի տեղակալ "/>
        <s v="Արա Մկրտչյան,_x000a_ՀՀ արդարադատության նախարարի տեղակալ  "/>
        <s v="Կարեն Կարապետյան, _x000a_ՀՀ արդարադատության նախարարի տեղակալ "/>
        <s v="Անահիտ Աբրահամյան,_x000a_ՀՀ արդարադատության նախարարության միջազգային իրավական համագործակցության վարչության պետ "/>
        <s v="Լևոն Բալյան,_x000a_ ՀՀ արդարադատության նախարարի տեղակալ "/>
        <s v="Գրիգոր Մինասյան,_x000a_ ՀՀ արդարադատության նախարար"/>
        <s v="Լառա Պետրոսյան,_x000a_ ՀՀ արդարադատության նախարարության հակակոռուպցիոն քաղաքականության մշակման և մոնիթորինգի վարչության պետ"/>
        <s v="Նարեկ Տերյան,_x000a_ՀՀ էկոնոմիկայի նախարարի տեղակալ"/>
        <s v="Արմեն Եգանյան,_x000a_ՀՀ էկոնոմիկայի նախարարության արդյունաբերության քաղաքականության  վարչության պետ"/>
        <s v="Արտակ Մարկոսյան,_x000a_ ՀՀ էկոնոմիկայի նախարարության միջազգային_x000a_համագործակցության վարչության առանձին գործառույթներ համակարգող խորհրդական"/>
        <s v="Արման Խոջոյան,_x000a_ՀՀ Էկոնոմիկայի նախարարի տեղակալ"/>
        <s v="Ռաֆայել Գևորգյան,_x000a_ ՀՀ Էկոնոմիկայի նախարարի տեղակալ"/>
        <s v="Վահան Քերոբյան,_x000a_ՀՀ էկոնոմիկայի նախարար"/>
        <s v="Լուսինե Նահապետյան,_x000a_ՀՀ էկոնոմիկայի նախարարության ներդրումային ծրագրերի վարչության պետ"/>
        <s v="Արևիկ Մարգարյան,_x000a_ ՀՀ էկոնոմիկայի նախարարության ռազմավարական ոլորտների  վարչության պետ"/>
        <s v="Կարեն Սարգսյան,_x000a_ ՀՀ Էկոնոմիկայի նախարարության գլխավոր քարտուղար"/>
        <s v="Արմեն Այվազյան,_x000a_ՀՀ Էկոնոմիկայի նախարարության միւազգային համագործակցության վարչության պետ_x000a__x000a_"/>
        <s v="Շարլ Խամիս Մալաս,_x000a_ՀՀ Էկոնոմիկայի նախարարության արդյունաբերության քաղաքականության վարչության առանձին  գործառույթներ համակարգող "/>
        <s v="Լուսինե Պետրոսյան ՀՀ էկոնոմիկայի նախարարության միջազգային համագործակցության վարչության արտահանման խթանման բաժնի պետ"/>
        <s v="Նաիրրա Վարդանյան ,_x000a_ՀՀ էկոնոմիկայի նախարարության որակի ենթակառուցվածքի զարգացման վարչության տեխնիկական կանոնակարգի բաժնի գլխավոր մասնագետ"/>
        <s v="Միլանա Սարգսյան,_x000a_ՀՀ էկոնոմիկայի նախարարության որակի ենթակառուցվածքի զարգացման վարչության տեխնիկական կանոնակարգի բաժնի գլխավոր մասնագետ"/>
        <s v="Լուսինե Պետրոսյան,_x000a_ ՀՀ էկոնոմիկայի նախարարության միջազգային համագործակցության վարչության արտահանման խթանման բաժնի պետ"/>
        <s v="Հովհաննես Գևորգյան,_x000a_ ՀՀ էկոնոմիկայի նախարարության միջազգային համագործակցության վարչության առանձին գործառույթներ համակարգող"/>
        <s v="Նարե Հարոսյան,_x000a_ՀՀ էկոնոմիկայի նախարարության միջազգային համագործակցության վարչության առանձին գործառույթներ համակարգող"/>
        <s v="Սոնա Հովհաննիսյան,_x000a_ ՀՀ էկոնոմիկայի նախարարության զբոսաշրջության կոմիտեի միջազգային համագործակցության վարչության պետ "/>
        <s v="Սիսիան Պօղոսեան,_x000a_ ՀՀ էկոնոմիկայի նախարարության զբոսաշրջության կոմիտեի նախագահ"/>
        <s v="Լուսինե Բասմաչյան,_x000a_ՀՀ էկոնոմիկայի նախարարության զբոսաշրջության կոմիտեի մարքեթինգի և խթանման վարչության առանձին գործառույթներ համակարգող խորհրդական "/>
        <s v="Սուսաննա Հակոբյան,_x000a_ ՀՀ էկոնոմիկայի նախարարության զբոսաշրջության կոմիտեի նախագահի առաջին տեղակալ"/>
        <s v="Արևիկ Սողբաթյան,_x000a_  ՀՀ էկոնոմիկայի նախարարության զբոսաշրջության կոմիտեի միջազգային համագործակցության վարչության գլխավոր մասնագետ"/>
        <s v="Լիլիթ Պետրոսյան,_x000a_ ՀՀ էկոնոմիկայի նախարարության մարքեթինգի և խթանման վարչության առանձին գործառույթներ համակարգող խորհրդական "/>
        <s v="Արթուր Ղավալյան,_x000a_ ՀՀ շրջակա միջավայրի նախարարության ռազմավարական քաղաքականության վարչության պետի տեղակալ"/>
        <s v="Ռուզաննա Գրիգորյան ,_x000a_ՀՀ շրջակա միջավայրի նախարարության միջազգային համագործակցության վարչության պետ"/>
        <s v="Լուսինե Ավետիսյան,_x000a_ ՀՀ շրջակա միջավայրի նախարարության մռազմավարական քաղաքականության  վարչության պետ"/>
        <s v="Կարեն Աղաբաբյան ,_x000a_ՀՀ շրջակա միջավայրի նախարարության խորհրդատու"/>
        <s v="Հակոբ Սիմինդյան,_x000a_ՀՀ շրջակա միջավայրի նախարար"/>
        <s v="Աստղիկ Մարաբյան,_x000a_ՀՀ կրթության,գիտության, մշակույթի և սպորտի նախարարության մշակութային ժառանգության և ժողովրդական արհեստների վարչության պետ"/>
        <s v="Գառնիկ Մոմջյան, ՀՀ կրթության,գիտության, մշակույթի և սպորտի նախարարության մշակութային ժառանգության և ժողովրդական արհեստների վարչության բաժնի պետ"/>
        <s v="Արթուր Մարտիրոսյան,_x000a_ՀՀ կրթության, գիտության, մշակույթի և սպորտի նախարարի տեղակալ "/>
        <s v="Զարա Ասլանյան,_x000a_ՀՀ կրթության, գիտության, մշակույթի և սպորտի նախարարության երիտասարդական քաղաքականության, լրացուցիչ և շարունակական կրթության վարչության պետ "/>
        <s v="Մարիաննա Մինասյան,_x000a_ ՀՀ կրթության, գիտության, մշակույթի և սպորտի նախարարության երիտասարդական քաղաքականության, լրացուցիչ և շարունակական կրթության վարչության ավագ մասնագետ"/>
        <s v="Սվետլանա Սահակյան,_x000a_ՀՀ կրթության, գիտության, մշակույթի և սպորտի նախարարության ժամանակակից արվեստի վարչության պետ"/>
        <s v="Տաթևիկ Սուքիասյան,_x000a_ ՀՀ կրթության, գիտության, մշակույթի և սպորտի նախարարության մշակութային ժառանգության և ժողովրդական արհեստների վարչության մշակութային ժառանգության պահպանության և հանրահռչակման բաժնի գլխավոր մասնագետ"/>
        <s v="Արմենուհի Պողոսյան,_x000a_ ՀՀ կրթության, գիտության, մշակույթի և սպորտի նախարարության նախնական արհեստագործական և միջին մասնագիտական կրթության վարչության պետ "/>
        <s v="Նաիրա Կիլիչյան,_x000a_ՀՀ կրթության, գիտության, մշակույթի և սպորտի նախարարության մշակութային ժառանգության և ժողովրդական արհեստների վարչության մշակութային ժառանգության պահպանության և հանրահռչակման բաժնի գլխավոր մասնագետ"/>
        <s v="Կարինե Սմբատյան,_x000a_ ՀՀ կրթության, գիտության, մշակույթի և սպորտի նախարարության արտաքին կապերի և սփյուռքի վարչության պետ"/>
        <s v="Ալֆրեդ Քոչարյան,_x000a_ ՀՀ կրթության, գիտության, մշակույթի և սպորտի նախարարի տեղակալ "/>
        <s v="Գառնիկ Մոմջյան, _x000a_ՀՀ կրթության,գիտության, մշակույթի և սպորտի նախարարության մշակութային ժառանգության և ժողովրդական արհեստների վարչության բաժնի պետ"/>
        <s v="Դանիել Դանիելյան,_x000a_ ՀՀ կրթության, գիտության, մշակույթի և սպորտի նախարարի տեղակալ "/>
        <s v="Տիգրան Նասոյան ,_x000a_ՀՀ կրթության, գիտության, մշակույթի և սպորտի նախարարության արտաքին կապերի և սփյուռքի վարչության մշակութային համագործակցության բաժնի ավագ մասնագետ "/>
        <s v="Կարեն Գիլոյան ,_x000a_ՀՀ կրթության, գիտության, մշակույթի և սպորտի նախարարի տեղակալ"/>
        <s v="Արթուր Սեդրակյան ,_x000a_ՀՀ կրթության, գիտության, մշակույթի և սպորտի նախարարության սպորտի քաղաքականության  վարչության սպորտի քաղաքականության  բարձրագույն նվաճումների բաժնի պետ "/>
        <s v="Նարեկ Մկրտչյան,_x000a_ՀՀ աշխատանքի և սոցիալական հարցերի նախարար "/>
        <s v="Էդուարդ Պետրոսյան,_x000a_ՀՀ աշխատանքի և սոցիալական հարցերի նախարարության միասնական   սոցիալական ծառայության պետ"/>
        <s v="Ռուբեն Էլամիրյան,_x000a_ ՀՀ աշխատանքի և սոցիալական հարցերի նախարարության արտաքին կապերի վարչության պետ"/>
        <s v="Զարուհի Մանուչարյան,_x000a_ ՀՀ աշխատանքի և սոցիալական հարցերի նախարարի մամաուլի  քարտուղար"/>
        <s v="Սարգիս Խաչատրյան,_x000a_ ՀՀ բարձր տեխնոլոգիական արդյունաբերության նախարարի խորհրդական"/>
        <s v="Դավիթ Սահակյան,_x000a_ՀՀ բարձր տեխնոլոգիական արդյունաբերության նախարարի տեղակալ"/>
        <s v="Տաթևիկ Սողոմոնյան,_x000a_ ՀՀ բարձր տեխնոլոգիական արդյունաբերության նախարարության շուկայի զարգացման վարչության պետ"/>
        <s v="Անդրանիկ Սարգսյան,_x000a_  ՀՀ բարձր տեխնոլոգիական արդյունաբերության նախարարության գիտատեխնիկական վարչության պետի տեղակալ"/>
        <s v="Գևորգ Մանթաշյան,_x000a_ՀՀ բարձր տեխնոլոգիական արդյունաբերության նախարարի առաջին տեղակալ"/>
        <s v="Ռոբերտ Խաչատրյան,_x000a_ ՀՀ բարձր տեխնոլոգիական արդյունաբերության նախար"/>
        <s v="Գևորգ Մանթաշյան,_x000a_ՀՀ բարձր տեխնոլոգիական արդյունաբերության նախարարի տեղակալ"/>
        <s v="Արշակ Քերոբյան,_x000a_ ՀՀ բարձր տեխնոլոգիական արդյունաբերության նախարարության թվայնացման վարչության պետ"/>
        <s v="Արմեն Եղիազարյան,_x000a_ ՀՀ բարձր տեխնոլոգիական արդյունաբերության նախարարության ֆինանսատնեսագիտական  վարչության պետ"/>
        <s v="Իզաբելլա Գևորգյան ՀՀ բարձր տեխնոլոգիական արդյունաբերության նախարարության առևտրի խթանման բաժնի գլխավոր մասնագետ "/>
        <s v="Ավետ Պողոսյան,_x000a_ ՀՀ բարձր տեխնոլոգիական արդյունաբերության նախարարի տեղակալ"/>
        <s v="Արամ Բաբայան,_x000a_ ՀՀ բարձր տեխնոլոգիական արդյունաբերության նախարարության կապի և փոստի վարչության պետ"/>
        <s v="Արտյոմ Մեհրաբյան,_x000a_Ռազմարդյունաբերության կոմիտեի նախագահ"/>
        <s v="Կարեն Բաթոյան, Ռազմարդյունաբերության կոմիտեի նախագահ օգնական"/>
        <s v="Անդրանիկ Աբրահամյան,_x000a_Ռազմարդյունաբերության կոմիտեի արտադրության, նորոգման և օգտահանման կազմակերպման վարչության գլխավոր մասնագետ_x000a_"/>
        <s v="Արման Աթանեսյան,_x000a_Ռազմարդյունաբերության կոմիտեի արտադրության, նորոգման և օգտահանման կազմակերպման վարչության գլխավոր մասնագետ_x000a_"/>
        <s v="Վռամ Կարաքեշիշյան,_x000a_Ռազմարդյունաբերության կոմիտեի արտադրության, նորոգման և օգտահանման կազմակերպման վարչության գլխավոր մասնագետ"/>
        <s v="Մերի Զաքարյան,_x000a_Ռազմարդյունաբերության կոմիտեի զարգացման  վարչության գլխավոր մասնագետ"/>
        <s v="Արմեն Գևորգյան,_x000a_ՀՀ ֆինանսների նախարարի խորհրդական"/>
        <s v="Կարեն Ալավերդյան,_x000a_ ՀՀ ֆինանսների նախարարության հաշվապահական հաշվառման և աուդիտորական գործունեության կարգավորման հաշվետվությունների մշտադիտարկման վարչության պետ"/>
        <s v="Գարիկ Պետրոսյան,_x000a_ ՀՀ ֆինանսների նախարարության մակրոտնտեսական քաղաքականության վարչության պետ"/>
        <s v="Ռոնա Ահարոնյան,_x000a_ ՀՀ ֆինանսների նախարարի մամուլի քարտուղար"/>
        <s v="Անի Սարգսյան,_x000a_ՀՀ ֆինանսների նախարարության ֆինանսաբյուջետային վերահսկողության 1-ին բաժնի գլխավոր վերահսկող"/>
        <s v="Սերգեյ Շահնազարյան, _x000a_ՀՀ ֆինանսների նախարարության գնումների քաղաքականության վարչության պետ "/>
        <s v="Արա Թորոսյան,_x000a_ ՀՀ ֆինանսների նախարարության ֆինանսաբյուջետային վերահսկողության 1-ին բաժնի գլխավոր վերահսկող"/>
        <s v="Արգամ Արամյան,_x000a_ՀՀ ֆինանսների նախարարության միջազգային համագործակցության վարչության պետ"/>
        <s v="Էդուարդ Հակոբյան,_x000a_ՀՀ ֆինանսների նախարարի տեղակալ"/>
        <s v="Միլանա Սարգսյան,_x000a_ՀՀ ֆինանսների նախարարության միջազգային համագործակցության վարչության Եվրասիական տնտեսական միության անդամ պետությունների հետ համագործակցության բաժնի պետ"/>
        <s v="Տաթևիկ Աշչյան,_x000a_ ՀՀ ֆինանսների նախարարության միջազգային համագործակցության վարչության Եվրասիական տնտեսական միության անդամ պետությունների հետ համագործակցության բաժնի ավագ մասնագետ "/>
        <s v="Արշալույս Հովհաննիսյան,_x000a_ՀՀ ֆինանսների նախարարության մակրոտնտեսական քաղաքականության վարչության արտաքին հատվածի կանխատեսումների և վերլուծությունների բաժնի պետ "/>
        <s v="Ստելլա Մկրտչյան,_x000a_ՀՀ ֆինանսների նախարարության պետական պարտքի կառավարման վարչության գործառնական բաժնի գլխավոր մասնագետ"/>
        <s v="Ավագ Ավանեսյան,_x000a_ ՀՀ ֆինանսների նախարարի տեղակալ"/>
        <s v="Լիլիթ Սարգսյան,_x000a_  ՀՀ ֆինանսների նախարարության գործառնական վարչության առանձին գործառույթներ համակարգող "/>
        <s v="Գայանե Զարգարյան,_x000a_ ՀՀ ֆինանսների նախարարության բյուջեների կատարման հաշվետվությունների վարչության պետ"/>
        <s v="Սամվել Խանվելյան,_x000a_  ՀՀ ֆինանսների նախարարության պետական պարտքի կառավարման վարչության գործառնական բաժնի պետ"/>
        <s v="Կարեն Հովհաննիսյան ՀՀ հանրային հեռարձակողի խորհրդի իրավաբան "/>
        <s v="Եղիշե Սողոմոնյան,_x000a_ՀՀ հաշվեքննիչ պալատի անդամ"/>
        <s v="Գագիկ Բարսեղյան, _x000a_ՀՀ հաշվեքննիչ պալատի անդամ"/>
        <s v="Ատոմ Ջանջուղազյան,_x000a_ ՀՀ հաշվեքննիչ պալատի նախագահ"/>
        <s v="Զորայր Կարապետյան,_x000a_ ՀՀ հաշվեքննիչ պալատի մեթոդաբանության, վերլուծության և միջազգային կապերի վարչության պետ"/>
        <s v="Նելլի Մարտիրոսյան,_x000a_ ՀՀ հաշվեքննիչ պալատի մեթոդաբանության, վերլուծության և միջազգային կապերի վարչության գլխավոր մասնագետ"/>
        <s v="Գայանե Մաթևոսյան,_x000a_ ՀՀ հաշվեքննիչ պալատի մեթոդաբանության, վերլուծության և միջազգային կապերի վարչության գլխավոր մասնագետ"/>
        <s v="Կարեն Առուստամյան,_x000a_ ՀՀ հաշվեքննիչ պալատի անդամ"/>
        <s v="Էդուարդ Սուքիասյան,_x000a_ ՀՀ հաշվեքննիչ պալատի մեթոդաբանության և միջազգային կապերի վարչության գլխավոր մասնագետ"/>
        <s v="Վահե Ազարյան,_x000a_ ՀՀ հաշվեքննիչ պալատի մեթոդաբանության և միջազգային կապերի վարչության գլխավոր մասնագետ"/>
        <s v="Գեղամ Հովեյան,_x000a_ՀՀ հաշվեքննիչ պալատի անդամ"/>
        <s v="Դիանա Մուրադյան,_x000a_ ՀՀ հաշվեքննիչ պալատի մեթոդաբանության, վերլուծության և միջազգային կապերի վարչության փորձագետ"/>
        <s v="Սերգեյ Աղինյան,_x000a_ՀՀ հանրային ծառայությունները կարգավորող հանձնաժողովի անդամ"/>
        <s v="Զարուհի Ստեփանյան,_x000a_ՀՀ հանրային ծառայությունները կարգավորող հանձնաժողովի միջազգային համագործակցության բաժնի պետ"/>
        <s v="Լուսինե Ալեքսանյան,_x000a_ՀՀ հանրային ծառայությունները կարգավորող հանձնաժողովի ֆինանսատեխնիկական և դիմումների քննարկման վարչության գլխավոր մասնագետ"/>
        <s v="Գարեգին Բաղրամյան,_x000a_ ՀՀ հանրային ծառայությունները կարգավորող հանձնաժողովի նախագահ"/>
        <s v="Սեդա Շահինյան ,_x000a_ՀՀ հանրային ծառայությունները կարգավորող հանձնաժողովի անդամ"/>
        <s v="Կամո Սարգսյան,_x000a_ՀՀ հանրային ծառայությունները կարգավորող հանձնաժողովի անդամ"/>
        <s v="Արա Նռանյան,_x000a_ ՀՀ հանրային ծառայությունները կարգավորող հանձնաժողովի անդամ"/>
        <s v="Արմեն Հունանյան,_x000a_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"/>
        <s v="Սերգեյ Լազիկյան,_x000a_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"/>
        <s v="Նարինե Կարոյան,_x000a_ ՀՀ հանրային ծառայությունները կարգավորող հանձնաժողովի հեռահողորդակցության վարչության ռեսուրսների կառավարման և տեխնոլոգիական զարգացման բաժնի գլխավոր մասնագետ"/>
        <s v="Սևակ Բաբայան,_x000a_ ՀՀ հանրային ծառայությունները կարգավորող հանձնաժողովի ֆինանսատեխնիկական և դիմումների քննարկման վարչության բաժնի պետ"/>
        <s v="Դավիթ Մուրադյան ՀՀ հանրային ծառայությունները կարգավորող հանձնաժողովի սակագնային քաղաքականության վարչության զարգացման  բաժնի պետ"/>
        <s v="Արևիկ Նավոյան,_x000a_ՀՀ կենտրոնական ընտրական հանձնաժողովի նախագահի խորհրդական "/>
        <s v="Սեդա Ղուկասյան, _x000a_ՀՀ կենտրոնական ընտրական հանձնաժողովի նախագահի մամուլի քարտուղար"/>
        <s v="Հերմինե Հարությունյան, _x000a_ՀՀ կենտրոնական ընտրական հանձնաժողովի արտաքին կապերի վարչության պետ"/>
        <s v="Վահագն Հովակիմյան,_x000a_ՀՀ կենտրոնական ընտրական հանձնաժողովի նախագահ"/>
        <s v="Արմեն Սմբատյան, _x000a_ՀՀ կենտրոնական ընտրական հանձնաժողովի քարտուղար "/>
        <s v="Աննա Գրիգորյան,_x000a_ ՀՀ կենտրոնական ընտրական հանձնաժողովի անդամ"/>
        <s v="Անդրանիկ Տերտերյան,_x000a_ՀՀ կենտրոնական ընտրական հանձնաժողովի նախագահի խորհրդական "/>
        <s v="Լուսինե Ղազարյան,_x000a_ՀՀ մրցակցության պաշտպանության հանձնաժողովի մրցակցության գնահատման և վերահսկողության վարչության գերիշխող դիրքի և հակամրցակցային համաձայնությունների բաժնի պետ "/>
        <s v="Մարուսյան Միրզոյան, _x000a_ՀՀ մրցակցության պաշտպանության հանձնաժողովի մրցակցության գնահատման և վերահսկողության վարչության համակենտրոնացումների պետական օժանդակության և պետական գնումների բաժնի գլխավոր մասնագետ"/>
        <s v="Անահիտ Սանթրոսյան, _x000a_ՀՀ մրցակցության պաշտպանության հանձնաժողովի իրավաբանական վարչության պետ "/>
        <s v="Գեղամ Գևորգյան,_x000a_ՀՀ մրցակցության պաշտպանության հանձնաժողովի նախագահ"/>
        <s v="Հակոբ Մանուկյան,_x000a_ՀՀ մրցակցության պաշտպանության հանձնաժողովի շուկաների վերլուծության վարչության ոլորտային ուսոմնասիրությունների  իրականացման բաժնի ավագ մասնագետ"/>
        <s v="Տիգրան Մարկոսյան,_x000a_ ՀՀ մրցակցության պաշտպանության հանձնաժողովի անդամ"/>
        <s v="Էդգար Ավետյան,_x000a_ ՀՀ մրցակցության պաշտպանության հանձնաժողովի նախագահի խորհրդական "/>
        <s v="Անի Հայրապետյան,_x000a_ ՀՀ մրցակցության պաշտպանության հանձնաժողովի միջազգային համագործակցության և քաղաքականության  մշակման վարչության միջազգային համագործակցության և հասարակայնության հետ կապերի բաժնի գլխավոր մասնագետ"/>
        <s v="Անի Պետրոսյան,_x000a_ ՀՀ մրցակցության պաշտպանության հանձնաժողովի համակենտրոնացումների, պետական օժանդակության  հասարակայնության գնահատման և շուկաների վերլուծության  բաժնի գլխավոր մասնագետ"/>
        <s v="Տիգրան Հակոբյան,_x000a_ՀՀ հեռուստատեսության և ռադիոյի հանձնաժողովի նախագահ  "/>
        <s v="Ալլա Թումանյան, _x000a_ՀՀ հեռուստատեսության և ռադիոյի հանձնաժողովի միջազգային կապերի, հասարակայնության հետ կապերի և զարգացման ծրագրերի բաժնի ավագ մասնագետ"/>
        <s v="Գոհար Մամիկոնյան, ՀՀ հեռուստատեսության և ռադիոյի հանձնաժողովի  անդամ"/>
        <s v="Դավիթ Մարգարյան,_x000a_ՀՀ հեռուստատեսության և ռադիոյի հանձնաժողովի իրավաբանական և լիցենզավորման վարչության պետ "/>
        <s v="Արևիկ Ավոյան,_x000a_ՀՀ կադաստրի կոմիտեի նախագահի տեղակալ"/>
        <s v="Սուրեն Թովմասյան,_x000a_ՀՀ կադաստրի կոմիտեի նախագահ"/>
        <s v="Աշոտ Մուրադյան,_x000a_ ՀՀ պետական եկամուտների կոմիտեի նախագահի տեղակալ "/>
        <s v="Ռաֆայել Գրիգորյան, _x000a_ՀՀ պետական եկամուտների կոմիտեի  տեղեկատվական տեխնոլոգիաների վարչության պետի տեղակալ"/>
        <s v="Արփինե Գրիգորյան,_x000a_ ՀՀ պետական եկամուտների կոմիտեի միջազգային համագործակցության բաժնի պետ"/>
        <s v="Անդրանիկ Գևորգյան,_x000a_ՀՀ պետական եկամուտների կոմիտեի մաքսանենգության դեմ պայքարի վարչության պետի տեղակալ  "/>
        <s v="Վահան Չարխիֆալակյան,_x000a_ ՀՀ պետական եկամուտների կոմիտեի հետաքննության և օպերատիվ  հետախուզության վարչության պետ"/>
        <s v="Սոսե Ստեփանյան,_x000a_ ՀՀ պետական եկամուտների կոմիտեի մաքսային հսկողության վարչության խորհրդական "/>
        <s v="Ռուստամ Բադասյան,_x000a_ՀՀ պետական եկամուտների կոմիտեի նախագահ"/>
        <s v="Փայլակ Մելիքյան ,_x000a_ՀՀ պետական եկամուտների կոմիտեի մաքսանենգության դեմ պայքարի վարչության օպերատիվ հետախուզության բաժնի պետի տեղակալ"/>
        <s v="Վարդան Բալայան,_x000a_ ՀՀ պետական եկամուտների կոմիտեի մաքսանենգության դեմ պայքարի վարչության օպերատիվ հետախուզության բաժնի պետի տեղակալ"/>
        <s v="Հայկ Մանուչարյան,_x000a_ՀՀ պետական եկամուտների կոմիտեի արևմտյան մաքսատուն վարչության ուղևորների մաքսային հսկողության բաժնի 1-ին բաժանմունքի պետ"/>
        <s v="Պարգև Հակոբյան ,_x000a_ՀՀ պետական եկամուտների կոմիտեի Երևան մաքսային սպասարկման կենտրեն-մաքսատուն բաժնի գլխավոր մաքսային տեսուչ"/>
        <s v="Ռուզաննա Կուսիկյան,_x000a_ ՀՀ պետական եկամուտների կոմիտեի  տեղեկատվական տեխնոլոգիաների վարչության պետի տեղակալ"/>
        <s v="Արամ Սողոմոնյան,_x000a_ՀՀ պետական եկամուտների կոմիտեի մաքսային վիճակագրության և եկամուտների հաշվառման վարչության վերլուծությունների և ռիսկերի հսկողության բաժնի պետ"/>
        <s v="Նաիրուհի Ավետիսյան,_x000a_ՀՀ պետական եկամուտների կոմիտեի  համալիր հարկային ստուգումների վարչության պետի տեղակալ"/>
        <s v="Տիգրան Գարիբյան,_x000a_ ՀՀ պետական եկամուտների կոմիտեի  մաքսային հսկողության վարչության պետի տեղակալ"/>
        <s v="Արամ Սայամյան,_x000a_ՀՀ պետական եկամուտների կոմիտեի մաքսային տեսուչ"/>
        <s v="Մհեր Մարտիրոսյան,_x000a_ ՀՀ պետական եկամուտների կոմիտեի  մաքսային հսկողության վարչության պետի տեղակալ"/>
        <s v="Ֆելիքս Մելքոնյան,_x000a_ՀՀ պետական եկամուտների կոմիտեի ընթացակարգերի վարչության Եվրասիական տնտեսական միության օրենսդրության և ընթացակարգերի վարչության պետ"/>
        <s v="Կարեն Թամազյան,_x000a_ ՀՀ պետական եկամուտների կոմիտեի նախագահի տեղակալ"/>
        <s v="Ներսես Զեյնալյան,_x000a_ ՀՀ պետական եկամուտների կոմիտեի միջազգային համագործակցության վարչության պետ"/>
        <s v="Արտեմ Կարապետյան,_x000a_ՀՀ պետական եկամուտների կոմիտեի մաքսային հսկողության վարչության պետ"/>
        <s v="Օհաննա Գարգալոյան ՀՀ պետական եկամուտների կոմիտեի միջազգային համագործակցության բաժնի  պետ"/>
        <s v="Կարեն Բալայան, _x000a_ՀՀ պետական եկամուտների կոմիտեի մաքսանենգության դեմ պայքարի վարչության շնագիտական բաժնի պետ"/>
        <s v="Սարգիս Մարապանյան,_x000a_ ՀՀ պետական եկամուտների կոմիտեի մաքսանենգության դեմ պայքարի վարչության շնագիտական բաժնի ավագ տեսուչ"/>
        <s v="Գրիշա Միքայելյան,_x000a_ ՀՀ պետական եկամուտների կոմիտեի մաքսանենգության դեմ պայքարի վարչության շնագիտական բաժնի ավագ տեսուչ"/>
        <s v="Արտյոմ Գիշյան,_x000a_ ՀՀ պետական եկամուտների կոմիտեի մաքսանենգության դեմ պայքարի վարչության շնագիտական բաժնի ավագ տեսուչ"/>
        <s v="Խորեն Գրիգորյան,_x000a_ ՀՀ պետական եկամուտների կոմիտեի մաքսանենգության դեմ պայքարի վարչության շնագիտական բաժնի ավագ տեսուչ"/>
        <s v="Անատոլի Դավթյան, _x000a_ՀՀ ՏԿԵՆ քաղաքացիական ավիացիայի կոմիտեի թռիչքային գործունեության վարչության գլխավոր մասնագետ-տեսուչ"/>
        <s v="Լիլի Հովհաննիսյան,_x000a_ ՀՀ ՏԿԵՆ քաղաքացիական ավիացիայի կոմիտեի օդային փոխադրումների կարգավորման վարչության ավագ մասնագետ "/>
        <s v="Արևիկ Խաչատրյան,_x000a_ ՀՀ ՏԿԵՆ քաղաքացիական ավիացիայի կոմիտեի թռիչքային գործունեության վարչության գլխավոր մասնագետ մասնագետ"/>
        <s v="Աննա Ղանդիլյան,_x000a_ՀՀ ՏԿԵՆ քաղաքացիական ավիացիայի կոմիտեի օդանավակայանների սերտիֆիկացման և օդային երթևեկության կազմակերպման վարչության ավագ մասնագետ"/>
        <s v="Միլենա Կարապետյան,_x000a_ ՀՀ ՏԿԵՆ քաղաքացիական ավիացիայի կոմիտեի իրավաբանական վարչության պետ"/>
        <s v="Էլեն Դավթյան,_x000a_իլենա Կարապետյան,_x000a_ ՀՀ ՏԿԵՆ քաղաքացիական ավիացիայի կոմիտեի իրավաբանական վարչության պետ"/>
        <s v="Գեղամ Գաբրիելյան,_x000a_ ՀՀ ՏԿԵՆ քաղաքացիական ավիացիոն մասնագետների սերտիֆիկացման բաժնի պետ"/>
        <s v="Կարեն Խաչատրյան,_x000a_ ՀՀ ՏԿԵՆ քաղաքացիական ավիացիոն մասնագետների սերտիֆիկացման բաժնի պետ"/>
        <s v="Վարդան Ավետիսյան,_x000a_ՀՀ ՏԿԵՆ քաղաքացիական ավիացիայի կոմիտեի ավիացիոն անվտանգության վարչության ավագ մասնագետ"/>
        <s v="Ստեփան Փայասլյան,_x000a_ ՀՀ ՏԿԵՆ քաղաքացիական ավիացիայի կոմիտեի նախագահի տեղակալ"/>
        <s v="Ժենյա Տեր-Վարդանյան,_x000a_ՀՀ ՏԿԵՆ քաղաքացիական ավիացիայի կոմիտեի թռիչքային անվտանգության ապահովման և որակի կառավարման բաժնի գլխավոր մասնագետ"/>
        <s v="Հարություն Մարտիկյան,_x000a_ ՀՀ ՏԿԵՆ քաղաքացիական ավիացիայի կոմիտեի նախագահի օգնական"/>
        <s v="Զաքար Հարությունյան,_x000a_ՀՀ ՏԿԵՆ քաղաքացիական ավիացիայի կոմիտեի ավիացիոն անվտանգության պետի տեղակալ"/>
        <s v="Լևոն Հովհաննիսյան,_x000a_ ՀՀ միջուկային անվտանգության կարգավորման կոմիտեի միջուկային անվտանգության պետ"/>
        <s v="Վահե Գրիգորյան, _x000a_ՀՀ միջուկային անվտանգության կարգավորման կոմիտեի"/>
        <s v="Գագիկ Գևորգյան,_x000a_ՀՀ վիճակագրական կոմիտեի նախագահ_x000a_"/>
        <s v="Հայկանուշ Չոբանյան,_x000a_ՀՀ ՏԿԵՆ միգրացիոն ծառայության վերադարձի և ինտեգրման բաժնի պետ"/>
        <s v="Իրինա Դավթյան,_x000a_ՀՀ ՏԿԵՆ միգրացիոն ծառայության պետի տեղակալ  "/>
        <s v="Արմեն Ղազարյան,_x000a_ՀՀ ՏԿԵՆ միգրացիոն ծառայության  պետ"/>
        <s v="Արմինե Հայրապետյան, _x000a_ՀՀ ՆԳՆ ճգնաժամային կառավարման պետական ակադեմիայի ռեկտորի պարտականությունները կատարող"/>
        <s v="Արսեն Մնացականյան,_x000a_ՀՀ գլխավոր հարկադիր կատարող"/>
        <s v="Գոհար Մկրտչյան,_x000a_ՀՀ գլխավոր հարկադիր կատարումն ապահովող իրավաբանական բաժնի պետ"/>
        <s v="Էդվարդ Հովհաննիսյան, _x000a_ ՀՀ Արմավիրի մարզպետ"/>
        <s v="Գառնիկ Խաչատրյան, _x000a_ՀՀ Արմավիրի մարզպետի աշխատակազմի տարածքային կառավարման և տեղական ինքնակառավարման հարցերի վարչության գլխավոր մասնագետ"/>
        <s v="Արշակ Ղորղանյան,_x000a_ՀՀ Արմավիրի մարզպետի աշխատակազմի տարածքային կառավարման և տեղական ինքնակառավարման հարցերի վարչության գլխավոր մասնագետ"/>
        <s v="Սոնյան Բուդաղյան, _x000a_ՀՀ Արմավիրի մարզպետի աշխատակազմի կրթության մշակույթի և սպորտի վարչության պետ "/>
        <s v="Տաթևիկ  Մկրտչյան,_x000a_ՀՀ Արմավիրի մարզպետի աշխատակազմի անձնակազմի կառավարման, փաստաթղթաշրջանառության և հասարակայնության հետ կապերի վարչության գլխավոր մասնագետ "/>
        <s v="Հովհաննես Ավետիսյան, _x000a_ՀՀ Լոռու մարզպետի տեղակալ"/>
        <s v="Տիգրան Հովսեփյան, _x000a_ՀՀ Լոռու մարզպետի խորհրդական"/>
        <s v="Մերի Զաքարյա,_x000a_Ռազմարդյունաբերության կոմիտեի զարգացման  վարչության գլխավոր մասնագետ" u="1"/>
        <s v="Արտյոմ Մեհրաբյան,_x000a_ՀՀ բարձր տեխնոլոգիական արդյունաբերության նախարարի խորհրդական" u="1"/>
        <s v="Արմեն Սիմոնյան,_x000a_Ռազմարդյունաբերության կոմիտեի որակի վերահսկողության վարչության պետ_x000a_" u="1"/>
        <s v="Արտակ Մամուլյան, Ռազմարդյունաբերության կոմիտեի արտադրության, նորոգման և օգտահանման վարչության պետ" u="1"/>
        <s v="Արմենակ Արմենակյան,_x000a_Ռազմարդյունաբերության կոմիտեի ԳՀՓԿԱ վարչության գլխավոր մասնագետ" u="1"/>
      </sharedItems>
    </cacheField>
    <cacheField name="Գործուղման  սկիզբը" numFmtId="169">
      <sharedItems containsSemiMixedTypes="0" containsNonDate="0" containsDate="1" containsString="0" minDate="2023-03-02T00:00:00" maxDate="2023-12-26T00:00:00"/>
    </cacheField>
    <cacheField name="Գործուղման  ավարտը" numFmtId="169">
      <sharedItems containsSemiMixedTypes="0" containsNonDate="0" containsDate="1" containsString="0" minDate="2023-03-03T00:00:00" maxDate="2023-12-31T00:00:00"/>
    </cacheField>
    <cacheField name="Գործուղման վայրը" numFmtId="0">
      <sharedItems count="72">
        <s v="Ավստրիայի Հանրապետություն (Վիեննա) "/>
        <s v="Ռուսաստանի Դաշնություն (Մոսկվա) "/>
        <s v="Ֆրանսիայի Հանրապետություն (Փարիզ)"/>
        <s v="Շվեյցարիայի Համադաշնություն (Ժնև)"/>
        <s v="Ամերիկայի Միացյալ Նահանգներ (Ատլանտա) "/>
        <s v="Ղրղզստանի Հանրապետություն (Բիշքեկ) "/>
        <s v="Ֆրանսիայի Հանրապետություն (Ստրասբուրգ)"/>
        <s v="Վրաստանի Հանրապետություն (Բաթումի)"/>
        <s v="Սերբիայի Հանրապետություն (Բելգրադ)"/>
        <s v="Բելառուսի Հանրապետություն (Մինսկ) "/>
        <s v="Բելգիայի Թագավորություն (Բրյուսել)"/>
        <s v="Հնդկաստան   (Մումբայ)"/>
        <s v="Լիտվայի Հանրապետություն (Վիլնյուս) "/>
        <s v="Վրաստանի Հանրապետություն (Թբիլիսի)"/>
        <s v="Չինաստանի Ժողովրդական Հանրապետություն (Պեկին)"/>
        <s v="Մեծ Բրիտանիայի և Հյուսիսային Իռլանդիայի Միացյալ Թագավորություն (Լոնդոն)"/>
        <s v="Ղազախստանի Հանրապետություն (Աստանա)"/>
        <s v="Չինաստանի Ժողովրդական Հանրապետություն (Ցզյանսի)"/>
        <s v="Արաբական Միացյալ Էմիրություններ (Դուբայ)"/>
        <s v="Տաջիկստանի Հանրապետություն  (Դուշանբե)"/>
        <s v="Հունաստանի Հանրապետություն (Աթենք)"/>
        <s v="Գերմանիայի Դաշնային Հանրապետություն (Բեռլին)"/>
        <s v="Ռուսաստանի Դաշնություն (Եկատերինբուրգ)"/>
        <s v="Իրանի Իսլամական Հանրապետություն (Թեհրան) "/>
        <s v="Սաուդյան Արաբիայի Թագավորություն _x000a_(ԷԼ-Ռիադ) "/>
        <s v="Չինաստանի Ժողովրդական Հանրապետություն (Շանհայ) "/>
        <s v="Զիմբաբվե            (Վիկտորիա Ֆոլս)"/>
        <s v="Ճապոնիա                     (Տոկիո)"/>
        <s v="Իտալիայի Հանրապետություն (Բավենո)"/>
        <s v="Ռուսաստանի Դաշնություն         (Սանկտ Պետերբուրգ)"/>
        <s v="Ուզբեկստանի Հանրապետություն (Սամարղանդ)"/>
        <s v="Իսպանիայի Թագավորություն            (Լա Ռիոխա)"/>
        <s v="Իրանի Իսլամական Հանրապետություն (Շախրե Բաբակ) "/>
        <s v="Թուրքիա_x000a_(Ստամբուլ)"/>
        <s v="Ռուսաստանի Դաշնություն (Ստավրոպոլ)"/>
        <s v="Գերմանիայի Դաշնային Հանրապետություն (Ֆրանկֆուրտ)"/>
        <s v="Իտալիայի Հանրապետություն (Նեապոլ)"/>
        <s v="Կատար                           (Դոհա)"/>
        <s v="Իրանի Իսլամական Հանրապետություն (Սպահան) "/>
        <s v="Ճապոնիա                        (Չիբա)"/>
        <s v="Ամերիկայի Միացյալ Նահանգներ                  (Սան Ֆրանցիսկո)"/>
        <s v="Եգիպտոսի Արաբական Հանրապետություն (Կահիրե)  "/>
        <s v="Իրանի Իսլամական Հանրապետություն (Սպահան)"/>
        <s v="Իրանի Իսլամական Հանրապետություն (Թեհրան)"/>
        <s v="Շվեդիայի Թագավորություն (Ստոկհոլմ)"/>
        <s v="Մարոկոյի Թագավորություն (Մարաքաշ) "/>
        <s v="Հնդկաստան        (Նյու Դելի)"/>
        <s v="Չեխիայի Հանրապետություն (Պրահա)"/>
        <s v="Գերմանիայի Դաշնային Հանրապետություն (Դրեզդեն)"/>
        <s v="Լեհաստան (Վարշավա)"/>
        <s v="Շվեյցարիայի Համադաշնություն (Ստոկհոլմ)"/>
        <s v="Ինդոնեզիայի Հանրապետություն (Բալի)"/>
        <s v="Հունգարիա (Բուդապեշտ)"/>
        <s v="Կորեայի Հանրապետություն (Սեուլ) "/>
        <s v="Իսպանիայի Թագավորություն (Բարսելոնա)"/>
        <s v="Ռուսաստանի Դաշնություն                    (Կազան)"/>
        <s v="Ալբանիա                  (Տիրանա)"/>
        <s v="Գերմանիայի Դաշնային Հանրապետություն (Քյոլն)"/>
        <s v="Ռումինիա (Բուխարեստ)"/>
        <s v="Իսպանիայի Թագավորություն (Մադրիդ)"/>
        <s v="Ամերիկայի Միացյալ Նահանգներ           (Նյու Յորք)"/>
        <s v="Պորտուգակիայի Հանրապետություն (Լիսաբոն)"/>
        <s v="Ղրղզստանի Հանրապետություն (Բիշքեկ)"/>
        <s v="Ռուսաստանի Դաշնություն (Վլադիկավկազ)"/>
        <s v="Նիդերլանդների Թագավորություն (Ամստերդամ) "/>
        <s v="Հորդանանաի Հաշիմյան Հանրապետություն (Ամման) "/>
        <s v="Լյուքսեմբուրգի Մեծ Դքսություն (Լյուքսեմբուրգ)"/>
        <s v="Արաբական Միացյալ Էմիրություններ (Շարժա)"/>
        <s v="Ղազախստանի Հանրապետություն (Ալմաթի)"/>
        <s v="ՈՒզբեկստանի Հանրապետություն (Տաշքենդ)"/>
        <s v="Չեխիայի Հանրապետություն (Մորավյան-Սիլեզյան երկրամաս)"/>
        <s v="Ռումինիա  (Հարգիտա)"/>
      </sharedItems>
    </cacheField>
    <cacheField name="Գործուղման միջին ծախսը մեկ օրվա համար ըստ գործուղված անձի՝ գործուղումների քանակի" numFmtId="164">
      <sharedItems containsSemiMixedTypes="0" containsString="0" containsNumber="1" minValue="0.43" maxValue="740.07833333333338"/>
    </cacheField>
    <cacheField name="Գործուղման միջին տևողությունը ըստ գործուղված անձի" numFmtId="164">
      <sharedItems containsSemiMixedTypes="0" containsString="0" containsNumber="1" minValue="1" maxValue="15"/>
    </cacheField>
    <cacheField name="Ճանապարհածախսը՝ _x000a_այդ թվում" numFmtId="164">
      <sharedItems containsSemiMixedTypes="0" containsString="0" containsNumber="1" minValue="0" maxValue="1928.6"/>
    </cacheField>
    <cacheField name="Էկոնոմ դաս" numFmtId="164">
      <sharedItems containsString="0" containsBlank="1" containsNumber="1" minValue="0" maxValue="1928.6"/>
    </cacheField>
    <cacheField name="Բիզնես դաս" numFmtId="170">
      <sharedItems containsSemiMixedTypes="0" containsString="0" containsNumber="1" containsInteger="1" minValue="0" maxValue="0"/>
    </cacheField>
    <cacheField name="Գիշերավարձը _x000a_/օրերի քանակ/" numFmtId="1">
      <sharedItems containsString="0" containsBlank="1" containsNumber="1" containsInteger="1" minValue="0" maxValue="14"/>
    </cacheField>
    <cacheField name="Գիշերավարձը" numFmtId="164">
      <sharedItems containsString="0" containsBlank="1" containsNumber="1" minValue="0" maxValue="656.81200000000001"/>
    </cacheField>
    <cacheField name="Օրապահիկը_x000a_ /օրերի քանակ/" numFmtId="1">
      <sharedItems containsSemiMixedTypes="0" containsString="0" containsNumber="1" containsInteger="1" minValue="1" maxValue="15"/>
    </cacheField>
    <cacheField name="Օրապահիկը_x000a_" numFmtId="164">
      <sharedItems containsSemiMixedTypes="0" containsString="0" containsNumber="1" minValue="0" maxValue="708.13499999999999"/>
    </cacheField>
    <cacheField name="Այլ ծախսեր" numFmtId="164">
      <sharedItems containsSemiMixedTypes="0" containsString="0" containsNumber="1" minValue="0" maxValue="460"/>
    </cacheField>
    <cacheField name="Ընդամենը ծախսեր" numFmtId="164">
      <sharedItems containsSemiMixedTypes="0" containsString="0" containsNumber="1" minValue="1.72" maxValue="2220.2350000000001"/>
    </cacheField>
    <cacheField name="Field2" numFmtId="0" formula="'Ընդամենը ծախսեր'/'Օրապահիկը_x000a_ /օրերի քանակ/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1">
  <r>
    <x v="0"/>
    <n v="1.1000000000000001"/>
    <s v="2023 թվական, _x000a_4-րդ  եռամսյակ"/>
    <s v="29.09.2023թ _x000a_N 1402-Ա"/>
    <x v="0"/>
    <d v="2023-10-01T00:00:00"/>
    <d v="2023-10-05T00:00:00"/>
    <x v="0"/>
    <n v="59.762800000000006"/>
    <n v="4"/>
    <n v="0"/>
    <n v="0"/>
    <n v="0"/>
    <n v="4"/>
    <n v="0"/>
    <n v="5"/>
    <n v="298.81400000000002"/>
    <n v="0"/>
    <n v="298.81400000000002"/>
  </r>
  <r>
    <x v="0"/>
    <s v="1.2"/>
    <s v="2023 թվական, _x000a_4-րդ  եռամսյակ"/>
    <s v="01.12.2023թ _x000a_N 1760-Ա"/>
    <x v="0"/>
    <d v="2023-12-03T00:00:00"/>
    <d v="2023-12-05T00:00:00"/>
    <x v="1"/>
    <n v="129.62899999999999"/>
    <n v="4"/>
    <n v="145.73500000000001"/>
    <n v="145.73500000000001"/>
    <n v="0"/>
    <n v="2"/>
    <n v="97.215999999999994"/>
    <n v="3"/>
    <n v="138.649"/>
    <n v="7.2869999999999999"/>
    <n v="388.887"/>
  </r>
  <r>
    <x v="0"/>
    <s v="1.3"/>
    <s v="2023 թվական, _x000a_4-րդ  եռամսյակ"/>
    <s v="01.12.2023թ _x000a_N 1760-Ա"/>
    <x v="1"/>
    <d v="2023-12-03T00:00:00"/>
    <d v="2023-12-05T00:00:00"/>
    <x v="1"/>
    <n v="96.966666666666683"/>
    <n v="3"/>
    <n v="116.289"/>
    <n v="116.289"/>
    <n v="0"/>
    <n v="2"/>
    <n v="64.81"/>
    <n v="3"/>
    <n v="103.98699999999999"/>
    <n v="5.8140000000000001"/>
    <n v="290.90000000000003"/>
  </r>
  <r>
    <x v="0"/>
    <s v="1.4"/>
    <s v="2023 թվական, _x000a_4-րդ  եռամսյակ"/>
    <s v="01.12.2023թ _x000a_N 1760-Ա"/>
    <x v="2"/>
    <d v="2023-12-03T00:00:00"/>
    <d v="2023-12-05T00:00:00"/>
    <x v="1"/>
    <n v="112.503"/>
    <n v="3"/>
    <n v="160.678"/>
    <n v="160.678"/>
    <n v="0"/>
    <n v="2"/>
    <n v="64.81"/>
    <n v="3"/>
    <n v="103.98699999999999"/>
    <n v="8.0340000000000007"/>
    <n v="337.50900000000001"/>
  </r>
  <r>
    <x v="0"/>
    <s v="1.5"/>
    <s v="2023 թվական, _x000a_4-րդ  եռամսյակ"/>
    <s v="01.12.2023թ _x000a_N 1760-Ա"/>
    <x v="3"/>
    <d v="2023-12-03T00:00:00"/>
    <d v="2023-12-05T00:00:00"/>
    <x v="1"/>
    <n v="112.50233333333334"/>
    <n v="3"/>
    <n v="160.678"/>
    <n v="160.678"/>
    <n v="0"/>
    <n v="2"/>
    <n v="64.81"/>
    <n v="3"/>
    <n v="103.98699999999999"/>
    <n v="8.032"/>
    <n v="337.50700000000001"/>
  </r>
  <r>
    <x v="1"/>
    <s v="2.1"/>
    <s v="2023 թվական, _x000a_4-րդ  եռամսյակ"/>
    <s v="20․09․2023թ  _x000a_N 8/604-Ա"/>
    <x v="4"/>
    <d v="2023-10-02T00:00:00"/>
    <d v="2023-10-06T00:00:00"/>
    <x v="2"/>
    <n v="46.3996"/>
    <n v="5"/>
    <n v="121.779"/>
    <n v="121.779"/>
    <n v="0"/>
    <n v="4"/>
    <n v="110.21899999999999"/>
    <n v="5"/>
    <n v="0"/>
    <n v="0"/>
    <n v="231.99799999999999"/>
  </r>
  <r>
    <x v="1"/>
    <s v="2.2"/>
    <s v="2023 թվական, _x000a_4-րդ  եռամսյակ"/>
    <s v="20․09․2023թ  _x000a_N 8/604-Ա"/>
    <x v="5"/>
    <d v="2023-10-02T00:00:00"/>
    <d v="2023-10-06T00:00:00"/>
    <x v="2"/>
    <n v="46.3996"/>
    <n v="5"/>
    <n v="121.779"/>
    <n v="121.779"/>
    <n v="0"/>
    <n v="4"/>
    <n v="110.21899999999999"/>
    <n v="5"/>
    <n v="0"/>
    <n v="0"/>
    <n v="231.99799999999999"/>
  </r>
  <r>
    <x v="1"/>
    <s v="2.3"/>
    <s v="2023 թվական, _x000a_4-րդ  եռամսյակ"/>
    <s v="12․09․2023թ  _x000a_N 933-Ա"/>
    <x v="6"/>
    <d v="2023-10-03T00:00:00"/>
    <d v="2023-10-06T00:00:00"/>
    <x v="3"/>
    <n v="48.2605"/>
    <n v="5.333333333333333"/>
    <n v="121.779"/>
    <n v="121.779"/>
    <n v="0"/>
    <n v="3"/>
    <n v="71.263000000000005"/>
    <n v="4"/>
    <n v="0"/>
    <n v="0"/>
    <n v="193.042"/>
  </r>
  <r>
    <x v="1"/>
    <s v="2.4"/>
    <s v="2023 թվական, _x000a_4-րդ  եռամսյակ"/>
    <s v="20․09․2023թ  _x000a_N 8/676-Ա"/>
    <x v="7"/>
    <d v="2023-11-14T00:00:00"/>
    <d v="2023-11-16T00:00:00"/>
    <x v="1"/>
    <n v="46.292333333333339"/>
    <n v="3"/>
    <n v="138.87700000000001"/>
    <n v="138.87700000000001"/>
    <n v="0"/>
    <n v="2"/>
    <n v="0"/>
    <n v="3"/>
    <n v="0"/>
    <n v="0"/>
    <n v="138.87700000000001"/>
  </r>
  <r>
    <x v="1"/>
    <s v="2.5"/>
    <s v="2023 թվական, _x000a_4-րդ  եռամսյակ"/>
    <s v="20․09․2023թ  _x000a_N 8/676-Ա"/>
    <x v="8"/>
    <d v="2023-11-14T00:00:00"/>
    <d v="2023-11-16T00:00:00"/>
    <x v="1"/>
    <n v="46.292333333333339"/>
    <n v="3"/>
    <n v="138.87700000000001"/>
    <n v="138.87700000000001"/>
    <n v="0"/>
    <n v="2"/>
    <n v="0"/>
    <n v="3"/>
    <n v="0"/>
    <n v="0"/>
    <n v="138.87700000000001"/>
  </r>
  <r>
    <x v="1"/>
    <s v="2.6"/>
    <s v="2023 թվական, _x000a_4-րդ  եռամսյակ"/>
    <s v="20․09․2023թ  _x000a_N 8/676-Ա"/>
    <x v="9"/>
    <d v="2023-11-14T00:00:00"/>
    <d v="2023-11-16T00:00:00"/>
    <x v="1"/>
    <n v="53.236333333333334"/>
    <n v="3"/>
    <n v="138.87700000000001"/>
    <n v="138.87700000000001"/>
    <n v="0"/>
    <n v="2"/>
    <n v="0"/>
    <n v="3"/>
    <n v="0"/>
    <n v="20.832000000000001"/>
    <n v="159.709"/>
  </r>
  <r>
    <x v="1"/>
    <s v="2.7"/>
    <s v="2023 թվական, _x000a_4-րդ  եռամսյակ"/>
    <s v="17․10․2023թ  _x000a_N 8/659-Ա"/>
    <x v="10"/>
    <d v="2023-10-25T00:00:00"/>
    <d v="2023-10-27T00:00:00"/>
    <x v="1"/>
    <n v="46.87233333333333"/>
    <n v="4.5"/>
    <n v="140.61699999999999"/>
    <n v="140.61699999999999"/>
    <n v="0"/>
    <n v="2"/>
    <n v="0"/>
    <n v="3"/>
    <n v="0"/>
    <n v="0"/>
    <n v="140.61699999999999"/>
  </r>
  <r>
    <x v="1"/>
    <s v="2.8"/>
    <s v="2023 թվական, _x000a_4-րդ  եռամսյակ"/>
    <s v="17․10․2023թ  _x000a_N 8/659-Ա"/>
    <x v="6"/>
    <d v="2023-10-25T00:00:00"/>
    <d v="2023-10-27T00:00:00"/>
    <x v="1"/>
    <n v="51.559666666666665"/>
    <n v="5.333333333333333"/>
    <n v="140.61699999999999"/>
    <n v="140.61699999999999"/>
    <n v="0"/>
    <n v="2"/>
    <n v="0"/>
    <n v="3"/>
    <n v="0"/>
    <n v="14.061999999999999"/>
    <n v="154.679"/>
  </r>
  <r>
    <x v="1"/>
    <s v="2.9"/>
    <s v="2023 թվական, _x000a_4-րդ  եռամսյակ"/>
    <s v="23․11․2023թ  _x000a_N 8/767-Ա"/>
    <x v="6"/>
    <d v="2023-12-09T00:00:00"/>
    <d v="2023-12-17T00:00:00"/>
    <x v="4"/>
    <n v="233.5802222222222"/>
    <n v="5.333333333333333"/>
    <n v="1130.8689999999999"/>
    <n v="1130.8689999999999"/>
    <n v="0"/>
    <n v="8"/>
    <n v="559.98800000000006"/>
    <n v="9"/>
    <n v="354.82"/>
    <n v="56.545000000000002"/>
    <n v="2102.2219999999998"/>
  </r>
  <r>
    <x v="1"/>
    <s v="2.10"/>
    <s v="2023 թվական, _x000a_4-րդ  եռամսյակ"/>
    <s v="14․11․2023թ  _x000a_N 8/733-Ա"/>
    <x v="10"/>
    <d v="2023-11-20T00:00:00"/>
    <d v="2023-11-25T00:00:00"/>
    <x v="5"/>
    <n v="80.690666666666672"/>
    <n v="4.5"/>
    <n v="249.94399999999999"/>
    <n v="249.94399999999999"/>
    <n v="0"/>
    <n v="5"/>
    <n v="109.569"/>
    <n v="6"/>
    <n v="107.134"/>
    <n v="17.497"/>
    <n v="484.14400000000001"/>
  </r>
  <r>
    <x v="2"/>
    <s v="3.1"/>
    <s v="2023 թվական, _x000a_4-րդ  եռամսյակ"/>
    <s v="27․09․2023թ  _x000a_N ՍԴՆՈ-102"/>
    <x v="11"/>
    <d v="2023-10-12T00:00:00"/>
    <d v="2023-10-14T00:00:00"/>
    <x v="6"/>
    <n v="246.71533333333332"/>
    <n v="3"/>
    <n v="435.38200000000001"/>
    <n v="435.38200000000001"/>
    <n v="0"/>
    <n v="2"/>
    <n v="151.07900000000001"/>
    <n v="3"/>
    <n v="143.685"/>
    <n v="10"/>
    <n v="740.14599999999996"/>
  </r>
  <r>
    <x v="2"/>
    <s v="3.2"/>
    <s v="2023 թվական, _x000a_4-րդ  եռամսյակ"/>
    <s v="27․09․2023թ  _x000a_N ՍԴՆՈ-102"/>
    <x v="12"/>
    <d v="2023-10-12T00:00:00"/>
    <d v="2023-10-14T00:00:00"/>
    <x v="6"/>
    <n v="101.58800000000001"/>
    <n v="3"/>
    <n v="0"/>
    <n v="0"/>
    <n v="0"/>
    <n v="2"/>
    <n v="151.07900000000001"/>
    <n v="3"/>
    <n v="143.685"/>
    <n v="10"/>
    <n v="304.76400000000001"/>
  </r>
  <r>
    <x v="2"/>
    <s v="3.3"/>
    <s v="2023 թվական, _x000a_4-րդ  եռամսյակ"/>
    <s v="16․10․2023թ  _x000a_N ՍԴՆՈ-111"/>
    <x v="12"/>
    <d v="2023-10-19T00:00:00"/>
    <d v="2023-10-21T00:00:00"/>
    <x v="7"/>
    <n v="179.84100000000001"/>
    <n v="3"/>
    <n v="0"/>
    <n v="0"/>
    <n v="0"/>
    <n v="2"/>
    <n v="79.522999999999996"/>
    <n v="3"/>
    <n v="0"/>
    <n v="460"/>
    <n v="539.52300000000002"/>
  </r>
  <r>
    <x v="2"/>
    <s v="3.4"/>
    <s v="2023 թվական, _x000a_4-րդ  եռամսյակ"/>
    <s v="16․10․2023թ  _x000a_N ՍԴՆՈ-111"/>
    <x v="13"/>
    <d v="2023-10-19T00:00:00"/>
    <d v="2023-10-21T00:00:00"/>
    <x v="7"/>
    <n v="26.507666666666665"/>
    <n v="3"/>
    <n v="0"/>
    <n v="0"/>
    <n v="0"/>
    <n v="2"/>
    <n v="79.522999999999996"/>
    <n v="3"/>
    <n v="0"/>
    <n v="0"/>
    <n v="79.522999999999996"/>
  </r>
  <r>
    <x v="2"/>
    <s v="3.5"/>
    <s v="2023 թվական, _x000a_4-րդ  եռամսյակ"/>
    <s v="16․10․2023թ  _x000a_N ՍԴՆՈ-111"/>
    <x v="14"/>
    <d v="2023-10-19T00:00:00"/>
    <d v="2023-10-21T00:00:00"/>
    <x v="7"/>
    <n v="26.507666666666665"/>
    <n v="3"/>
    <n v="0"/>
    <n v="0"/>
    <n v="0"/>
    <n v="2"/>
    <n v="79.522999999999996"/>
    <n v="3"/>
    <n v="0"/>
    <n v="0"/>
    <n v="79.522999999999996"/>
  </r>
  <r>
    <x v="2"/>
    <s v="3.6"/>
    <s v="2023 թվական, _x000a_4-րդ  եռամսյակ"/>
    <s v="16․10․2023թ  _x000a_N ՍԴՆՈ-111"/>
    <x v="15"/>
    <d v="2023-10-19T00:00:00"/>
    <d v="2023-10-21T00:00:00"/>
    <x v="7"/>
    <n v="26.507666666666665"/>
    <n v="3"/>
    <n v="0"/>
    <n v="0"/>
    <n v="0"/>
    <n v="2"/>
    <n v="79.522999999999996"/>
    <n v="3"/>
    <n v="0"/>
    <n v="0"/>
    <n v="79.522999999999996"/>
  </r>
  <r>
    <x v="2"/>
    <s v="3.7"/>
    <s v="2023 թվական, _x000a_4-րդ  եռամսյակ"/>
    <s v="16․10․2023թ  _x000a_N ՍԴՆՈ-111"/>
    <x v="16"/>
    <d v="2023-10-19T00:00:00"/>
    <d v="2023-10-21T00:00:00"/>
    <x v="7"/>
    <n v="26.507666666666665"/>
    <n v="3"/>
    <n v="0"/>
    <n v="0"/>
    <n v="0"/>
    <n v="2"/>
    <n v="79.522999999999996"/>
    <n v="3"/>
    <n v="0"/>
    <n v="0"/>
    <n v="79.522999999999996"/>
  </r>
  <r>
    <x v="2"/>
    <s v="3.8"/>
    <s v="2023 թվական, _x000a_4-րդ  եռամսյակ"/>
    <s v="16․10․2023թ  _x000a_N ՍԴՆՈ-111"/>
    <x v="17"/>
    <d v="2023-10-19T00:00:00"/>
    <d v="2023-10-21T00:00:00"/>
    <x v="7"/>
    <n v="26.507666666666665"/>
    <n v="3"/>
    <n v="0"/>
    <n v="0"/>
    <n v="0"/>
    <n v="2"/>
    <n v="79.522999999999996"/>
    <n v="3"/>
    <n v="0"/>
    <n v="0"/>
    <n v="79.522999999999996"/>
  </r>
  <r>
    <x v="2"/>
    <s v="3.9"/>
    <s v="2023 թվական, _x000a_4-րդ  եռամսյակ"/>
    <s v="02․11․2023թ  _x000a_N ՍԴՆՈ-133"/>
    <x v="18"/>
    <d v="2023-11-15T00:00:00"/>
    <d v="2023-11-17T00:00:00"/>
    <x v="8"/>
    <n v="166.33699999999999"/>
    <n v="3"/>
    <n v="396.41399999999999"/>
    <n v="396.41399999999999"/>
    <n v="0"/>
    <n v="2"/>
    <n v="0"/>
    <n v="3"/>
    <n v="102.59699999999999"/>
    <n v="0"/>
    <n v="499.01099999999997"/>
  </r>
  <r>
    <x v="2"/>
    <s v="3.10"/>
    <s v="2023 թվական, _x000a_4-րդ  եռամսյակ"/>
    <s v="06․11․2023թ  _x000a_N ՍԴՆՈ-134"/>
    <x v="19"/>
    <d v="2023-11-15T00:00:00"/>
    <d v="2023-11-18T00:00:00"/>
    <x v="9"/>
    <n v="111.65955000000001"/>
    <n v="4"/>
    <n v="203.33799999999999"/>
    <n v="203.33799999999999"/>
    <n v="0"/>
    <n v="3"/>
    <n v="131.00020000000001"/>
    <n v="4"/>
    <n v="112.3"/>
    <n v="0"/>
    <n v="446.63820000000004"/>
  </r>
  <r>
    <x v="3"/>
    <s v="4.1"/>
    <s v="2023 թվական, _x000a_4-րդ  եռամսյակ"/>
    <s v="29.09.2023թ _x000a_N 1998-Ա"/>
    <x v="20"/>
    <d v="2023-10-02T00:00:00"/>
    <d v="2023-10-03T00:00:00"/>
    <x v="1"/>
    <n v="109.617"/>
    <n v="2"/>
    <n v="119.45699999999999"/>
    <n v="119.45699999999999"/>
    <n v="0"/>
    <n v="1"/>
    <n v="23.216000000000001"/>
    <n v="2"/>
    <n v="66.561000000000007"/>
    <n v="10"/>
    <n v="219.23400000000001"/>
  </r>
  <r>
    <x v="3"/>
    <s v="4.2"/>
    <s v="2023 թվական, _x000a_4-րդ  եռամսյակ"/>
    <s v="10.10.2023թ _x000a_N 2088-Ա"/>
    <x v="21"/>
    <d v="2023-10-12T00:00:00"/>
    <d v="2023-10-14T00:00:00"/>
    <x v="10"/>
    <n v="316.31833333333333"/>
    <n v="3"/>
    <n v="666.875"/>
    <n v="666.875"/>
    <n v="0"/>
    <n v="2"/>
    <n v="135.29599999999999"/>
    <n v="3"/>
    <n v="146.78399999999999"/>
    <n v="0"/>
    <n v="948.95500000000004"/>
  </r>
  <r>
    <x v="3"/>
    <s v="4.3"/>
    <s v="2023 թվական, _x000a_4-րդ  եռամսյակ"/>
    <s v="12.10.2023թ _x000a_N 1016-Ա"/>
    <x v="22"/>
    <d v="2023-10-16T00:00:00"/>
    <d v="2023-10-19T00:00:00"/>
    <x v="11"/>
    <n v="105.4945"/>
    <n v="2.5"/>
    <n v="335.07"/>
    <n v="335.07"/>
    <n v="0"/>
    <n v="3"/>
    <n v="0"/>
    <n v="4"/>
    <n v="86.908000000000001"/>
    <n v="0"/>
    <n v="421.97800000000001"/>
  </r>
  <r>
    <x v="3"/>
    <s v="4.4"/>
    <s v="2023 թվական, _x000a_4-րդ  եռամսյակ"/>
    <s v="10.10.2023թ _x000a_N 2085-Ա"/>
    <x v="23"/>
    <d v="2023-10-16T00:00:00"/>
    <d v="2023-10-19T00:00:00"/>
    <x v="11"/>
    <n v="105.4945"/>
    <n v="4"/>
    <n v="335.07"/>
    <n v="335.07"/>
    <n v="0"/>
    <n v="3"/>
    <n v="0"/>
    <n v="4"/>
    <n v="86.908000000000001"/>
    <n v="0"/>
    <n v="421.97800000000001"/>
  </r>
  <r>
    <x v="3"/>
    <s v="4.5"/>
    <s v="2023 թվական, _x000a_4-րդ  եռամսյակ"/>
    <s v="10.10.2023թ _x000a_N 2085-Ա"/>
    <x v="24"/>
    <d v="2023-10-16T00:00:00"/>
    <d v="2023-10-19T00:00:00"/>
    <x v="11"/>
    <n v="105.4945"/>
    <n v="4"/>
    <n v="335.07"/>
    <n v="335.07"/>
    <n v="0"/>
    <n v="3"/>
    <n v="0"/>
    <n v="4"/>
    <n v="86.908000000000001"/>
    <n v="0"/>
    <n v="421.97800000000001"/>
  </r>
  <r>
    <x v="3"/>
    <s v="4.6"/>
    <s v="2023 թվական, _x000a_4-րդ  եռամսյակ"/>
    <s v="28.09.2023թ _x000a_N 1993-Ա"/>
    <x v="25"/>
    <d v="2023-10-02T00:00:00"/>
    <d v="2023-10-06T00:00:00"/>
    <x v="12"/>
    <n v="28.213000000000001"/>
    <n v="5"/>
    <n v="0"/>
    <n v="0"/>
    <n v="0"/>
    <n v="4"/>
    <n v="0"/>
    <n v="5"/>
    <n v="141.065"/>
    <n v="0"/>
    <n v="141.065"/>
  </r>
  <r>
    <x v="3"/>
    <s v="4.7"/>
    <s v="2023 թվական, _x000a_4-րդ  եռամսյակ"/>
    <s v="19.10.2023թ _x000a_N 2072-Ա"/>
    <x v="20"/>
    <d v="2023-10-12T00:00:00"/>
    <d v="2023-10-14T00:00:00"/>
    <x v="10"/>
    <n v="279.89533333333333"/>
    <n v="2"/>
    <n v="557.6"/>
    <n v="557.6"/>
    <n v="0"/>
    <n v="2"/>
    <n v="135.29900000000001"/>
    <n v="3"/>
    <n v="146.78700000000001"/>
    <n v="0"/>
    <n v="839.68600000000004"/>
  </r>
  <r>
    <x v="3"/>
    <s v="4.8"/>
    <s v="2023 թվական, _x000a_4-րդ  եռամսյակ"/>
    <s v="25.10.2023թ _x000a_N 1062-Ա"/>
    <x v="22"/>
    <d v="2023-10-26T00:00:00"/>
    <d v="2023-10-26T00:00:00"/>
    <x v="13"/>
    <n v="30.571999999999999"/>
    <n v="2.5"/>
    <n v="0"/>
    <n v="0"/>
    <n v="0"/>
    <n v="0"/>
    <n v="0"/>
    <n v="1"/>
    <n v="30.571999999999999"/>
    <n v="0"/>
    <n v="30.571999999999999"/>
  </r>
  <r>
    <x v="3"/>
    <s v="4.9"/>
    <s v="2023 թվական, _x000a_4-րդ  եռամսյակ"/>
    <s v="25.10.2023թ _x000a_N 1062-Ա"/>
    <x v="20"/>
    <d v="2023-10-26T00:00:00"/>
    <d v="2023-10-26T00:00:00"/>
    <x v="13"/>
    <n v="30.571999999999999"/>
    <n v="2"/>
    <n v="0"/>
    <n v="0"/>
    <n v="0"/>
    <n v="0"/>
    <n v="0"/>
    <n v="1"/>
    <n v="30.571999999999999"/>
    <n v="0"/>
    <n v="30.571999999999999"/>
  </r>
  <r>
    <x v="3"/>
    <s v="4.10"/>
    <s v="2023 թվական, _x000a_4-րդ  եռամսյակ"/>
    <s v="11.10.2023թ _x000a_N 2111-Ա"/>
    <x v="26"/>
    <d v="2023-10-16T00:00:00"/>
    <d v="2023-10-19T00:00:00"/>
    <x v="14"/>
    <n v="148.55924999999999"/>
    <n v="3.5"/>
    <n v="378.00299999999999"/>
    <n v="378.00299999999999"/>
    <n v="0"/>
    <n v="3"/>
    <n v="89.084999999999994"/>
    <n v="4"/>
    <n v="127.149"/>
    <n v="0"/>
    <n v="594.23699999999997"/>
  </r>
  <r>
    <x v="3"/>
    <s v="4.11"/>
    <s v="2023 թվական, _x000a_4-րդ  եռամսյակ"/>
    <s v="13.10.2023թ _x000a_N 2136-Ա"/>
    <x v="26"/>
    <d v="2023-10-25T00:00:00"/>
    <d v="2023-10-27T00:00:00"/>
    <x v="15"/>
    <n v="194.346"/>
    <n v="3.5"/>
    <n v="251.083"/>
    <n v="251.083"/>
    <n v="0"/>
    <n v="2"/>
    <n v="183.48"/>
    <n v="3"/>
    <n v="148.47499999999999"/>
    <n v="0"/>
    <n v="583.03800000000001"/>
  </r>
  <r>
    <x v="3"/>
    <s v="4.12"/>
    <s v="2023 թվական, _x000a_4-րդ  եռամսյակ"/>
    <s v="02.11.2023թ _x000a_N 2303-Ա"/>
    <x v="27"/>
    <d v="2023-10-27T00:00:00"/>
    <d v="2023-10-30T00:00:00"/>
    <x v="15"/>
    <n v="64.616500000000002"/>
    <n v="4"/>
    <n v="0"/>
    <n v="0"/>
    <n v="0"/>
    <n v="3"/>
    <n v="110.047"/>
    <n v="4"/>
    <n v="148.41900000000001"/>
    <n v="0"/>
    <n v="258.46600000000001"/>
  </r>
  <r>
    <x v="3"/>
    <s v="4.13"/>
    <s v="2023 թվական, _x000a_4-րդ  եռամսյակ"/>
    <s v="01.11.2023թ _x000a_N 2287-Ա"/>
    <x v="20"/>
    <d v="2023-11-02T00:00:00"/>
    <d v="2023-11-03T00:00:00"/>
    <x v="1"/>
    <n v="144.691"/>
    <n v="2"/>
    <n v="186.11199999999999"/>
    <n v="186.11199999999999"/>
    <n v="0"/>
    <n v="1"/>
    <n v="23.920999999999999"/>
    <n v="2"/>
    <n v="69.349000000000004"/>
    <n v="10"/>
    <n v="289.38200000000001"/>
  </r>
  <r>
    <x v="3"/>
    <s v="4.14"/>
    <s v="2023 թվական, _x000a_4-րդ  եռամսյակ"/>
    <s v="13.11.2023թ _x000a_N 2383-Ա"/>
    <x v="27"/>
    <d v="2023-11-26T00:00:00"/>
    <d v="2023-11-29T00:00:00"/>
    <x v="15"/>
    <n v="90.093249999999998"/>
    <n v="4"/>
    <n v="255.876"/>
    <n v="255.876"/>
    <n v="0"/>
    <n v="3"/>
    <n v="55.024000000000001"/>
    <n v="4"/>
    <n v="49.472999999999999"/>
    <n v="0"/>
    <n v="360.37299999999999"/>
  </r>
  <r>
    <x v="3"/>
    <s v="4.15"/>
    <s v="2023 թվական, _x000a_4-րդ  եռամսյակ"/>
    <s v="17.11.2023թ _x000a_N 2443-Ա"/>
    <x v="28"/>
    <d v="2023-11-28T00:00:00"/>
    <d v="2023-12-01T00:00:00"/>
    <x v="0"/>
    <n v="61.960999999999999"/>
    <n v="4"/>
    <n v="0"/>
    <n v="0"/>
    <n v="0"/>
    <n v="3"/>
    <n v="0"/>
    <n v="4"/>
    <n v="247.84399999999999"/>
    <n v="0"/>
    <n v="247.84399999999999"/>
  </r>
  <r>
    <x v="3"/>
    <s v="4.16"/>
    <s v="2023 թվական, _x000a_4-րդ  եռամսյակ"/>
    <s v="23.11.2023թ _x000a_N 2484-Ա"/>
    <x v="29"/>
    <d v="2023-11-28T00:00:00"/>
    <d v="2023-12-01T00:00:00"/>
    <x v="0"/>
    <n v="62.123249999999999"/>
    <n v="4"/>
    <n v="0"/>
    <n v="0"/>
    <n v="0"/>
    <n v="3"/>
    <n v="0"/>
    <n v="4"/>
    <n v="248.49299999999999"/>
    <n v="0"/>
    <n v="248.49299999999999"/>
  </r>
  <r>
    <x v="3"/>
    <s v="4.17"/>
    <s v="2023 թվական, _x000a_4-րդ  եռամսյակ"/>
    <s v="27.11.2023թ _x000a_N 2517-Ա"/>
    <x v="30"/>
    <d v="2023-11-28T00:00:00"/>
    <d v="2023-11-30T00:00:00"/>
    <x v="9"/>
    <n v="37.43266666666667"/>
    <n v="3"/>
    <n v="0"/>
    <n v="0"/>
    <n v="0"/>
    <n v="2"/>
    <n v="0"/>
    <n v="3"/>
    <n v="112.298"/>
    <n v="0"/>
    <n v="112.298"/>
  </r>
  <r>
    <x v="3"/>
    <s v="4.18"/>
    <s v="2023 թվական, _x000a_4-րդ  եռամսյակ"/>
    <s v="02.11.2023թ _x000a_N 2303-Ա"/>
    <x v="27"/>
    <d v="2023-11-27T00:00:00"/>
    <d v="2023-11-30T00:00:00"/>
    <x v="15"/>
    <n v="27.556999999999999"/>
    <n v="4"/>
    <n v="0"/>
    <n v="0"/>
    <n v="0"/>
    <n v="3"/>
    <n v="110.22799999999999"/>
    <n v="4"/>
    <n v="0"/>
    <n v="0"/>
    <n v="110.22799999999999"/>
  </r>
  <r>
    <x v="4"/>
    <s v="5.1"/>
    <s v="2023 թվական, _x000a_4-րդ  եռամսյակ"/>
    <s v="27.10.2023թ_x000a_ N 647-Ա"/>
    <x v="31"/>
    <d v="2023-10-23T00:00:00"/>
    <d v="2023-10-25T00:00:00"/>
    <x v="16"/>
    <n v="118.80366666666667"/>
    <n v="3.3333333333333335"/>
    <n v="212"/>
    <n v="212"/>
    <n v="0"/>
    <n v="2"/>
    <n v="53.902999999999999"/>
    <n v="3"/>
    <n v="90.507999999999996"/>
    <n v="0"/>
    <n v="356.411"/>
  </r>
  <r>
    <x v="4"/>
    <s v="5.2"/>
    <s v="2023 թվական, _x000a_4-րդ  եռամսյակ"/>
    <s v="22.11.2023թ _x000a_N 869-Ա"/>
    <x v="31"/>
    <d v="2023-11-22T00:00:00"/>
    <d v="2023-11-24T00:00:00"/>
    <x v="1"/>
    <n v="92.004000000000005"/>
    <n v="3.3333333333333335"/>
    <n v="107.52500000000001"/>
    <n v="107.52500000000001"/>
    <n v="0"/>
    <n v="2"/>
    <n v="64.691000000000003"/>
    <n v="3"/>
    <n v="103.79600000000001"/>
    <n v="0"/>
    <n v="276.012"/>
  </r>
  <r>
    <x v="4"/>
    <s v="5.3"/>
    <s v="2023 թվական, _x000a_4-րդ  եռամսյակ"/>
    <s v="27.11.2023թ _x000a_N  881-Ա"/>
    <x v="31"/>
    <d v="2023-11-28T00:00:00"/>
    <d v="2023-12-01T00:00:00"/>
    <x v="17"/>
    <n v="23.332750000000001"/>
    <n v="3.3333333333333335"/>
    <n v="0"/>
    <n v="0"/>
    <n v="0"/>
    <n v="3"/>
    <n v="0"/>
    <n v="4"/>
    <n v="93.331000000000003"/>
    <n v="0"/>
    <n v="93.331000000000003"/>
  </r>
  <r>
    <x v="4"/>
    <s v="5.4"/>
    <s v="2023 թվական, _x000a_4-րդ  եռամսյակ"/>
    <s v="27.11.2023թ _x000a_N  879-Ա"/>
    <x v="32"/>
    <d v="2023-11-28T00:00:00"/>
    <d v="2023-12-01T00:00:00"/>
    <x v="17"/>
    <n v="23.332750000000001"/>
    <n v="4"/>
    <n v="0"/>
    <n v="0"/>
    <n v="0"/>
    <n v="3"/>
    <n v="0"/>
    <n v="4"/>
    <n v="93.331000000000003"/>
    <n v="0"/>
    <n v="93.331000000000003"/>
  </r>
  <r>
    <x v="4"/>
    <s v="5.5"/>
    <s v="2023 թվական, _x000a_4-րդ  եռամսյակ"/>
    <s v="30.11.2023թ _x000a_N  1217-Ա"/>
    <x v="33"/>
    <d v="2023-12-02T00:00:00"/>
    <d v="2023-12-03T00:00:00"/>
    <x v="18"/>
    <n v="166.65199999999999"/>
    <n v="2.5"/>
    <n v="147.25"/>
    <n v="147.25"/>
    <n v="0"/>
    <n v="1"/>
    <n v="83.543000000000006"/>
    <n v="2"/>
    <n v="102.511"/>
    <n v="0"/>
    <n v="333.30399999999997"/>
  </r>
  <r>
    <x v="4"/>
    <s v="5.6"/>
    <s v="2023 թվական, _x000a_4-րդ  եռամսյակ"/>
    <s v="03.12.2023թ _x000a_N  888-Ա"/>
    <x v="34"/>
    <d v="2023-12-03T00:00:00"/>
    <d v="2023-12-05T00:00:00"/>
    <x v="1"/>
    <n v="124.55200000000001"/>
    <n v="3"/>
    <n v="145.00399999999999"/>
    <n v="145.00399999999999"/>
    <n v="0"/>
    <n v="2"/>
    <n v="116.5"/>
    <n v="3"/>
    <n v="112.152"/>
    <n v="0"/>
    <n v="373.65600000000001"/>
  </r>
  <r>
    <x v="4"/>
    <s v="5.7"/>
    <s v="2023 թվական, _x000a_4-րդ  եռամսյակ"/>
    <s v="30.11.2023թ _x000a_N  1281-Ա"/>
    <x v="33"/>
    <d v="2023-12-20T00:00:00"/>
    <d v="2023-12-22T00:00:00"/>
    <x v="1"/>
    <n v="115.79866666666668"/>
    <n v="2.5"/>
    <n v="134.191"/>
    <n v="134.191"/>
    <n v="0"/>
    <n v="2"/>
    <n v="108.63"/>
    <n v="3"/>
    <n v="104.575"/>
    <n v="0"/>
    <n v="347.39600000000002"/>
  </r>
  <r>
    <x v="4"/>
    <s v="5.8"/>
    <s v="2023 թվական, _x000a_4-րդ  եռամսյակ"/>
    <s v="19.12.2023թ _x000a_N  931-Ա"/>
    <x v="35"/>
    <d v="2023-12-22T00:00:00"/>
    <d v="2023-12-22T00:00:00"/>
    <x v="1"/>
    <n v="347.39600000000002"/>
    <n v="1"/>
    <n v="134.191"/>
    <n v="134.191"/>
    <n v="0"/>
    <n v="0"/>
    <n v="108.63"/>
    <n v="1"/>
    <n v="104.575"/>
    <n v="0"/>
    <n v="347.39600000000002"/>
  </r>
  <r>
    <x v="5"/>
    <s v="6.1"/>
    <s v="2023 թվական, _x000a_4-րդ  եռամսյակ"/>
    <s v="22.08.2023թ _x000a_N 502-Ա"/>
    <x v="36"/>
    <d v="2023-09-21T00:00:00"/>
    <d v="2023-09-23T00:00:00"/>
    <x v="19"/>
    <n v="26.666666666666668"/>
    <n v="3"/>
    <n v="80"/>
    <n v="80"/>
    <n v="0"/>
    <n v="2"/>
    <n v="0"/>
    <n v="3"/>
    <n v="0"/>
    <n v="0"/>
    <n v="80"/>
  </r>
  <r>
    <x v="5"/>
    <s v="6.2"/>
    <s v="2023 թվական, _x000a_4-րդ  եռամսյակ"/>
    <s v="15.09.2023թ _x000a_N 548-Ա"/>
    <x v="37"/>
    <d v="2023-10-01T00:00:00"/>
    <d v="2023-10-03T00:00:00"/>
    <x v="2"/>
    <n v="101.67999999999999"/>
    <n v="3.5"/>
    <n v="0"/>
    <n v="0"/>
    <n v="0"/>
    <n v="2"/>
    <n v="142.94999999999999"/>
    <n v="3"/>
    <n v="162.09"/>
    <n v="0"/>
    <n v="305.03999999999996"/>
  </r>
  <r>
    <x v="5"/>
    <s v="6.3"/>
    <s v="2023 թվական, _x000a_4-րդ  եռամսյակ"/>
    <s v="12.09.2023թ _x000a_N 933-Ա"/>
    <x v="38"/>
    <d v="2023-10-03T00:00:00"/>
    <d v="2023-10-06T00:00:00"/>
    <x v="3"/>
    <n v="14.395250000000001"/>
    <n v="4"/>
    <n v="57.581000000000003"/>
    <n v="57.581000000000003"/>
    <n v="0"/>
    <n v="3"/>
    <n v="0"/>
    <n v="4"/>
    <n v="0"/>
    <n v="0"/>
    <n v="57.581000000000003"/>
  </r>
  <r>
    <x v="5"/>
    <s v="6.4"/>
    <s v="2023 թվական, _x000a_4-րդ  եռամսյակ"/>
    <s v="12.09.2023թ _x000a_N 933-Ա"/>
    <x v="37"/>
    <d v="2023-10-03T00:00:00"/>
    <d v="2023-10-06T00:00:00"/>
    <x v="3"/>
    <n v="2.3639999999999999"/>
    <n v="3.5"/>
    <n v="9.4559999999999995"/>
    <n v="9.4559999999999995"/>
    <n v="0"/>
    <n v="3"/>
    <n v="0"/>
    <n v="4"/>
    <n v="0"/>
    <n v="0"/>
    <n v="9.4559999999999995"/>
  </r>
  <r>
    <x v="5"/>
    <s v="6.5"/>
    <s v="2023 թվական, _x000a_4-րդ  եռամսյակ"/>
    <s v="30.10.2023թ _x000a_N 639-Ա"/>
    <x v="39"/>
    <d v="2023-10-31T00:00:00"/>
    <d v="2023-11-03T00:00:00"/>
    <x v="13"/>
    <n v="30.628"/>
    <n v="4"/>
    <n v="0"/>
    <n v="0"/>
    <n v="0"/>
    <n v="3"/>
    <n v="0"/>
    <n v="4"/>
    <n v="122.512"/>
    <n v="0"/>
    <n v="122.512"/>
  </r>
  <r>
    <x v="5"/>
    <s v="6.6"/>
    <s v="2023 թվական, _x000a_4-րդ  եռամսյակ"/>
    <s v="09.11.2023թ _x000a_N 1119-Ա"/>
    <x v="40"/>
    <d v="2023-11-10T00:00:00"/>
    <d v="2023-11-14T00:00:00"/>
    <x v="20"/>
    <n v="128.9752"/>
    <n v="5"/>
    <n v="311.96100000000001"/>
    <n v="311.96100000000001"/>
    <n v="0"/>
    <n v="4"/>
    <n v="122.86799999999999"/>
    <n v="5"/>
    <n v="200.047"/>
    <n v="10"/>
    <n v="644.87599999999998"/>
  </r>
  <r>
    <x v="5"/>
    <s v="6.7"/>
    <s v="2023 թվական, _x000a_4-րդ  եռամսյակ"/>
    <s v="14.12.2023թ _x000a_N 405-Ա"/>
    <x v="41"/>
    <d v="2023-12-09T00:00:00"/>
    <d v="2023-12-16T00:00:00"/>
    <x v="4"/>
    <n v="197.90625"/>
    <n v="8"/>
    <n v="775"/>
    <n v="775"/>
    <n v="0"/>
    <n v="7"/>
    <n v="492.25799999999998"/>
    <n v="8"/>
    <n v="315.99200000000002"/>
    <n v="0"/>
    <n v="1583.25"/>
  </r>
  <r>
    <x v="6"/>
    <s v="7.1"/>
    <s v="2023 թվական, _x000a_4-րդ  եռամսյակ"/>
    <s v="22․09․2023թ _x000a_N 1811-Ա"/>
    <x v="42"/>
    <d v="2023-09-24T00:00:00"/>
    <d v="2023-09-28T00:00:00"/>
    <x v="16"/>
    <n v="164.71439999999998"/>
    <n v="3.4166666666666665"/>
    <n v="702.06899999999996"/>
    <n v="702.06899999999996"/>
    <n v="0"/>
    <n v="4"/>
    <n v="62.871000000000002"/>
    <n v="5"/>
    <n v="58.631999999999998"/>
    <n v="0"/>
    <n v="823.57199999999989"/>
  </r>
  <r>
    <x v="6"/>
    <s v="7.2"/>
    <s v="2023 թվական, _x000a_4-րդ  եռամսյակ"/>
    <s v="22․09․2023թ _x000a_N 1811-Ա"/>
    <x v="43"/>
    <d v="2023-09-24T00:00:00"/>
    <d v="2023-09-28T00:00:00"/>
    <x v="16"/>
    <n v="142.4102"/>
    <n v="5"/>
    <n v="499.815"/>
    <n v="499.815"/>
    <n v="0"/>
    <n v="4"/>
    <n v="62.853999999999999"/>
    <n v="5"/>
    <n v="146.58000000000001"/>
    <n v="2.802"/>
    <n v="712.05100000000004"/>
  </r>
  <r>
    <x v="6"/>
    <s v="7.3"/>
    <s v="2023 թվական, _x000a_4-րդ  եռամսյակ"/>
    <s v="22.09.2023թ _x000a_N 1810-Ա"/>
    <x v="44"/>
    <d v="2023-10-24T00:00:00"/>
    <d v="2023-10-26T00:00:00"/>
    <x v="16"/>
    <n v="180.11600000000001"/>
    <n v="3"/>
    <n v="420.97300000000001"/>
    <n v="420.97300000000001"/>
    <n v="0"/>
    <n v="2"/>
    <n v="31.427"/>
    <n v="3"/>
    <n v="87.947999999999993"/>
    <n v="0"/>
    <n v="540.34800000000007"/>
  </r>
  <r>
    <x v="6"/>
    <s v="7.4"/>
    <s v="2023 թվական, _x000a_4-րդ  եռամսյակ"/>
    <s v="12.09.2023թ _x000a_N 933-Ա"/>
    <x v="45"/>
    <d v="2023-10-03T00:00:00"/>
    <d v="2023-10-06T00:00:00"/>
    <x v="3"/>
    <n v="188.44225000000003"/>
    <n v="3.3333333333333335"/>
    <n v="322.93900000000002"/>
    <n v="322.93900000000002"/>
    <n v="0"/>
    <n v="3"/>
    <n v="129.59200000000001"/>
    <n v="4"/>
    <n v="299.55200000000002"/>
    <n v="1.6859999999999999"/>
    <n v="753.76900000000012"/>
  </r>
  <r>
    <x v="6"/>
    <s v="7.5"/>
    <s v="2023 թվական, _x000a_4-րդ  եռամսյակ"/>
    <s v="01.03.2023թ _x000a_N 223-Ա"/>
    <x v="46"/>
    <d v="2023-03-02T00:00:00"/>
    <d v="2023-03-03T00:00:00"/>
    <x v="21"/>
    <n v="62.73"/>
    <n v="3.3333333333333335"/>
    <n v="0"/>
    <n v="0"/>
    <n v="0"/>
    <n v="1"/>
    <n v="125.46"/>
    <n v="2"/>
    <n v="0"/>
    <n v="0"/>
    <n v="125.46"/>
  </r>
  <r>
    <x v="6"/>
    <s v="7.6"/>
    <s v="2023 թվական, _x000a_4-րդ  եռամսյակ"/>
    <s v="07.07.2023թ _x000a_N 732-Ա"/>
    <x v="47"/>
    <d v="2023-07-09T00:00:00"/>
    <d v="2023-07-11T00:00:00"/>
    <x v="22"/>
    <n v="71.222333333333339"/>
    <n v="3.1666666666666665"/>
    <n v="0"/>
    <n v="0"/>
    <n v="0"/>
    <n v="2"/>
    <n v="213.667"/>
    <n v="3"/>
    <n v="0"/>
    <n v="0"/>
    <n v="213.667"/>
  </r>
  <r>
    <x v="6"/>
    <s v="7.7"/>
    <s v="2023 թվական, _x000a_4-րդ  եռամսյակ"/>
    <s v="06.07.2023թ _x000a_N 1137-Ա"/>
    <x v="42"/>
    <d v="2023-07-09T00:00:00"/>
    <d v="2023-07-12T00:00:00"/>
    <x v="22"/>
    <n v="118.52500000000001"/>
    <n v="3.4166666666666665"/>
    <n v="0"/>
    <n v="0"/>
    <n v="0"/>
    <n v="3"/>
    <n v="474.1"/>
    <n v="4"/>
    <n v="0"/>
    <n v="0"/>
    <n v="474.1"/>
  </r>
  <r>
    <x v="6"/>
    <s v="7.8"/>
    <s v="2023 թվական, _x000a_4-րդ  եռամսյակ"/>
    <s v="13․10․2023թ _x000a_N 1976-Կ"/>
    <x v="48"/>
    <d v="2023-10-15T00:00:00"/>
    <d v="2023-10-20T00:00:00"/>
    <x v="18"/>
    <n v="91.473333333333315"/>
    <n v="5.333333333333333"/>
    <n v="0"/>
    <n v="0"/>
    <n v="0"/>
    <n v="5"/>
    <n v="202.83199999999999"/>
    <n v="6"/>
    <n v="346.00799999999998"/>
    <n v="0"/>
    <n v="548.83999999999992"/>
  </r>
  <r>
    <x v="6"/>
    <s v="7.9"/>
    <s v="2023 թվական, _x000a_4-րդ  եռամսյակ"/>
    <s v="13․10․2023թ _x000a_N 1976-Կ"/>
    <x v="42"/>
    <d v="2023-10-15T00:00:00"/>
    <d v="2023-10-16T00:00:00"/>
    <x v="18"/>
    <n v="49.117000000000004"/>
    <n v="3.4166666666666665"/>
    <n v="0"/>
    <n v="0"/>
    <n v="0"/>
    <n v="1"/>
    <n v="40.566000000000003"/>
    <n v="2"/>
    <n v="57.667999999999999"/>
    <n v="0"/>
    <n v="98.234000000000009"/>
  </r>
  <r>
    <x v="6"/>
    <s v="7.10"/>
    <s v="2023 թվական, _x000a_4-րդ  եռամսյակ"/>
    <s v="10.10.2023թ _x000a_N 1009-Ա"/>
    <x v="47"/>
    <d v="2023-10-15T00:00:00"/>
    <d v="2023-10-16T00:00:00"/>
    <x v="18"/>
    <n v="159.10950000000003"/>
    <n v="3.1666666666666665"/>
    <n v="219.98500000000001"/>
    <n v="219.98500000000001"/>
    <n v="0"/>
    <n v="1"/>
    <n v="40.566000000000003"/>
    <n v="2"/>
    <n v="57.667999999999999"/>
    <n v="0"/>
    <n v="318.21900000000005"/>
  </r>
  <r>
    <x v="6"/>
    <s v="7.11"/>
    <s v="2023 թվական, _x000a_4-րդ  եռամսյակ"/>
    <s v="11.10.2023թ _x000a_N 1015-Կ"/>
    <x v="47"/>
    <d v="2023-10-17T00:00:00"/>
    <d v="2023-10-19T00:00:00"/>
    <x v="14"/>
    <n v="740.07833333333338"/>
    <n v="3.1666666666666665"/>
    <n v="1928.6"/>
    <n v="1928.6"/>
    <n v="0"/>
    <n v="2"/>
    <n v="140.108"/>
    <n v="3"/>
    <n v="151.52699999999999"/>
    <n v="0"/>
    <n v="2220.2350000000001"/>
  </r>
  <r>
    <x v="6"/>
    <s v="7.12"/>
    <s v="2023 թվական, _x000a_4-րդ  եռամսյակ"/>
    <s v="13.10.2023թ _x000a_N 1978-Կ"/>
    <x v="42"/>
    <d v="2023-10-17T00:00:00"/>
    <d v="2023-10-19T00:00:00"/>
    <x v="11"/>
    <n v="34.839333333333336"/>
    <n v="3.4166666666666665"/>
    <n v="0"/>
    <n v="0"/>
    <n v="0"/>
    <n v="2"/>
    <n v="40.090000000000003"/>
    <n v="3"/>
    <n v="64.427999999999997"/>
    <n v="0"/>
    <n v="104.518"/>
  </r>
  <r>
    <x v="6"/>
    <s v="7.13"/>
    <s v="2023 թվական, _x000a_4-րդ  եռամսյակ"/>
    <s v="06.10.2023թ _x000a_N 1922-Կ"/>
    <x v="49"/>
    <d v="2023-10-08T00:00:00"/>
    <d v="2023-10-11T00:00:00"/>
    <x v="23"/>
    <n v="30.580500000000001"/>
    <n v="7.5"/>
    <n v="78.573999999999998"/>
    <n v="78.573999999999998"/>
    <n v="0"/>
    <n v="3"/>
    <n v="0"/>
    <n v="4"/>
    <n v="43.747999999999998"/>
    <n v="0"/>
    <n v="122.322"/>
  </r>
  <r>
    <x v="6"/>
    <s v="7.14"/>
    <s v="2023 թվական, _x000a_4-րդ  եռամսյակ"/>
    <s v="06.10.2023թ _x000a_N 1922-Կ"/>
    <x v="48"/>
    <d v="2023-10-08T00:00:00"/>
    <d v="2023-10-11T00:00:00"/>
    <x v="23"/>
    <n v="30.580500000000001"/>
    <n v="5.333333333333333"/>
    <n v="78.573999999999998"/>
    <n v="78.573999999999998"/>
    <n v="0"/>
    <n v="3"/>
    <n v="0"/>
    <n v="4"/>
    <n v="43.747999999999998"/>
    <n v="0"/>
    <n v="122.322"/>
  </r>
  <r>
    <x v="6"/>
    <s v="7.15"/>
    <s v="2023 թվական, _x000a_4-րդ  եռամսյակ"/>
    <s v="17.10.2023թ _x000a_N 1032-Կ"/>
    <x v="47"/>
    <d v="2023-10-25T00:00:00"/>
    <d v="2023-10-27T00:00:00"/>
    <x v="15"/>
    <n v="232.40166666666664"/>
    <n v="3.1666666666666665"/>
    <n v="311.69799999999998"/>
    <n v="311.69799999999998"/>
    <n v="0"/>
    <n v="2"/>
    <n v="237.23500000000001"/>
    <n v="3"/>
    <n v="148.27199999999999"/>
    <n v="0"/>
    <n v="697.20499999999993"/>
  </r>
  <r>
    <x v="6"/>
    <s v="7.16"/>
    <s v="2023 թվական, _x000a_4-րդ  եռամսյակ"/>
    <s v="17.10.2023թ _x000a_N 2004-Կ"/>
    <x v="42"/>
    <d v="2023-10-23T00:00:00"/>
    <d v="2023-10-26T00:00:00"/>
    <x v="24"/>
    <n v="144.958"/>
    <n v="3.4166666666666665"/>
    <n v="282.084"/>
    <n v="282.084"/>
    <n v="0"/>
    <n v="3"/>
    <n v="141.03899999999999"/>
    <n v="4"/>
    <n v="156.709"/>
    <n v="0"/>
    <n v="579.83199999999999"/>
  </r>
  <r>
    <x v="6"/>
    <s v="7.17"/>
    <s v="2023 թվական, _x000a_4-րդ  եռամսյակ"/>
    <s v="19.10.2023թ _x000a_N 2033-Կ"/>
    <x v="46"/>
    <d v="2023-10-25T00:00:00"/>
    <d v="2023-10-28T00:00:00"/>
    <x v="15"/>
    <n v="221.54874999999998"/>
    <n v="3.3333333333333335"/>
    <n v="334.99900000000002"/>
    <n v="334.99900000000002"/>
    <n v="0"/>
    <n v="3"/>
    <n v="353.50099999999998"/>
    <n v="4"/>
    <n v="197.69499999999999"/>
    <n v="0"/>
    <n v="886.19499999999994"/>
  </r>
  <r>
    <x v="6"/>
    <s v="7.18"/>
    <s v="2023 թվական, _x000a_4-րդ  եռամսյակ"/>
    <s v="13.10.2023թ _x000a_N 1976-Կ"/>
    <x v="48"/>
    <d v="2023-10-15T00:00:00"/>
    <d v="2023-10-20T00:00:00"/>
    <x v="18"/>
    <n v="44.249333333333333"/>
    <n v="5.333333333333333"/>
    <n v="129"/>
    <n v="129"/>
    <n v="0"/>
    <n v="5"/>
    <n v="136.49600000000001"/>
    <n v="6"/>
    <n v="0"/>
    <n v="0"/>
    <n v="265.49599999999998"/>
  </r>
  <r>
    <x v="6"/>
    <s v="7.19"/>
    <s v="2023 թվական, _x000a_4-րդ  եռամսյակ"/>
    <s v="13.10.2023թ _x000a_N 1978-Կ"/>
    <x v="42"/>
    <d v="2023-10-17T00:00:00"/>
    <d v="2023-10-19T00:00:00"/>
    <x v="11"/>
    <n v="117.70066666666668"/>
    <n v="3.4166666666666665"/>
    <n v="325.75200000000001"/>
    <n v="325.75200000000001"/>
    <n v="0"/>
    <n v="2"/>
    <n v="27.35"/>
    <n v="3"/>
    <n v="0"/>
    <n v="0"/>
    <n v="353.10200000000003"/>
  </r>
  <r>
    <x v="6"/>
    <s v="7.20"/>
    <s v="2023 թվական, _x000a_4-րդ  եռամսյակ"/>
    <s v="25.10.2023թ _x000a_N 1062-Կ"/>
    <x v="45"/>
    <d v="2023-10-26T00:00:00"/>
    <d v="2023-10-26T00:00:00"/>
    <x v="13"/>
    <n v="30.594000000000001"/>
    <n v="3.3333333333333335"/>
    <n v="0"/>
    <n v="0"/>
    <n v="0"/>
    <n v="0"/>
    <n v="0"/>
    <n v="1"/>
    <n v="30.594000000000001"/>
    <n v="0"/>
    <n v="30.594000000000001"/>
  </r>
  <r>
    <x v="6"/>
    <s v="7.21"/>
    <s v="2023 թվական, _x000a_4-րդ  եռամսյակ"/>
    <s v="01.11.2023թ _x000a_N 2140-Կ"/>
    <x v="50"/>
    <d v="2023-11-03T00:00:00"/>
    <d v="2023-11-07T00:00:00"/>
    <x v="25"/>
    <n v="36.617399999999996"/>
    <n v="5"/>
    <n v="0"/>
    <n v="0"/>
    <n v="0"/>
    <n v="4"/>
    <n v="0"/>
    <n v="5"/>
    <n v="183.08699999999999"/>
    <n v="0"/>
    <n v="183.08699999999999"/>
  </r>
  <r>
    <x v="6"/>
    <s v="7.22"/>
    <s v="2023 թվական, _x000a_4-րդ  եռամսյակ"/>
    <s v="01.11.2023թ _x000a_N 2140-Կ"/>
    <x v="45"/>
    <d v="2023-11-03T00:00:00"/>
    <d v="2023-11-07T00:00:00"/>
    <x v="25"/>
    <n v="29.294"/>
    <n v="3.3333333333333335"/>
    <n v="0"/>
    <n v="0"/>
    <n v="0"/>
    <n v="4"/>
    <n v="0"/>
    <n v="5"/>
    <n v="146.47"/>
    <n v="0"/>
    <n v="146.47"/>
  </r>
  <r>
    <x v="6"/>
    <s v="7.23"/>
    <s v="2023 թվական, _x000a_4-րդ  եռամսյակ"/>
    <s v="01.11.2023թ _x000a_N 2140-Կ"/>
    <x v="51"/>
    <d v="2023-11-03T00:00:00"/>
    <d v="2023-11-07T00:00:00"/>
    <x v="25"/>
    <n v="51.264400000000002"/>
    <n v="5"/>
    <n v="0"/>
    <n v="0"/>
    <n v="0"/>
    <n v="4"/>
    <n v="0"/>
    <n v="5"/>
    <n v="256.322"/>
    <n v="0"/>
    <n v="256.322"/>
  </r>
  <r>
    <x v="6"/>
    <s v="7.24"/>
    <s v="2023 թվական, _x000a_4-րդ  եռամսյակ"/>
    <s v="01.11.2023թ _x000a_N 2115-Կ"/>
    <x v="46"/>
    <d v="2023-10-29T00:00:00"/>
    <d v="2023-11-01T00:00:00"/>
    <x v="23"/>
    <n v="38.045249999999996"/>
    <n v="3.3333333333333335"/>
    <n v="107.113"/>
    <n v="107.113"/>
    <n v="0"/>
    <n v="3"/>
    <n v="0"/>
    <n v="4"/>
    <n v="45.067999999999998"/>
    <n v="0"/>
    <n v="152.18099999999998"/>
  </r>
  <r>
    <x v="6"/>
    <s v="7.25"/>
    <s v="2023 թվական, _x000a_4-րդ  եռամսյակ"/>
    <s v="25.10.2023թ _x000a_N 2098-Կ"/>
    <x v="52"/>
    <d v="2023-10-25T00:00:00"/>
    <d v="2023-10-27T00:00:00"/>
    <x v="15"/>
    <n v="195.75300000000001"/>
    <n v="3"/>
    <n v="328.68299999999999"/>
    <n v="328.68299999999999"/>
    <n v="0"/>
    <n v="2"/>
    <n v="110.09399999999999"/>
    <n v="3"/>
    <n v="148.482"/>
    <n v="0"/>
    <n v="587.25900000000001"/>
  </r>
  <r>
    <x v="6"/>
    <s v="7.26"/>
    <s v="2023 թվական, _x000a_4-րդ  եռամսյակ"/>
    <s v="19.10.2023թ _x000a_N 1041-Կ"/>
    <x v="42"/>
    <d v="2023-10-25T00:00:00"/>
    <d v="2023-10-27T00:00:00"/>
    <x v="16"/>
    <n v="218.41666666666666"/>
    <n v="3.4166666666666665"/>
    <n v="497.779"/>
    <n v="497.779"/>
    <n v="0"/>
    <n v="2"/>
    <n v="122.072"/>
    <n v="3"/>
    <n v="35.399000000000001"/>
    <n v="0"/>
    <n v="655.25"/>
  </r>
  <r>
    <x v="6"/>
    <s v="7.27"/>
    <s v="2023 թվական, _x000a_4-րդ  եռամսյակ"/>
    <s v="02.11.2023թ _x000a_N 2154-Կ"/>
    <x v="53"/>
    <d v="2023-11-03T00:00:00"/>
    <d v="2023-11-09T00:00:00"/>
    <x v="25"/>
    <n v="36.601999999999997"/>
    <n v="7"/>
    <n v="0"/>
    <n v="0"/>
    <n v="0"/>
    <n v="6"/>
    <n v="0"/>
    <n v="7"/>
    <n v="256.214"/>
    <n v="0"/>
    <n v="256.214"/>
  </r>
  <r>
    <x v="6"/>
    <s v="7.28"/>
    <s v="2023 թվական, _x000a_4-րդ  եռամսյակ"/>
    <s v="03.11.2023թ _x000a_N 2166-Կ"/>
    <x v="49"/>
    <d v="2023-11-05T00:00:00"/>
    <d v="2023-11-15T00:00:00"/>
    <x v="26"/>
    <n v="135.76963636363635"/>
    <n v="7.5"/>
    <n v="699.88199999999995"/>
    <n v="699.88199999999995"/>
    <n v="0"/>
    <n v="10"/>
    <n v="556.476"/>
    <n v="11"/>
    <n v="208.35"/>
    <n v="28.757999999999999"/>
    <n v="1493.4659999999999"/>
  </r>
  <r>
    <x v="6"/>
    <s v="7.29"/>
    <s v="2023 թվական, _x000a_4-րդ  եռամսյակ"/>
    <s v="10.11.2023թ _x000a_N 1130-Կ"/>
    <x v="47"/>
    <d v="2023-11-12T00:00:00"/>
    <d v="2023-11-15T00:00:00"/>
    <x v="27"/>
    <n v="454.76775000000004"/>
    <n v="3.1666666666666665"/>
    <n v="1397.2950000000001"/>
    <n v="1397.2950000000001"/>
    <n v="0"/>
    <n v="3"/>
    <n v="183.57300000000001"/>
    <n v="4"/>
    <n v="123.19199999999999"/>
    <n v="115.011"/>
    <n v="1819.0710000000001"/>
  </r>
  <r>
    <x v="6"/>
    <s v="7.30"/>
    <s v="2023 թվական, _x000a_4-րդ  եռամսյակ"/>
    <s v="10.11.2023թ _x000a_N 2227-Կ"/>
    <x v="42"/>
    <d v="2023-11-12T00:00:00"/>
    <d v="2023-11-15T00:00:00"/>
    <x v="27"/>
    <n v="445.88100000000003"/>
    <n v="3.4166666666666665"/>
    <n v="1397.2950000000001"/>
    <n v="1397.2950000000001"/>
    <n v="0"/>
    <n v="3"/>
    <n v="210.148"/>
    <n v="4"/>
    <n v="123.26600000000001"/>
    <n v="52.814999999999998"/>
    <n v="1783.5240000000001"/>
  </r>
  <r>
    <x v="6"/>
    <s v="7.31"/>
    <s v="2023 թվական, _x000a_4-րդ  եռամսյակ"/>
    <s v="14.11.2023թ _x000a_N 2261-Կ"/>
    <x v="54"/>
    <d v="2023-11-15T00:00:00"/>
    <d v="2023-11-18T00:00:00"/>
    <x v="1"/>
    <n v="97.941000000000003"/>
    <n v="4"/>
    <n v="155.81800000000001"/>
    <n v="155.81800000000001"/>
    <n v="0"/>
    <n v="3"/>
    <n v="97.248999999999995"/>
    <n v="4"/>
    <n v="138.697"/>
    <n v="0"/>
    <n v="391.76400000000001"/>
  </r>
  <r>
    <x v="6"/>
    <s v="7.32"/>
    <s v="2023 թվական, _x000a_4-րդ  եռամսյակ"/>
    <s v="14.11.2023թ _x000a_N 2261-Կ"/>
    <x v="55"/>
    <d v="2023-11-15T00:00:00"/>
    <d v="2023-11-18T00:00:00"/>
    <x v="1"/>
    <n v="97.941000000000003"/>
    <n v="4"/>
    <n v="155.81800000000001"/>
    <n v="155.81800000000001"/>
    <n v="0"/>
    <n v="3"/>
    <n v="97.248999999999995"/>
    <n v="4"/>
    <n v="138.697"/>
    <n v="0"/>
    <n v="391.76400000000001"/>
  </r>
  <r>
    <x v="6"/>
    <s v="7.33"/>
    <s v="2023 թվական, _x000a_4-րդ  եռամսյակ"/>
    <s v="22.11.2023թ _x000a_N 1176-Կ"/>
    <x v="47"/>
    <d v="2023-11-23T00:00:00"/>
    <d v="2023-11-26T00:00:00"/>
    <x v="28"/>
    <n v="77.942000000000007"/>
    <n v="3.1666666666666665"/>
    <n v="130"/>
    <n v="130"/>
    <n v="0"/>
    <n v="3"/>
    <n v="22.106999999999999"/>
    <n v="4"/>
    <n v="159.661"/>
    <n v="0"/>
    <n v="311.76800000000003"/>
  </r>
  <r>
    <x v="6"/>
    <s v="7.34"/>
    <s v="2023 թվական, _x000a_4-րդ  եռամսյակ"/>
    <s v="15.11.2023թ _x000a_N 1153-Կ"/>
    <x v="42"/>
    <d v="2023-11-23T00:00:00"/>
    <d v="2023-11-25T00:00:00"/>
    <x v="1"/>
    <n v="129.53833333333333"/>
    <n v="3.4166666666666665"/>
    <n v="220.08500000000001"/>
    <n v="220.08500000000001"/>
    <n v="0"/>
    <n v="2"/>
    <n v="64.707999999999998"/>
    <n v="3"/>
    <n v="103.822"/>
    <n v="0"/>
    <n v="388.61500000000001"/>
  </r>
  <r>
    <x v="6"/>
    <s v="7.35"/>
    <s v="2023 թվական, _x000a_4-րդ  եռամսյակ"/>
    <s v="01.12.2023թ _x000a_N 2436-Կ"/>
    <x v="42"/>
    <d v="2023-12-03T00:00:00"/>
    <d v="2023-12-05T00:00:00"/>
    <x v="23"/>
    <n v="11.280666666666667"/>
    <n v="3.4166666666666665"/>
    <n v="0"/>
    <n v="0"/>
    <n v="0"/>
    <n v="2"/>
    <m/>
    <n v="3"/>
    <n v="33.841999999999999"/>
    <n v="0"/>
    <n v="33.841999999999999"/>
  </r>
  <r>
    <x v="6"/>
    <s v="7.36"/>
    <s v="2023 թվական, _x000a_4-րդ  եռամսյակ"/>
    <s v="01.12.2023թ _x000a_N 2436-Կ"/>
    <x v="56"/>
    <d v="2023-12-03T00:00:00"/>
    <d v="2023-12-05T00:00:00"/>
    <x v="23"/>
    <n v="18.804333333333332"/>
    <n v="3"/>
    <n v="0"/>
    <n v="0"/>
    <n v="0"/>
    <n v="2"/>
    <m/>
    <n v="3"/>
    <n v="56.412999999999997"/>
    <n v="0"/>
    <n v="56.412999999999997"/>
  </r>
  <r>
    <x v="6"/>
    <s v="7.37"/>
    <s v="2023 թվական, _x000a_4-րդ  եռամսյակ"/>
    <s v="01.12.2023թ _x000a_N 2436-Կ"/>
    <x v="57"/>
    <d v="2023-12-03T00:00:00"/>
    <d v="2023-12-05T00:00:00"/>
    <x v="23"/>
    <n v="18.804333333333332"/>
    <n v="3"/>
    <n v="0"/>
    <n v="0"/>
    <n v="0"/>
    <n v="2"/>
    <m/>
    <n v="3"/>
    <n v="56.412999999999997"/>
    <n v="0"/>
    <n v="56.412999999999997"/>
  </r>
  <r>
    <x v="6"/>
    <s v="7.38"/>
    <s v="2023 թվական, _x000a_4-րդ  եռամսյակ"/>
    <s v="01.12.2023թ _x000a_N 2436-Կ"/>
    <x v="58"/>
    <d v="2023-12-03T00:00:00"/>
    <d v="2023-12-05T00:00:00"/>
    <x v="23"/>
    <n v="18.804333333333332"/>
    <n v="3"/>
    <n v="0"/>
    <n v="0"/>
    <n v="0"/>
    <n v="2"/>
    <m/>
    <n v="3"/>
    <n v="56.412999999999997"/>
    <n v="0"/>
    <n v="56.412999999999997"/>
  </r>
  <r>
    <x v="6"/>
    <s v="7.39"/>
    <s v="2023 թվական, _x000a_4-րդ  եռամսյակ"/>
    <s v="11.12.2023թ _x000a_N 1258-Կ"/>
    <x v="42"/>
    <d v="2023-12-15T00:00:00"/>
    <d v="2023-12-19T00:00:00"/>
    <x v="1"/>
    <n v="143.01759999999999"/>
    <n v="3.4166666666666665"/>
    <n v="232.54900000000001"/>
    <n v="232.54900000000001"/>
    <n v="0"/>
    <n v="4"/>
    <n v="129.79499999999999"/>
    <n v="5"/>
    <n v="173.54400000000001"/>
    <n v="179.2"/>
    <n v="715.08799999999997"/>
  </r>
  <r>
    <x v="6"/>
    <s v="7.40"/>
    <s v="2023 թվական, _x000a_4-րդ  եռամսյակ"/>
    <s v="25.12.2023թ _x000a_N 1302-Կ"/>
    <x v="42"/>
    <d v="2023-12-25T00:00:00"/>
    <d v="2023-12-26T00:00:00"/>
    <x v="29"/>
    <n v="85.683499999999995"/>
    <n v="3.4166666666666665"/>
    <n v="0"/>
    <m/>
    <n v="0"/>
    <n v="1"/>
    <n v="125.97"/>
    <n v="2"/>
    <n v="45.396999999999998"/>
    <n v="0"/>
    <n v="171.36699999999999"/>
  </r>
  <r>
    <x v="7"/>
    <s v="7.41"/>
    <s v="2023 թվական, _x000a_4-րդ  եռամսյակ"/>
    <s v="05․10․2023թ _x000a_N 1911-Կ"/>
    <x v="59"/>
    <d v="2023-10-15T00:00:00"/>
    <d v="2023-10-20T00:00:00"/>
    <x v="30"/>
    <n v="124.45466666666665"/>
    <n v="6"/>
    <n v="575.70799999999997"/>
    <n v="575.70799999999997"/>
    <n v="0"/>
    <n v="5"/>
    <n v="75.052000000000007"/>
    <n v="6"/>
    <n v="95.968000000000004"/>
    <n v="0"/>
    <n v="746.72799999999995"/>
  </r>
  <r>
    <x v="7"/>
    <s v="7.42"/>
    <s v="2023 թվական, _x000a_4-րդ  եռամսյակ"/>
    <s v="05․10․2023թ _x000a_N 1921-Կ"/>
    <x v="60"/>
    <d v="2023-10-15T00:00:00"/>
    <d v="2023-10-20T00:00:00"/>
    <x v="30"/>
    <n v="124.45466666666665"/>
    <n v="5.666666666666667"/>
    <n v="575.70799999999997"/>
    <n v="575.70799999999997"/>
    <n v="0"/>
    <n v="5"/>
    <n v="75.052000000000007"/>
    <n v="6"/>
    <n v="95.968000000000004"/>
    <n v="0"/>
    <n v="746.72799999999995"/>
  </r>
  <r>
    <x v="7"/>
    <s v="7.43"/>
    <s v="2023 թվական, _x000a_4-րդ  եռամսյակ"/>
    <s v="14.09.2023թ _x000a_N 1748-Կ"/>
    <x v="61"/>
    <d v="2023-10-01T00:00:00"/>
    <d v="2023-10-06T00:00:00"/>
    <x v="2"/>
    <n v="15.648000000000001"/>
    <n v="5.5"/>
    <n v="0"/>
    <n v="0"/>
    <n v="0"/>
    <n v="5"/>
    <n v="0"/>
    <n v="6"/>
    <n v="93.888000000000005"/>
    <n v="0"/>
    <n v="93.888000000000005"/>
  </r>
  <r>
    <x v="7"/>
    <s v="7.44"/>
    <s v="2023 թվական, _x000a_4-րդ  եռամսյակ"/>
    <s v="14.09.2023թ _x000a_N 1747-Կ"/>
    <x v="60"/>
    <d v="2023-10-02T00:00:00"/>
    <d v="2023-10-06T00:00:00"/>
    <x v="2"/>
    <n v="19.068999999999999"/>
    <n v="5.666666666666667"/>
    <n v="0"/>
    <n v="0"/>
    <n v="0"/>
    <n v="4"/>
    <n v="0"/>
    <n v="5"/>
    <n v="95.344999999999999"/>
    <n v="0"/>
    <n v="95.344999999999999"/>
  </r>
  <r>
    <x v="7"/>
    <s v="7.45"/>
    <s v="2023 թվական, _x000a_4-րդ  եռամսյակ"/>
    <s v="25.08.2023թ _x000a_N 1607-Կ"/>
    <x v="62"/>
    <d v="2023-11-05T00:00:00"/>
    <d v="2023-11-09T00:00:00"/>
    <x v="15"/>
    <n v="68.039200000000008"/>
    <n v="5"/>
    <n v="146.43799999999999"/>
    <n v="146.43799999999999"/>
    <n v="0"/>
    <n v="4"/>
    <n v="146.86500000000001"/>
    <n v="5"/>
    <n v="46.893000000000001"/>
    <n v="0"/>
    <n v="340.19600000000003"/>
  </r>
  <r>
    <x v="7"/>
    <s v="7.46"/>
    <s v="2023 թվական, _x000a_4-րդ  եռամսյակ"/>
    <s v="02.10.2023թ _x000a_N 1869-Կ"/>
    <x v="61"/>
    <d v="2023-11-05T00:00:00"/>
    <d v="2023-11-09T00:00:00"/>
    <x v="15"/>
    <n v="198.47480000000002"/>
    <n v="5.5"/>
    <n v="298.822"/>
    <n v="298.822"/>
    <n v="0"/>
    <n v="4"/>
    <n v="366.59899999999999"/>
    <n v="5"/>
    <n v="247.119"/>
    <n v="79.834000000000003"/>
    <n v="992.37400000000002"/>
  </r>
  <r>
    <x v="7"/>
    <s v="7.47"/>
    <s v="2023 թվական, _x000a_4-րդ  եռամսյակ"/>
    <s v="06.10.2023թ _x000a_N 1921-Կ"/>
    <x v="60"/>
    <d v="2023-10-15T00:00:00"/>
    <d v="2023-10-20T00:00:00"/>
    <x v="30"/>
    <n v="8.1630000000000003"/>
    <n v="5.666666666666667"/>
    <n v="0"/>
    <n v="0"/>
    <n v="0"/>
    <n v="5"/>
    <n v="48.978000000000002"/>
    <n v="6"/>
    <n v="0"/>
    <n v="0"/>
    <n v="48.978000000000002"/>
  </r>
  <r>
    <x v="7"/>
    <s v="7.48"/>
    <s v="2023 թվական, _x000a_4-րդ  եռամսյակ"/>
    <s v="05.10.2023թ _x000a_N 1911-Կ"/>
    <x v="59"/>
    <d v="2023-10-15T00:00:00"/>
    <d v="2023-10-20T00:00:00"/>
    <x v="30"/>
    <n v="8.3296666666666663"/>
    <n v="6"/>
    <n v="0"/>
    <n v="0"/>
    <n v="0"/>
    <n v="5"/>
    <n v="49.978000000000002"/>
    <n v="6"/>
    <n v="0"/>
    <n v="0"/>
    <n v="49.978000000000002"/>
  </r>
  <r>
    <x v="7"/>
    <s v="7.49"/>
    <s v="2023 թվական, _x000a_4-րդ  եռամսյակ"/>
    <s v="08.11.2023թ _x000a_N 2204-Կ"/>
    <x v="63"/>
    <d v="2023-11-21T00:00:00"/>
    <d v="2023-11-25T00:00:00"/>
    <x v="31"/>
    <n v="160.72139999999999"/>
    <n v="5"/>
    <n v="412.43200000000002"/>
    <n v="412.43200000000002"/>
    <n v="0"/>
    <n v="4"/>
    <n v="134.673"/>
    <n v="5"/>
    <n v="163.202"/>
    <n v="93.3"/>
    <n v="803.60699999999997"/>
  </r>
  <r>
    <x v="7"/>
    <s v="7.50"/>
    <s v="2023 թվական, _x000a_4-րդ  եռամսյակ"/>
    <s v="08.11.2023թ _x000a_N 2204-Կ"/>
    <x v="64"/>
    <d v="2023-11-21T00:00:00"/>
    <d v="2023-11-25T00:00:00"/>
    <x v="31"/>
    <n v="163.48780000000002"/>
    <n v="5"/>
    <n v="412.43200000000002"/>
    <n v="412.43200000000002"/>
    <n v="0"/>
    <n v="4"/>
    <n v="152.30199999999999"/>
    <n v="5"/>
    <n v="163.202"/>
    <n v="89.503"/>
    <n v="817.43900000000008"/>
  </r>
  <r>
    <x v="8"/>
    <s v="8.1"/>
    <s v="2023 թվական, _x000a_4-րդ  եռամսյակ"/>
    <s v="06.10.2023թ _x000a_N 758-Ա"/>
    <x v="65"/>
    <d v="2023-10-08T00:00:00"/>
    <d v="2023-10-11T00:00:00"/>
    <x v="32"/>
    <n v="27.025500000000001"/>
    <n v="4"/>
    <n v="78.573999999999998"/>
    <n v="78.573999999999998"/>
    <n v="0"/>
    <n v="3"/>
    <n v="0"/>
    <n v="4"/>
    <n v="29.527999999999999"/>
    <n v="0"/>
    <n v="108.102"/>
  </r>
  <r>
    <x v="8"/>
    <s v="8.2"/>
    <s v="2023 թվական, _x000a_4-րդ  եռամսյակ"/>
    <s v="12.10.2023թ _x000a_N 358-Ա"/>
    <x v="66"/>
    <d v="2023-10-13T00:00:00"/>
    <d v="2023-10-14T00:00:00"/>
    <x v="10"/>
    <n v="244.24600000000001"/>
    <n v="2"/>
    <n v="323.61700000000002"/>
    <n v="323.61700000000002"/>
    <n v="0"/>
    <n v="1"/>
    <n v="67.391000000000005"/>
    <n v="2"/>
    <n v="97.483999999999995"/>
    <n v="0"/>
    <n v="488.49200000000002"/>
  </r>
  <r>
    <x v="8"/>
    <s v="8.3"/>
    <s v="2023 թվական, _x000a_4-րդ  եռամսյակ"/>
    <s v="12.10.2023թ _x000a_N 358-Ա"/>
    <x v="67"/>
    <d v="2023-10-13T00:00:00"/>
    <d v="2023-10-14T00:00:00"/>
    <x v="10"/>
    <n v="244.24600000000001"/>
    <n v="2"/>
    <n v="323.61700000000002"/>
    <n v="323.61700000000002"/>
    <n v="0"/>
    <n v="1"/>
    <n v="67.391000000000005"/>
    <n v="2"/>
    <n v="97.483999999999995"/>
    <n v="0"/>
    <n v="488.49200000000002"/>
  </r>
  <r>
    <x v="8"/>
    <s v="8.4"/>
    <s v="2023 թվական, _x000a_4-րդ  եռամսյակ"/>
    <s v="21.11.2023թ _x000a_N 945-Ա"/>
    <x v="68"/>
    <d v="2023-11-27T00:00:00"/>
    <d v="2023-12-02T00:00:00"/>
    <x v="6"/>
    <n v="150.35766666666666"/>
    <n v="6"/>
    <n v="328.83800000000002"/>
    <n v="328.83800000000002"/>
    <n v="0"/>
    <n v="5"/>
    <n v="274.55599999999998"/>
    <n v="6"/>
    <n v="298.75200000000001"/>
    <n v="0"/>
    <n v="902.14599999999996"/>
  </r>
  <r>
    <x v="8"/>
    <s v="8.5"/>
    <s v="2023 թվական, _x000a_4-րդ  եռամսյակ"/>
    <s v="30.11.2023թ _x000a_N 1218-Ա"/>
    <x v="69"/>
    <d v="2023-12-13T00:00:00"/>
    <d v="2023-12-16T00:00:00"/>
    <x v="3"/>
    <n v="38.408250000000002"/>
    <n v="4"/>
    <n v="0"/>
    <n v="0"/>
    <n v="0"/>
    <n v="3"/>
    <n v="0"/>
    <n v="4"/>
    <n v="153.63300000000001"/>
    <n v="0"/>
    <n v="153.63300000000001"/>
  </r>
  <r>
    <x v="9"/>
    <s v="9.1"/>
    <s v="2023 թվական, _x000a_4-րդ  եռամսյակ"/>
    <s v="06․10․2023թ _x000a_N 1251-Ա"/>
    <x v="70"/>
    <d v="2023-10-17T00:00:00"/>
    <d v="2023-10-19T00:00:00"/>
    <x v="33"/>
    <n v="117.72799999999999"/>
    <n v="3"/>
    <n v="135"/>
    <n v="135"/>
    <n v="0"/>
    <n v="2"/>
    <n v="102.53"/>
    <n v="3"/>
    <n v="115.654"/>
    <n v="0"/>
    <n v="353.18399999999997"/>
  </r>
  <r>
    <x v="9"/>
    <s v="9.2"/>
    <s v="2023 թվական, _x000a_4-րդ  եռամսյակ"/>
    <s v="06․10․2023թ _x000a_N 1251-Ա"/>
    <x v="71"/>
    <d v="2023-10-17T00:00:00"/>
    <d v="2023-10-19T00:00:00"/>
    <x v="33"/>
    <n v="117.72799999999999"/>
    <n v="3"/>
    <n v="135"/>
    <n v="135"/>
    <n v="0"/>
    <n v="2"/>
    <n v="102.53"/>
    <n v="3"/>
    <n v="115.654"/>
    <n v="0"/>
    <n v="353.18399999999997"/>
  </r>
  <r>
    <x v="9"/>
    <s v="9.3"/>
    <s v="2023 թվական, _x000a_4-րդ  եռամսյակ"/>
    <s v="15․09․2023թ _x000a_N 1136-Ա"/>
    <x v="72"/>
    <d v="2023-09-19T00:00:00"/>
    <d v="2023-09-21T00:00:00"/>
    <x v="34"/>
    <n v="63.232333333333337"/>
    <n v="3"/>
    <n v="189.697"/>
    <n v="189.697"/>
    <n v="0"/>
    <n v="2"/>
    <n v="0"/>
    <n v="3"/>
    <n v="0"/>
    <n v="0"/>
    <n v="189.697"/>
  </r>
  <r>
    <x v="9"/>
    <s v="9.4"/>
    <s v="2023 թվական, _x000a_4-րդ  եռամսյակ"/>
    <s v="15․09․2023թ _x000a_N 1136-Ա"/>
    <x v="73"/>
    <d v="2023-09-19T00:00:00"/>
    <d v="2023-09-21T00:00:00"/>
    <x v="34"/>
    <n v="63.232333333333337"/>
    <n v="3"/>
    <n v="189.697"/>
    <n v="189.697"/>
    <n v="0"/>
    <n v="2"/>
    <n v="0"/>
    <n v="3"/>
    <n v="0"/>
    <n v="0"/>
    <n v="189.697"/>
  </r>
  <r>
    <x v="9"/>
    <s v="9.5"/>
    <s v="2023 թվական, _x000a_4-րդ  եռամսյակ"/>
    <s v="15․09․2023թ _x000a_N 1136-Ա"/>
    <x v="74"/>
    <d v="2023-09-19T00:00:00"/>
    <d v="2023-09-21T00:00:00"/>
    <x v="34"/>
    <n v="63.232333333333337"/>
    <n v="3"/>
    <n v="189.697"/>
    <n v="189.697"/>
    <n v="0"/>
    <n v="2"/>
    <n v="0"/>
    <n v="3"/>
    <n v="0"/>
    <n v="0"/>
    <n v="189.697"/>
  </r>
  <r>
    <x v="9"/>
    <s v="9.6"/>
    <s v="2023 թվական, _x000a_4-րդ  եռամսյակ"/>
    <s v="16․10․2023թ _x000a_N 1300-Ա"/>
    <x v="73"/>
    <d v="2023-10-18T00:00:00"/>
    <d v="2023-10-20T00:00:00"/>
    <x v="9"/>
    <n v="65.537666666666667"/>
    <n v="3"/>
    <n v="196.613"/>
    <n v="196.613"/>
    <n v="0"/>
    <n v="2"/>
    <n v="0"/>
    <n v="3"/>
    <n v="0"/>
    <n v="0"/>
    <n v="196.613"/>
  </r>
  <r>
    <x v="9"/>
    <s v="9.7"/>
    <s v="2023 թվական, _x000a_4-րդ  եռամսյակ"/>
    <s v="20․09․2023թ _x000a_N 1168-Ա"/>
    <x v="75"/>
    <d v="2023-10-17T00:00:00"/>
    <d v="2023-10-20T00:00:00"/>
    <x v="35"/>
    <n v="1.2662500000000001"/>
    <n v="4"/>
    <n v="0"/>
    <n v="0"/>
    <n v="0"/>
    <n v="3"/>
    <n v="5.0650000000000004"/>
    <n v="4"/>
    <n v="0"/>
    <n v="0"/>
    <n v="5.0650000000000004"/>
  </r>
  <r>
    <x v="9"/>
    <s v="9.8"/>
    <s v="2023 թվական, _x000a_4-րդ  եռամսյակ"/>
    <s v="20․09․2023թ _x000a_N 1168-Ա"/>
    <x v="76"/>
    <d v="2023-10-17T00:00:00"/>
    <d v="2023-10-20T00:00:00"/>
    <x v="35"/>
    <n v="1.2662500000000001"/>
    <n v="4"/>
    <n v="0"/>
    <n v="0"/>
    <n v="0"/>
    <n v="3"/>
    <n v="5.0650000000000004"/>
    <n v="4"/>
    <n v="0"/>
    <n v="0"/>
    <n v="5.0650000000000004"/>
  </r>
  <r>
    <x v="9"/>
    <s v="9.9"/>
    <s v="2023 թվական, _x000a_4-րդ  եռամսյակ"/>
    <s v="27․10․2023թ _x000a_N 1366-Ա"/>
    <x v="77"/>
    <d v="2023-10-29T00:00:00"/>
    <d v="2023-11-01T00:00:00"/>
    <x v="23"/>
    <n v="34.262250000000002"/>
    <n v="4"/>
    <n v="92"/>
    <n v="92"/>
    <n v="0"/>
    <n v="3"/>
    <n v="0"/>
    <n v="4"/>
    <n v="45.048999999999999"/>
    <n v="0"/>
    <n v="137.04900000000001"/>
  </r>
  <r>
    <x v="9"/>
    <s v="9.10"/>
    <s v="2023 թվական, _x000a_4-րդ  եռամսյակ"/>
    <s v="13․11․2023թ _x000a_N 1465-Ա"/>
    <x v="78"/>
    <d v="2023-11-26T00:00:00"/>
    <d v="2023-11-30T00:00:00"/>
    <x v="36"/>
    <n v="167.72060000000002"/>
    <n v="5"/>
    <n v="344.15499999999997"/>
    <n v="344.15499999999997"/>
    <n v="0"/>
    <n v="4"/>
    <n v="255.19900000000001"/>
    <n v="5"/>
    <n v="239.249"/>
    <n v="0"/>
    <n v="838.60300000000007"/>
  </r>
  <r>
    <x v="9"/>
    <s v="9.11"/>
    <s v="2023 թվական, _x000a_4-րդ  եռամսյակ"/>
    <s v="10․11․2023թ _x000a_N 1457-Ա"/>
    <x v="79"/>
    <d v="2023-11-14T00:00:00"/>
    <d v="2023-11-16T00:00:00"/>
    <x v="9"/>
    <n v="133.73133333333334"/>
    <n v="3"/>
    <n v="192.88800000000001"/>
    <n v="192.88800000000001"/>
    <n v="0"/>
    <n v="2"/>
    <n v="96.034000000000006"/>
    <n v="3"/>
    <n v="112.27200000000001"/>
    <n v="0"/>
    <n v="401.19400000000002"/>
  </r>
  <r>
    <x v="9"/>
    <s v="9.12"/>
    <s v="2023 թվական, _x000a_4-րդ  եռամսյակ"/>
    <s v="01․11․2023թ _x000a_N 1384-Ա"/>
    <x v="80"/>
    <d v="2023-12-10T00:00:00"/>
    <d v="2023-12-16T00:00:00"/>
    <x v="2"/>
    <n v="158.53614285714289"/>
    <n v="7"/>
    <n v="279.815"/>
    <n v="279.815"/>
    <n v="0"/>
    <n v="6"/>
    <n v="441"/>
    <n v="7"/>
    <n v="388.93799999999999"/>
    <n v="0"/>
    <n v="1109.7530000000002"/>
  </r>
  <r>
    <x v="9"/>
    <s v="9.13"/>
    <s v="2023 թվական, _x000a_4-րդ  եռամսյակ"/>
    <s v="01․11․2023թ _x000a_N 1384-Ա"/>
    <x v="81"/>
    <d v="2023-12-10T00:00:00"/>
    <d v="2023-12-16T00:00:00"/>
    <x v="2"/>
    <n v="158.53614285714289"/>
    <n v="5"/>
    <n v="279.815"/>
    <n v="279.815"/>
    <n v="0"/>
    <n v="6"/>
    <n v="441"/>
    <n v="7"/>
    <n v="388.93799999999999"/>
    <n v="0"/>
    <n v="1109.7530000000002"/>
  </r>
  <r>
    <x v="9"/>
    <s v="9.14"/>
    <s v="2023 թվական, _x000a_4-րդ  եռամսյակ"/>
    <s v="22․11․2023թ _x000a_N 1522-Ա"/>
    <x v="82"/>
    <d v="2023-11-26T00:00:00"/>
    <d v="2023-11-28T00:00:00"/>
    <x v="13"/>
    <n v="77.252333333333326"/>
    <n v="4"/>
    <n v="65.16"/>
    <n v="65.16"/>
    <n v="0"/>
    <n v="2"/>
    <n v="74.847999999999999"/>
    <n v="3"/>
    <n v="91.748999999999995"/>
    <n v="0"/>
    <n v="231.75699999999998"/>
  </r>
  <r>
    <x v="9"/>
    <s v="9.15"/>
    <s v="2023 թվական, _x000a_4-րդ  եռամսյակ"/>
    <s v="22․11․2023թ _x000a_N 1522-Ա"/>
    <x v="83"/>
    <d v="2023-11-26T00:00:00"/>
    <d v="2023-11-28T00:00:00"/>
    <x v="13"/>
    <n v="77.252333333333326"/>
    <n v="3"/>
    <n v="65.16"/>
    <n v="65.16"/>
    <n v="0"/>
    <n v="2"/>
    <n v="74.847999999999999"/>
    <n v="3"/>
    <n v="91.748999999999995"/>
    <n v="0"/>
    <n v="231.75699999999998"/>
  </r>
  <r>
    <x v="9"/>
    <s v="9.16"/>
    <s v="2023 թվական, _x000a_4-րդ  եռամսյակ"/>
    <s v="23․11․2023թ _x000a_N 1537-Ա"/>
    <x v="84"/>
    <d v="2023-11-29T00:00:00"/>
    <d v="2023-12-01T00:00:00"/>
    <x v="1"/>
    <n v="87.733333333333334"/>
    <n v="3.6666666666666665"/>
    <n v="159.43799999999999"/>
    <n v="159.43799999999999"/>
    <n v="0"/>
    <n v="2"/>
    <n v="0"/>
    <n v="3"/>
    <n v="103.762"/>
    <n v="0"/>
    <n v="263.2"/>
  </r>
  <r>
    <x v="9"/>
    <s v="9.17"/>
    <s v="2023 թվական, _x000a_4-րդ  եռամսյակ"/>
    <s v="08․12․2023թ _x000a_N 1614-Ա"/>
    <x v="84"/>
    <d v="2023-12-13T00:00:00"/>
    <d v="2023-12-17T00:00:00"/>
    <x v="2"/>
    <n v="185.9572"/>
    <n v="3.6666666666666665"/>
    <n v="413.02699999999999"/>
    <n v="413.02699999999999"/>
    <n v="0"/>
    <n v="4"/>
    <n v="240.72399999999999"/>
    <n v="5"/>
    <n v="276.03500000000003"/>
    <n v="0"/>
    <n v="929.78600000000006"/>
  </r>
  <r>
    <x v="9"/>
    <s v="9.18"/>
    <s v="2023 թվական, _x000a_4-րդ  եռամսյակ"/>
    <s v="08․12․2023թ _x000a_N 1614-Ա"/>
    <x v="82"/>
    <d v="2023-12-13T00:00:00"/>
    <d v="2023-12-17T00:00:00"/>
    <x v="2"/>
    <n v="123.3586"/>
    <n v="4"/>
    <n v="319.387"/>
    <n v="319.387"/>
    <n v="0"/>
    <n v="4"/>
    <n v="131.785"/>
    <n v="5"/>
    <n v="165.62100000000001"/>
    <n v="0"/>
    <n v="616.79300000000001"/>
  </r>
  <r>
    <x v="9"/>
    <s v="9.19"/>
    <s v="2023 թվական, _x000a_4-րդ  եռամսյակ"/>
    <s v="08․12․2023թ _x000a_N 1614-Ա"/>
    <x v="85"/>
    <d v="2023-12-13T00:00:00"/>
    <d v="2023-12-15T00:00:00"/>
    <x v="2"/>
    <n v="205.60400000000001"/>
    <n v="3"/>
    <n v="319.40600000000001"/>
    <n v="319.40600000000001"/>
    <n v="0"/>
    <n v="2"/>
    <n v="131.785"/>
    <n v="3"/>
    <n v="165.62100000000001"/>
    <n v="0"/>
    <n v="616.81200000000001"/>
  </r>
  <r>
    <x v="9"/>
    <s v="9.20"/>
    <s v="2023 թվական, _x000a_4-րդ  եռամսյակ"/>
    <s v="08․12․2023թ _x000a_N 1601-Ա"/>
    <x v="84"/>
    <d v="2023-12-08T00:00:00"/>
    <d v="2023-12-10T00:00:00"/>
    <x v="37"/>
    <n v="45.163000000000004"/>
    <n v="3.6666666666666665"/>
    <n v="0"/>
    <n v="0"/>
    <n v="0"/>
    <n v="2"/>
    <n v="0"/>
    <n v="3"/>
    <n v="135.489"/>
    <n v="0"/>
    <n v="135.489"/>
  </r>
  <r>
    <x v="9"/>
    <s v="9.21"/>
    <s v="2023 թվական, _x000a_4-րդ  եռամսյակ"/>
    <s v="07․12․2023թ _x000a_N 1612-Ա"/>
    <x v="81"/>
    <d v="2023-12-20T00:00:00"/>
    <d v="2023-12-22T00:00:00"/>
    <x v="23"/>
    <n v="59.716333333333331"/>
    <n v="5"/>
    <n v="145.10400000000001"/>
    <n v="145.10400000000001"/>
    <n v="0"/>
    <n v="2"/>
    <n v="0"/>
    <n v="3"/>
    <n v="34.045000000000002"/>
    <n v="0"/>
    <n v="179.149"/>
  </r>
  <r>
    <x v="10"/>
    <s v="10.1"/>
    <s v="2023 թվական, _x000a_4-րդ  եռամսյակ"/>
    <s v="19.10.2023թ _x000a_N 1034-Ա"/>
    <x v="86"/>
    <d v="2023-10-29T00:00:00"/>
    <d v="2023-11-01T00:00:00"/>
    <x v="23"/>
    <n v="8.8497500000000002"/>
    <n v="5"/>
    <n v="35.399000000000001"/>
    <n v="35.399000000000001"/>
    <n v="0"/>
    <n v="3"/>
    <n v="0"/>
    <n v="4"/>
    <n v="0"/>
    <n v="0"/>
    <n v="35.399000000000001"/>
  </r>
  <r>
    <x v="10"/>
    <s v="10.2"/>
    <s v="2023 թվական, _x000a_4-րդ  եռամսյակ"/>
    <s v="11․09.2023թ _x000a_N 121-Ա "/>
    <x v="87"/>
    <d v="2023-10-29T00:00:00"/>
    <d v="2023-11-01T00:00:00"/>
    <x v="23"/>
    <n v="8.8497500000000002"/>
    <n v="4"/>
    <n v="35.399000000000001"/>
    <n v="35.399000000000001"/>
    <n v="0"/>
    <n v="3"/>
    <n v="0"/>
    <n v="4"/>
    <n v="0"/>
    <n v="0"/>
    <n v="35.399000000000001"/>
  </r>
  <r>
    <x v="10"/>
    <s v="10.3"/>
    <s v="2023 թվական, _x000a_4-րդ  եռամսյակ"/>
    <s v="11․09.2023թ _x000a_N 121-Ա "/>
    <x v="88"/>
    <d v="2023-10-29T00:00:00"/>
    <d v="2023-11-01T00:00:00"/>
    <x v="23"/>
    <n v="8.8497500000000002"/>
    <n v="4"/>
    <n v="35.399000000000001"/>
    <n v="35.399000000000001"/>
    <n v="0"/>
    <n v="3"/>
    <n v="0"/>
    <n v="4"/>
    <n v="0"/>
    <n v="0"/>
    <n v="35.399000000000001"/>
  </r>
  <r>
    <x v="10"/>
    <s v="10.4"/>
    <s v="2023 թվական, _x000a_4-րդ  եռամսյակ"/>
    <s v="24․11.2023թ _x000a_N 137-Ա/4 "/>
    <x v="89"/>
    <d v="2023-11-26T00:00:00"/>
    <d v="2023-12-01T00:00:00"/>
    <x v="25"/>
    <n v="141.98366666666666"/>
    <n v="6"/>
    <n v="660"/>
    <n v="660"/>
    <n v="0"/>
    <n v="5"/>
    <n v="0"/>
    <n v="6"/>
    <n v="191.90199999999999"/>
    <n v="0"/>
    <n v="851.90200000000004"/>
  </r>
  <r>
    <x v="10"/>
    <s v="10.5"/>
    <s v="2023 թվական, _x000a_4-րդ  եռամսյակ"/>
    <s v="24․11.2023թ _x000a_N 1184-Ա "/>
    <x v="86"/>
    <d v="2023-11-26T00:00:00"/>
    <d v="2023-12-01T00:00:00"/>
    <x v="25"/>
    <n v="31.983666666666664"/>
    <n v="5"/>
    <n v="0"/>
    <n v="0"/>
    <n v="0"/>
    <n v="5"/>
    <n v="0"/>
    <n v="6"/>
    <n v="191.90199999999999"/>
    <n v="0"/>
    <n v="191.90199999999999"/>
  </r>
  <r>
    <x v="11"/>
    <s v="11.1"/>
    <s v="2023 թվական, _x000a_4-րդ  եռամսյակ"/>
    <s v="29․09․2023թ _x000a_N 2054-Ա"/>
    <x v="90"/>
    <d v="2023-10-01T00:00:00"/>
    <d v="2023-10-03T00:00:00"/>
    <x v="38"/>
    <n v="62.324000000000005"/>
    <n v="3"/>
    <n v="88.5"/>
    <n v="88.5"/>
    <n v="0"/>
    <n v="2"/>
    <n v="30.9"/>
    <n v="3"/>
    <n v="67.572000000000003"/>
    <n v="0"/>
    <n v="186.97200000000001"/>
  </r>
  <r>
    <x v="11"/>
    <s v="11.2"/>
    <s v="2023 թվական, _x000a_4-րդ  եռամսյակ"/>
    <s v="19․10․2023թ _x000a_N 2174-Ա"/>
    <x v="91"/>
    <d v="2023-10-23T00:00:00"/>
    <d v="2023-10-27T00:00:00"/>
    <x v="39"/>
    <n v="174.84539999999998"/>
    <n v="5"/>
    <n v="589.83500000000004"/>
    <n v="589.83500000000004"/>
    <n v="0"/>
    <n v="4"/>
    <n v="153.80000000000001"/>
    <n v="5"/>
    <n v="130.59200000000001"/>
    <n v="0"/>
    <n v="874.22699999999998"/>
  </r>
  <r>
    <x v="11"/>
    <s v="11.3"/>
    <s v="2023 թվական, _x000a_4-րդ  եռամսյակ"/>
    <s v="19․10․2023թ _x000a_N 2174-Ա"/>
    <x v="92"/>
    <d v="2023-10-23T00:00:00"/>
    <d v="2023-10-27T00:00:00"/>
    <x v="39"/>
    <n v="168.84539999999998"/>
    <n v="6.5"/>
    <n v="589.83500000000004"/>
    <n v="589.83500000000004"/>
    <n v="0"/>
    <n v="4"/>
    <n v="123.8"/>
    <n v="5"/>
    <n v="130.59200000000001"/>
    <n v="0"/>
    <n v="844.22699999999998"/>
  </r>
  <r>
    <x v="11"/>
    <s v="11.4"/>
    <s v="2023 թվական, _x000a_4-րդ  եռամսյակ"/>
    <s v="18.10.2023թ _x000a_N 750-Ա"/>
    <x v="93"/>
    <d v="2023-10-19T00:00:00"/>
    <d v="2023-10-20T00:00:00"/>
    <x v="9"/>
    <n v="92.372"/>
    <n v="2"/>
    <n v="184.744"/>
    <n v="184.744"/>
    <n v="0"/>
    <n v="1"/>
    <n v="0"/>
    <n v="2"/>
    <n v="0"/>
    <n v="0"/>
    <n v="184.744"/>
  </r>
  <r>
    <x v="11"/>
    <s v="11.5"/>
    <s v="2023 թվական, _x000a_4-րդ  եռամսյակ"/>
    <s v="25.10.2023թ _x000a_N 1062-Ա"/>
    <x v="94"/>
    <d v="2023-11-06T00:00:00"/>
    <d v="2023-11-10T00:00:00"/>
    <x v="13"/>
    <n v="6.1164000000000005"/>
    <n v="5"/>
    <n v="0"/>
    <n v="0"/>
    <n v="0"/>
    <n v="4"/>
    <n v="0"/>
    <n v="5"/>
    <n v="30.582000000000001"/>
    <n v="0"/>
    <n v="30.582000000000001"/>
  </r>
  <r>
    <x v="11"/>
    <s v="11.6"/>
    <s v="2023 թվական, _x000a_4-րդ  եռամսյակ"/>
    <s v="13․11․2023թ _x000a_N 1132-Ա "/>
    <x v="95"/>
    <d v="2023-11-13T00:00:00"/>
    <d v="2023-11-16T00:00:00"/>
    <x v="18"/>
    <n v="88.679749999999999"/>
    <n v="4"/>
    <n v="150"/>
    <n v="150"/>
    <n v="0"/>
    <n v="3"/>
    <n v="0"/>
    <n v="4"/>
    <n v="204.71899999999999"/>
    <n v="0"/>
    <n v="354.71899999999999"/>
  </r>
  <r>
    <x v="11"/>
    <s v="11.7"/>
    <s v="2023 թվական, _x000a_4-րդ  եռամսյակ"/>
    <s v="10․11․2023թ _x000a_N 2322-Ա "/>
    <x v="96"/>
    <d v="2023-11-13T00:00:00"/>
    <d v="2023-11-16T00:00:00"/>
    <x v="40"/>
    <n v="190.91324999999998"/>
    <n v="6.333333333333333"/>
    <n v="380.137"/>
    <n v="380.137"/>
    <n v="0"/>
    <n v="3"/>
    <n v="179"/>
    <n v="4"/>
    <n v="204.51599999999999"/>
    <n v="0"/>
    <n v="763.65299999999991"/>
  </r>
  <r>
    <x v="11"/>
    <s v="11.8"/>
    <s v="2023 թվական, _x000a_4-րդ  եռամսյակ"/>
    <s v="14․11․2023թ _x000a_N 2334-Ա "/>
    <x v="97"/>
    <d v="2023-11-14T00:00:00"/>
    <d v="2023-11-16T00:00:00"/>
    <x v="10"/>
    <n v="171.66900000000001"/>
    <n v="3"/>
    <n v="227.46299999999999"/>
    <n v="227.46299999999999"/>
    <n v="0"/>
    <n v="2"/>
    <n v="138.4"/>
    <n v="3"/>
    <n v="149.14400000000001"/>
    <n v="0"/>
    <n v="515.00700000000006"/>
  </r>
  <r>
    <x v="11"/>
    <s v="11.9"/>
    <s v="2023 թվական, _x000a_4-րդ  եռամսյակ"/>
    <s v="13․11․2023թ _x000a_N 2333-Ա "/>
    <x v="98"/>
    <d v="2023-11-13T00:00:00"/>
    <d v="2023-11-16T00:00:00"/>
    <x v="18"/>
    <n v="88.678249999999991"/>
    <n v="4"/>
    <n v="150"/>
    <n v="150"/>
    <n v="0"/>
    <n v="3"/>
    <n v="0"/>
    <n v="4"/>
    <n v="204.71299999999999"/>
    <n v="0"/>
    <n v="354.71299999999997"/>
  </r>
  <r>
    <x v="11"/>
    <s v="11.10"/>
    <s v="2023 թվական, _x000a_4-րդ  եռամսյակ"/>
    <s v="22․11․2023թ _x000a_N 2393-Ա "/>
    <x v="96"/>
    <d v="2023-11-24T00:00:00"/>
    <d v="2023-11-25T00:00:00"/>
    <x v="2"/>
    <n v="189.09049999999999"/>
    <n v="6.333333333333333"/>
    <n v="221.46899999999999"/>
    <n v="221.46899999999999"/>
    <n v="0"/>
    <n v="1"/>
    <n v="44.5"/>
    <n v="2"/>
    <n v="112.212"/>
    <n v="0"/>
    <n v="378.18099999999998"/>
  </r>
  <r>
    <x v="11"/>
    <s v="11.11"/>
    <s v="2023 թվական, _x000a_4-րդ  եռամսյակ"/>
    <s v="29․11․2023թ _x000a_N 842-Ա "/>
    <x v="99"/>
    <d v="2023-12-02T00:00:00"/>
    <d v="2023-12-09T00:00:00"/>
    <x v="41"/>
    <n v="120.39337500000001"/>
    <n v="8"/>
    <n v="329.66699999999997"/>
    <n v="329.66699999999997"/>
    <n v="0"/>
    <n v="7"/>
    <n v="298.60000000000002"/>
    <n v="8"/>
    <n v="334.88"/>
    <n v="0"/>
    <n v="963.14700000000005"/>
  </r>
  <r>
    <x v="11"/>
    <s v="11.12"/>
    <s v="2023 թվական, _x000a_4-րդ  եռամսյակ"/>
    <s v="30․11․2023թ _x000a_N 1219-Ա "/>
    <x v="95"/>
    <d v="2023-12-03T00:00:00"/>
    <d v="2023-12-06T00:00:00"/>
    <x v="41"/>
    <n v="93.90925"/>
    <n v="4"/>
    <n v="198.13499999999999"/>
    <n v="198.13499999999999"/>
    <n v="0"/>
    <n v="3"/>
    <n v="0"/>
    <n v="4"/>
    <n v="167.50200000000001"/>
    <n v="10"/>
    <n v="375.637"/>
  </r>
  <r>
    <x v="11"/>
    <s v="11.13"/>
    <s v="2023 թվական, _x000a_4-րդ  եռամսյակ"/>
    <s v="29․11․2023թ _x000a_N 2452-Ա "/>
    <x v="92"/>
    <d v="2023-12-02T00:00:00"/>
    <d v="2023-12-09T00:00:00"/>
    <x v="41"/>
    <n v="120.355875"/>
    <n v="6.5"/>
    <n v="329.66699999999997"/>
    <n v="329.66699999999997"/>
    <n v="0"/>
    <n v="7"/>
    <n v="298.3"/>
    <n v="8"/>
    <n v="334.88"/>
    <n v="0"/>
    <n v="962.84699999999998"/>
  </r>
  <r>
    <x v="11"/>
    <s v="11.14"/>
    <s v="2023 թվական, _x000a_4-րդ  եռամսյակ"/>
    <s v="29․11․2023թ _x000a_N 2453-Ա "/>
    <x v="96"/>
    <d v="2023-11-30T00:00:00"/>
    <d v="2023-12-12T00:00:00"/>
    <x v="18"/>
    <n v="11.796384615384616"/>
    <n v="6.333333333333333"/>
    <n v="0"/>
    <n v="0"/>
    <n v="0"/>
    <n v="12"/>
    <n v="0"/>
    <n v="13"/>
    <n v="153.35300000000001"/>
    <n v="0"/>
    <n v="153.35300000000001"/>
  </r>
  <r>
    <x v="11"/>
    <s v="11.15"/>
    <s v="2023 թվական, _x000a_4-րդ  եռամսյակ"/>
    <s v="12․11․2023թ _x000a_N 2540-Ա "/>
    <x v="100"/>
    <d v="2023-12-14T00:00:00"/>
    <d v="2023-12-16T00:00:00"/>
    <x v="18"/>
    <n v="223.45133333333334"/>
    <n v="3"/>
    <n v="394.08600000000001"/>
    <n v="394.08600000000001"/>
    <n v="0"/>
    <n v="2"/>
    <n v="122.5"/>
    <n v="3"/>
    <n v="153.768"/>
    <n v="0"/>
    <n v="670.35400000000004"/>
  </r>
  <r>
    <x v="11"/>
    <s v="11.16"/>
    <s v="2023 թվական, _x000a_4-րդ  եռամսյակ"/>
    <s v="12․11․2023թ _x000a_N 2540-Ա "/>
    <x v="101"/>
    <d v="2023-12-14T00:00:00"/>
    <d v="2023-12-16T00:00:00"/>
    <x v="18"/>
    <n v="223.45133333333334"/>
    <n v="3"/>
    <n v="394.08600000000001"/>
    <n v="394.08600000000001"/>
    <n v="0"/>
    <n v="2"/>
    <n v="122.5"/>
    <n v="3"/>
    <n v="153.768"/>
    <n v="0"/>
    <n v="670.35400000000004"/>
  </r>
  <r>
    <x v="12"/>
    <s v="11.17"/>
    <s v="2023 թվական, _x000a_4-րդ  եռամսյակ"/>
    <s v="28․09․2023թ_x000a_ N 2028-Ա"/>
    <x v="102"/>
    <d v="2023-10-01T00:00:00"/>
    <d v="2023-10-05T00:00:00"/>
    <x v="42"/>
    <n v="42.4542"/>
    <n v="4"/>
    <n v="88.5"/>
    <n v="88.5"/>
    <n v="0"/>
    <n v="4"/>
    <n v="33"/>
    <n v="5"/>
    <n v="90.771000000000001"/>
    <n v="0"/>
    <n v="212.27100000000002"/>
  </r>
  <r>
    <x v="12"/>
    <s v="11.18"/>
    <s v="2023 թվական, _x000a_4-րդ  եռամսյակ"/>
    <s v="28․09․2023թ_x000a_ N 694-Ա"/>
    <x v="103"/>
    <d v="2023-07-24T00:00:00"/>
    <d v="2023-07-26T00:00:00"/>
    <x v="42"/>
    <n v="70.757000000000005"/>
    <n v="3"/>
    <n v="88.5"/>
    <n v="88.5"/>
    <n v="0"/>
    <n v="2"/>
    <n v="33"/>
    <n v="3"/>
    <n v="90.771000000000001"/>
    <n v="0"/>
    <n v="212.27100000000002"/>
  </r>
  <r>
    <x v="12"/>
    <s v="11.19"/>
    <s v="2023 թվական, _x000a_4-րդ  եռամսյակ"/>
    <s v="28․09․2023թ_x000a_ N 694-Ա"/>
    <x v="104"/>
    <d v="2023-07-24T00:00:00"/>
    <d v="2023-07-26T00:00:00"/>
    <x v="42"/>
    <n v="70.757000000000005"/>
    <n v="3"/>
    <n v="88.5"/>
    <n v="88.5"/>
    <n v="0"/>
    <n v="2"/>
    <n v="33"/>
    <n v="3"/>
    <n v="90.771000000000001"/>
    <n v="0"/>
    <n v="212.27100000000002"/>
  </r>
  <r>
    <x v="12"/>
    <s v="11.20"/>
    <s v="2023 թվական, _x000a_4-րդ  եռամսյակ"/>
    <s v="03․10․2023թ_x000a_ N 2065-Ա"/>
    <x v="102"/>
    <d v="2023-10-04T00:00:00"/>
    <d v="2023-10-06T00:00:00"/>
    <x v="43"/>
    <n v="184.62066666666666"/>
    <n v="4"/>
    <n v="199.43700000000001"/>
    <n v="199.43700000000001"/>
    <n v="0"/>
    <n v="2"/>
    <n v="155.19999999999999"/>
    <n v="3"/>
    <n v="199.22499999999999"/>
    <n v="0"/>
    <n v="553.86199999999997"/>
  </r>
  <r>
    <x v="12"/>
    <s v="11.21"/>
    <s v="2023 թվական, _x000a_4-րդ  եռամսյակ"/>
    <s v="17․10․2023թ_x000a_ N 746-Ա"/>
    <x v="105"/>
    <d v="2023-10-23T00:00:00"/>
    <d v="2023-10-27T00:00:00"/>
    <x v="44"/>
    <n v="143.4136"/>
    <n v="6.5"/>
    <n v="347.44299999999998"/>
    <n v="347.44299999999998"/>
    <n v="0"/>
    <n v="4"/>
    <n v="190.9"/>
    <n v="5"/>
    <n v="178.72499999999999"/>
    <n v="0"/>
    <n v="717.06799999999998"/>
  </r>
  <r>
    <x v="12"/>
    <s v="11.22"/>
    <s v="2023 թվական, _x000a_4-րդ  եռամսյակ"/>
    <s v="22․11․2023թ_x000a_ N 825-Ա"/>
    <x v="106"/>
    <d v="2023-11-22T00:00:00"/>
    <d v="2023-11-25T00:00:00"/>
    <x v="2"/>
    <n v="181.50575000000001"/>
    <n v="6"/>
    <n v="283.87799999999999"/>
    <n v="283.87799999999999"/>
    <n v="0"/>
    <n v="3"/>
    <n v="218.3"/>
    <n v="4"/>
    <n v="223.845"/>
    <n v="0"/>
    <n v="726.02300000000002"/>
  </r>
  <r>
    <x v="12"/>
    <s v="11.23"/>
    <s v="2023 թվական, _x000a_4-րդ  եռամսյակ"/>
    <s v="22․11․2023թ_x000a_ N 2392-Ա"/>
    <x v="102"/>
    <d v="2023-11-22T00:00:00"/>
    <d v="2023-11-25T00:00:00"/>
    <x v="2"/>
    <n v="182.75575000000001"/>
    <n v="4"/>
    <n v="283.87799999999999"/>
    <n v="283.87799999999999"/>
    <n v="0"/>
    <n v="3"/>
    <n v="218.3"/>
    <n v="4"/>
    <n v="223.845"/>
    <n v="5"/>
    <n v="731.02300000000002"/>
  </r>
  <r>
    <x v="12"/>
    <s v="11.24"/>
    <s v="2023 թվական, _x000a_4-րդ  եռամսյակ"/>
    <s v="22․11․2023թ_x000a_ N 838-Ա"/>
    <x v="106"/>
    <d v="2023-12-01T00:00:00"/>
    <d v="2023-12-08T00:00:00"/>
    <x v="41"/>
    <n v="136.00337500000001"/>
    <n v="6"/>
    <n v="329.74700000000001"/>
    <n v="329.74700000000001"/>
    <n v="0"/>
    <n v="7"/>
    <n v="423.4"/>
    <n v="8"/>
    <n v="334.88"/>
    <n v="0"/>
    <n v="1088.027"/>
  </r>
  <r>
    <x v="12"/>
    <s v="11.25"/>
    <s v="2023 թվական, _x000a_4-րդ  եռամսյակ"/>
    <s v="22․11․2023թ_x000a_ N 838-Ա"/>
    <x v="105"/>
    <d v="2023-12-01T00:00:00"/>
    <d v="2023-12-08T00:00:00"/>
    <x v="41"/>
    <n v="136.00337500000001"/>
    <n v="6.5"/>
    <n v="329.74700000000001"/>
    <n v="329.74700000000001"/>
    <n v="0"/>
    <n v="7"/>
    <n v="423.4"/>
    <n v="8"/>
    <n v="334.88"/>
    <n v="0"/>
    <n v="1088.027"/>
  </r>
  <r>
    <x v="12"/>
    <s v="11.26"/>
    <s v="2023 թվական, _x000a_4-րդ  եռամսյակ"/>
    <s v="22․11․2023թ_x000a_ N 838-Ա"/>
    <x v="107"/>
    <d v="2023-12-01T00:00:00"/>
    <d v="2023-12-08T00:00:00"/>
    <x v="41"/>
    <n v="136.00337500000001"/>
    <n v="8"/>
    <n v="329.74700000000001"/>
    <n v="329.74700000000001"/>
    <n v="0"/>
    <n v="7"/>
    <n v="423.4"/>
    <n v="8"/>
    <n v="334.88"/>
    <n v="0"/>
    <n v="1088.027"/>
  </r>
  <r>
    <x v="13"/>
    <s v="12.1"/>
    <s v="2023 թվական, _x000a_4-րդ  եռամսյակ"/>
    <s v="27.09.2023թ _x000a_N 409-Ա "/>
    <x v="108"/>
    <d v="2023-09-27T00:00:00"/>
    <d v="2023-09-30T00:00:00"/>
    <x v="1"/>
    <n v="33.832500000000003"/>
    <n v="3.5"/>
    <n v="0"/>
    <n v="0"/>
    <n v="0"/>
    <n v="3"/>
    <n v="0"/>
    <n v="4"/>
    <n v="135.33000000000001"/>
    <n v="0"/>
    <n v="135.33000000000001"/>
  </r>
  <r>
    <x v="13"/>
    <s v="12.2"/>
    <s v="2023 թվական, _x000a_4-րդ  եռամսյակ"/>
    <s v="27.09.2023թ _x000a_N 409-Ա "/>
    <x v="109"/>
    <d v="2023-09-27T00:00:00"/>
    <d v="2023-09-30T00:00:00"/>
    <x v="1"/>
    <n v="33.832500000000003"/>
    <n v="3.5"/>
    <n v="0"/>
    <n v="0"/>
    <n v="0"/>
    <n v="3"/>
    <n v="0"/>
    <n v="4"/>
    <n v="135.33000000000001"/>
    <n v="0"/>
    <n v="135.33000000000001"/>
  </r>
  <r>
    <x v="13"/>
    <s v="12.3"/>
    <s v="2023 թվական, _x000a_4-րդ  եռամսյակ"/>
    <s v="27.09.2023թ _x000a_N 409-Ա "/>
    <x v="110"/>
    <d v="2023-09-27T00:00:00"/>
    <d v="2023-09-30T00:00:00"/>
    <x v="1"/>
    <n v="33.832500000000003"/>
    <n v="4"/>
    <n v="0"/>
    <n v="0"/>
    <n v="0"/>
    <n v="3"/>
    <n v="0"/>
    <n v="4"/>
    <n v="135.33000000000001"/>
    <n v="0"/>
    <n v="135.33000000000001"/>
  </r>
  <r>
    <x v="13"/>
    <s v="12.4"/>
    <s v="2023 թվական, _x000a_4-րդ  եռամսյակ"/>
    <s v="29.09.2023թ _x000a_N 426-Ա "/>
    <x v="111"/>
    <d v="2023-10-02T00:00:00"/>
    <d v="2023-10-04T00:00:00"/>
    <x v="13"/>
    <n v="31.422000000000001"/>
    <n v="3"/>
    <n v="0"/>
    <n v="0"/>
    <n v="0"/>
    <n v="2"/>
    <n v="0"/>
    <n v="3"/>
    <n v="94.266000000000005"/>
    <n v="0"/>
    <n v="94.266000000000005"/>
  </r>
  <r>
    <x v="13"/>
    <s v="12.5"/>
    <s v="2023 թվական, _x000a_4-րդ  եռամսյակ"/>
    <s v="19.09.2023թ _x000a_N 1367-Ա"/>
    <x v="112"/>
    <d v="2023-10-15T00:00:00"/>
    <d v="2023-10-27T00:00:00"/>
    <x v="1"/>
    <n v="78.068615384615384"/>
    <n v="13"/>
    <n v="160.69399999999999"/>
    <n v="160.69399999999999"/>
    <n v="0"/>
    <n v="12"/>
    <n v="395.68400000000003"/>
    <n v="13"/>
    <n v="458.51400000000001"/>
    <n v="0"/>
    <n v="1014.8920000000001"/>
  </r>
  <r>
    <x v="13"/>
    <s v="12.6"/>
    <s v="2023 թվական, _x000a_4-րդ  եռամսյակ"/>
    <s v="04.08.2023թ _x000a_N 348-Ա"/>
    <x v="113"/>
    <d v="2023-10-01T00:00:00"/>
    <d v="2023-10-05T00:00:00"/>
    <x v="2"/>
    <n v="52.351199999999992"/>
    <n v="4"/>
    <n v="0"/>
    <n v="0"/>
    <n v="0"/>
    <n v="4"/>
    <n v="261.75599999999997"/>
    <n v="5"/>
    <n v="0"/>
    <n v="0"/>
    <n v="261.75599999999997"/>
  </r>
  <r>
    <x v="13"/>
    <s v="12.7"/>
    <s v="2023 թվական, _x000a_4-րդ  եռամսյակ"/>
    <s v="05.10.2023թ _x000a_N 1459-Ա"/>
    <x v="114"/>
    <d v="2023-10-17T00:00:00"/>
    <d v="2023-10-31T00:00:00"/>
    <x v="1"/>
    <n v="75.439666666666668"/>
    <n v="15"/>
    <n v="171.345"/>
    <n v="171.345"/>
    <n v="0"/>
    <n v="14"/>
    <n v="447.44900000000001"/>
    <n v="15"/>
    <n v="512.80100000000004"/>
    <n v="0"/>
    <n v="1131.595"/>
  </r>
  <r>
    <x v="13"/>
    <s v="12.8"/>
    <s v="2023 թվական, _x000a_4-րդ  եռամսյակ"/>
    <s v="23.08.2023թ _x000a_N 367-Ա"/>
    <x v="115"/>
    <d v="2023-10-11T00:00:00"/>
    <d v="2023-10-15T00:00:00"/>
    <x v="45"/>
    <n v="22.724600000000002"/>
    <n v="5"/>
    <n v="0"/>
    <n v="0"/>
    <n v="0"/>
    <n v="4"/>
    <n v="113.623"/>
    <n v="5"/>
    <n v="0"/>
    <n v="0"/>
    <n v="113.623"/>
  </r>
  <r>
    <x v="13"/>
    <s v="12.9"/>
    <s v="2023 թվական, _x000a_4-րդ  եռամսյակ"/>
    <s v="23.08.2023թ _x000a_N 367-Ա"/>
    <x v="116"/>
    <d v="2023-10-11T00:00:00"/>
    <d v="2023-10-15T00:00:00"/>
    <x v="45"/>
    <n v="22.724600000000002"/>
    <n v="5"/>
    <n v="0"/>
    <n v="0"/>
    <n v="0"/>
    <n v="4"/>
    <n v="113.623"/>
    <n v="5"/>
    <n v="0"/>
    <n v="0"/>
    <n v="113.623"/>
  </r>
  <r>
    <x v="13"/>
    <s v="12.10"/>
    <s v="2023 թվական, _x000a_4-րդ  եռամսյակ"/>
    <s v="19.09.2023թ _x000a_N 1367-Ա"/>
    <x v="112"/>
    <d v="2023-10-15T00:00:00"/>
    <d v="2023-10-27T00:00:00"/>
    <x v="1"/>
    <n v="13.309846153846154"/>
    <n v="13"/>
    <n v="0"/>
    <n v="0"/>
    <n v="0"/>
    <n v="12"/>
    <n v="0"/>
    <n v="13"/>
    <n v="173.02799999999999"/>
    <n v="0"/>
    <n v="173.02799999999999"/>
  </r>
  <r>
    <x v="13"/>
    <s v="12.11"/>
    <s v="2023 թվական, _x000a_4-րդ  եռամսյակ"/>
    <s v="27․10․2023թ _x000a_N 1616-Ա"/>
    <x v="117"/>
    <d v="2023-11-06T00:00:00"/>
    <d v="2023-11-10T00:00:00"/>
    <x v="1"/>
    <n v="34.605599999999995"/>
    <n v="5"/>
    <n v="0"/>
    <n v="0"/>
    <n v="0"/>
    <n v="4"/>
    <n v="0"/>
    <n v="5"/>
    <n v="173.02799999999999"/>
    <n v="0"/>
    <n v="173.02799999999999"/>
  </r>
  <r>
    <x v="13"/>
    <s v="12.12"/>
    <s v="2023 թվական, _x000a_4-րդ  եռամսյակ"/>
    <s v="27․10․2023թ _x000a_N 1616-Ա"/>
    <x v="118"/>
    <d v="2023-11-06T00:00:00"/>
    <d v="2023-11-10T00:00:00"/>
    <x v="1"/>
    <n v="34.605599999999995"/>
    <n v="5"/>
    <n v="0"/>
    <n v="0"/>
    <n v="0"/>
    <n v="4"/>
    <n v="0"/>
    <n v="5"/>
    <n v="173.02799999999999"/>
    <n v="0"/>
    <n v="173.02799999999999"/>
  </r>
  <r>
    <x v="13"/>
    <s v="12.13"/>
    <s v="2023 թվական, _x000a_4-րդ  եռամսյակ"/>
    <s v="27․10․2023թ _x000a_N 1616-Ա"/>
    <x v="119"/>
    <d v="2023-11-06T00:00:00"/>
    <d v="2023-11-10T00:00:00"/>
    <x v="1"/>
    <n v="34.605599999999995"/>
    <n v="5"/>
    <n v="0"/>
    <n v="0"/>
    <n v="0"/>
    <n v="4"/>
    <n v="0"/>
    <n v="5"/>
    <n v="173.02799999999999"/>
    <n v="0"/>
    <n v="173.02799999999999"/>
  </r>
  <r>
    <x v="13"/>
    <s v="12.14"/>
    <s v="2023 թվական, _x000a_4-րդ  եռամսյակ"/>
    <s v="27․10․2023թ _x000a_N 1616-Ա"/>
    <x v="120"/>
    <d v="2023-11-06T00:00:00"/>
    <d v="2023-11-10T00:00:00"/>
    <x v="1"/>
    <n v="34.605599999999995"/>
    <n v="5"/>
    <n v="0"/>
    <n v="0"/>
    <n v="0"/>
    <n v="4"/>
    <n v="0"/>
    <n v="5"/>
    <n v="173.02799999999999"/>
    <n v="0"/>
    <n v="173.02799999999999"/>
  </r>
  <r>
    <x v="13"/>
    <s v="12.15"/>
    <s v="2023 թվական, _x000a_4-րդ  եռամսյակ"/>
    <s v="31․10․2023թ _x000a_N 448-Ա"/>
    <x v="115"/>
    <d v="2023-11-06T00:00:00"/>
    <d v="2023-11-10T00:00:00"/>
    <x v="1"/>
    <n v="34.605599999999995"/>
    <n v="5"/>
    <n v="0"/>
    <n v="0"/>
    <n v="0"/>
    <n v="4"/>
    <n v="0"/>
    <n v="5"/>
    <n v="173.02799999999999"/>
    <n v="0"/>
    <n v="173.02799999999999"/>
  </r>
  <r>
    <x v="13"/>
    <s v="12.16"/>
    <s v="2023 թվական, _x000a_4-րդ  եռամսյակ"/>
    <s v="31․10․2023թ _x000a_N 449-Ա"/>
    <x v="121"/>
    <d v="2023-11-19T00:00:00"/>
    <d v="2023-11-22T00:00:00"/>
    <x v="16"/>
    <n v="121.50375"/>
    <n v="3.5"/>
    <n v="221.36500000000001"/>
    <n v="221.36500000000001"/>
    <n v="0"/>
    <n v="3"/>
    <n v="143.94800000000001"/>
    <n v="4"/>
    <n v="120.702"/>
    <n v="0"/>
    <n v="486.01499999999999"/>
  </r>
  <r>
    <x v="13"/>
    <s v="12.17"/>
    <s v="2023 թվական, _x000a_4-րդ  եռամսյակ"/>
    <s v="31․10․2023թ _x000a_N 449-Ա"/>
    <x v="113"/>
    <d v="2023-11-19T00:00:00"/>
    <d v="2023-11-22T00:00:00"/>
    <x v="16"/>
    <n v="121.50375"/>
    <n v="4"/>
    <n v="221.36500000000001"/>
    <n v="221.36500000000001"/>
    <n v="0"/>
    <n v="3"/>
    <n v="143.94800000000001"/>
    <n v="4"/>
    <n v="120.702"/>
    <n v="0"/>
    <n v="486.01499999999999"/>
  </r>
  <r>
    <x v="13"/>
    <s v="12.18"/>
    <s v="2023 թվական, _x000a_4-րդ  եռամսյակ"/>
    <s v="10․11․2023թ _x000a_N 446-Ա"/>
    <x v="116"/>
    <d v="2023-11-13T00:00:00"/>
    <d v="2023-11-17T00:00:00"/>
    <x v="46"/>
    <n v="158.47740000000002"/>
    <n v="5"/>
    <n v="585.33100000000002"/>
    <n v="585.33100000000002"/>
    <n v="0"/>
    <n v="4"/>
    <n v="84.144000000000005"/>
    <n v="5"/>
    <n v="122.91200000000001"/>
    <n v="0"/>
    <n v="792.38700000000006"/>
  </r>
  <r>
    <x v="13"/>
    <s v="12.19"/>
    <s v="2023 թվական, _x000a_4-րդ  եռամսյակ"/>
    <s v="15․11․2023թ _x000a_N 1656-Ա"/>
    <x v="122"/>
    <d v="2023-11-28T00:00:00"/>
    <d v="2023-11-30T00:00:00"/>
    <x v="47"/>
    <n v="24.144666666666666"/>
    <n v="3"/>
    <n v="0"/>
    <n v="0"/>
    <n v="0"/>
    <n v="2"/>
    <n v="0"/>
    <n v="3"/>
    <n v="72.433999999999997"/>
    <n v="0"/>
    <n v="72.433999999999997"/>
  </r>
  <r>
    <x v="13"/>
    <s v="12.20"/>
    <s v="2023 թվական, _x000a_4-րդ  եռամսյակ"/>
    <s v="15․11․2023թ _x000a_N 467-Ա"/>
    <x v="108"/>
    <d v="2023-11-28T00:00:00"/>
    <d v="2023-11-30T00:00:00"/>
    <x v="47"/>
    <n v="24.144666666666666"/>
    <n v="3.5"/>
    <n v="0"/>
    <n v="0"/>
    <n v="0"/>
    <n v="2"/>
    <n v="0"/>
    <n v="3"/>
    <n v="72.433999999999997"/>
    <n v="0"/>
    <n v="72.433999999999997"/>
  </r>
  <r>
    <x v="13"/>
    <s v="12.21"/>
    <s v="2023 թվական, _x000a_4-րդ  եռամսյակ"/>
    <s v="15․11․2023թ _x000a_N 467-Ա"/>
    <x v="113"/>
    <d v="2023-11-28T00:00:00"/>
    <d v="2023-11-30T00:00:00"/>
    <x v="47"/>
    <n v="24.144666666666666"/>
    <n v="4"/>
    <n v="0"/>
    <n v="0"/>
    <n v="0"/>
    <n v="2"/>
    <n v="0"/>
    <n v="3"/>
    <n v="72.433999999999997"/>
    <n v="0"/>
    <n v="72.433999999999997"/>
  </r>
  <r>
    <x v="13"/>
    <s v="12.22"/>
    <s v="2023 թվական, _x000a_4-րդ  եռամսյակ"/>
    <s v="15․11․2023թ _x000a_N 467-Ա"/>
    <x v="123"/>
    <d v="2023-11-28T00:00:00"/>
    <d v="2023-11-30T00:00:00"/>
    <x v="47"/>
    <n v="24.144666666666666"/>
    <n v="3"/>
    <n v="0"/>
    <n v="0"/>
    <n v="0"/>
    <n v="2"/>
    <n v="0"/>
    <n v="3"/>
    <n v="72.433999999999997"/>
    <n v="0"/>
    <n v="72.433999999999997"/>
  </r>
  <r>
    <x v="13"/>
    <s v="12.23"/>
    <s v="2023 թվական, _x000a_4-րդ  եռամսյակ"/>
    <s v="15․11․2023թ _x000a_N 467-Ա"/>
    <x v="109"/>
    <d v="2023-11-28T00:00:00"/>
    <d v="2023-11-30T00:00:00"/>
    <x v="47"/>
    <n v="152.38166666666666"/>
    <n v="3.5"/>
    <n v="314.31900000000002"/>
    <n v="314.31900000000002"/>
    <n v="0"/>
    <n v="2"/>
    <n v="70.391999999999996"/>
    <n v="3"/>
    <n v="72.433999999999997"/>
    <n v="0"/>
    <n v="457.14499999999998"/>
  </r>
  <r>
    <x v="13"/>
    <s v="12.24"/>
    <s v="2023 թվական, _x000a_4-րդ  եռամսյակ"/>
    <s v="28․11․2023թ _x000a_N 1804-Ա"/>
    <x v="124"/>
    <d v="2023-11-29T00:00:00"/>
    <d v="2023-12-02T00:00:00"/>
    <x v="1"/>
    <n v="95.679000000000002"/>
    <n v="4"/>
    <n v="98.88"/>
    <n v="98.88"/>
    <n v="0"/>
    <n v="3"/>
    <n v="145.376"/>
    <n v="4"/>
    <n v="138.46"/>
    <n v="0"/>
    <n v="382.71600000000001"/>
  </r>
  <r>
    <x v="13"/>
    <s v="12.25"/>
    <s v="2023 թվական, _x000a_4-րդ  եռամսյակ"/>
    <s v="17․11․2023թ _x000a_N 469-Ա"/>
    <x v="121"/>
    <d v="2023-11-27T00:00:00"/>
    <d v="2023-11-29T00:00:00"/>
    <x v="1"/>
    <n v="129.25333333333333"/>
    <n v="3.5"/>
    <n v="148.92400000000001"/>
    <n v="148.92400000000001"/>
    <n v="0"/>
    <n v="2"/>
    <n v="134.976"/>
    <n v="3"/>
    <n v="103.86"/>
    <n v="0"/>
    <n v="387.76"/>
  </r>
  <r>
    <x v="14"/>
    <s v="13.1"/>
    <s v="2023 թվական, _x000a_4-րդ  եռամսյակ"/>
    <s v="03.10.2023թ_x000a_ N 72-Ա"/>
    <x v="125"/>
    <d v="2023-11-08T00:00:00"/>
    <d v="2023-11-11T00:00:00"/>
    <x v="3"/>
    <n v="163.54124999999999"/>
    <n v="4"/>
    <n v="181.679"/>
    <n v="181.679"/>
    <n v="0"/>
    <n v="3"/>
    <n v="235.20099999999999"/>
    <n v="4"/>
    <n v="236.04499999999999"/>
    <n v="1.24"/>
    <n v="654.16499999999996"/>
  </r>
  <r>
    <x v="15"/>
    <s v="14.1"/>
    <s v="2023 թվական, _x000a_4-րդ  եռամսյակ"/>
    <s v="17.09.2023թ_x000a_ N 370-Ա"/>
    <x v="126"/>
    <d v="2023-10-09T00:00:00"/>
    <d v="2023-10-13T00:00:00"/>
    <x v="48"/>
    <n v="117.78979999999999"/>
    <n v="5"/>
    <n v="246.66200000000001"/>
    <n v="246.66200000000001"/>
    <n v="0"/>
    <n v="4"/>
    <n v="0"/>
    <n v="5"/>
    <n v="342.28699999999998"/>
    <n v="0"/>
    <n v="588.94899999999996"/>
  </r>
  <r>
    <x v="15"/>
    <s v="14.2"/>
    <s v="2023 թվական, _x000a_4-րդ  եռամսյակ"/>
    <s v="17.09.2023թ_x000a_ N 370-Ա"/>
    <x v="127"/>
    <d v="2023-10-09T00:00:00"/>
    <d v="2023-10-13T00:00:00"/>
    <x v="48"/>
    <n v="117.78979999999999"/>
    <n v="5"/>
    <n v="246.66200000000001"/>
    <n v="246.66200000000001"/>
    <n v="0"/>
    <n v="4"/>
    <n v="0"/>
    <n v="5"/>
    <n v="342.28699999999998"/>
    <n v="0"/>
    <n v="588.94899999999996"/>
  </r>
  <r>
    <x v="15"/>
    <s v="14.3"/>
    <s v="2023 թվական, _x000a_4-րդ  եռամսյակ"/>
    <s v="12.10.2023թ_x000a_ N 394-Ա"/>
    <x v="128"/>
    <d v="2023-11-13T00:00:00"/>
    <d v="2023-11-16T00:00:00"/>
    <x v="15"/>
    <n v="303.22624999999999"/>
    <n v="4"/>
    <n v="257.517"/>
    <n v="257.517"/>
    <n v="0"/>
    <n v="3"/>
    <n v="454.75200000000001"/>
    <n v="4"/>
    <n v="195.672"/>
    <n v="304.964"/>
    <n v="1212.905"/>
  </r>
  <r>
    <x v="15"/>
    <s v="14.4"/>
    <s v="2023 թվական, _x000a_4-րդ  եռամսյակ"/>
    <s v="12.10.2023թ_x000a_ N 394-Ա"/>
    <x v="129"/>
    <d v="2023-11-13T00:00:00"/>
    <d v="2023-11-16T00:00:00"/>
    <x v="15"/>
    <n v="243.69900000000001"/>
    <n v="4"/>
    <n v="257.517"/>
    <n v="257.517"/>
    <n v="0"/>
    <n v="3"/>
    <n v="454.75200000000001"/>
    <n v="4"/>
    <n v="195.672"/>
    <n v="66.855000000000004"/>
    <n v="974.79600000000005"/>
  </r>
  <r>
    <x v="15"/>
    <s v="14.5"/>
    <s v="2023 թվական, _x000a_4-րդ  եռամսյակ"/>
    <s v="29.09.2023թ_x000a_ N 376-Ա"/>
    <x v="130"/>
    <d v="2023-11-14T00:00:00"/>
    <d v="2023-11-17T00:00:00"/>
    <x v="49"/>
    <n v="166.6645"/>
    <n v="4"/>
    <n v="179.54599999999999"/>
    <n v="179.54599999999999"/>
    <n v="0"/>
    <n v="3"/>
    <n v="349.33800000000002"/>
    <n v="4"/>
    <n v="118.02"/>
    <n v="19.754000000000001"/>
    <n v="666.65800000000002"/>
  </r>
  <r>
    <x v="15"/>
    <s v="14.6"/>
    <s v="2023 թվական, _x000a_4-րդ  եռամսյակ"/>
    <s v="29.09.2023թ_x000a_ N 376-Ա"/>
    <x v="131"/>
    <d v="2023-11-14T00:00:00"/>
    <d v="2023-11-17T00:00:00"/>
    <x v="49"/>
    <n v="162.17599999999999"/>
    <n v="4"/>
    <n v="179.54599999999999"/>
    <n v="179.54599999999999"/>
    <n v="0"/>
    <n v="3"/>
    <n v="349.33800000000002"/>
    <n v="4"/>
    <n v="118.02"/>
    <n v="1.8"/>
    <n v="648.70399999999995"/>
  </r>
  <r>
    <x v="15"/>
    <s v="14.7"/>
    <s v="2023 թվական, _x000a_4-րդ  եռամսյակ"/>
    <s v="01.11.2023թ_x000a_ N 428-Ա"/>
    <x v="132"/>
    <d v="2023-11-27T00:00:00"/>
    <d v="2023-11-29T00:00:00"/>
    <x v="1"/>
    <n v="105.27033333333334"/>
    <n v="3"/>
    <n v="104.15600000000001"/>
    <n v="104.15600000000001"/>
    <n v="0"/>
    <n v="2"/>
    <n v="107.84"/>
    <n v="3"/>
    <n v="103.815"/>
    <n v="0"/>
    <n v="315.81100000000004"/>
  </r>
  <r>
    <x v="15"/>
    <s v="14.8"/>
    <s v="2023 թվական, _x000a_4-րդ  եռամսյակ"/>
    <s v="01.11.2023թ_x000a_ N 426-Ա"/>
    <x v="133"/>
    <d v="2023-11-27T00:00:00"/>
    <d v="2023-11-29T00:00:00"/>
    <x v="1"/>
    <n v="105.27033333333334"/>
    <n v="3"/>
    <n v="104.15600000000001"/>
    <n v="104.15600000000001"/>
    <n v="0"/>
    <n v="2"/>
    <n v="107.84"/>
    <n v="3"/>
    <n v="103.815"/>
    <n v="0"/>
    <n v="315.81100000000004"/>
  </r>
  <r>
    <x v="15"/>
    <s v="14.9"/>
    <s v="2023 թվական, _x000a_4-րդ  եռամսյակ"/>
    <s v="01.11.2023թ_x000a_ N 426-Ա"/>
    <x v="134"/>
    <d v="2023-11-27T00:00:00"/>
    <d v="2023-11-29T00:00:00"/>
    <x v="1"/>
    <n v="111.96499999999999"/>
    <n v="3"/>
    <n v="108.404"/>
    <n v="108.404"/>
    <n v="0"/>
    <n v="2"/>
    <n v="107.84"/>
    <n v="3"/>
    <n v="103.815"/>
    <n v="15.836"/>
    <n v="335.89499999999998"/>
  </r>
  <r>
    <x v="15"/>
    <s v="14.10"/>
    <s v="2023 թվական, _x000a_4-րդ  եռամսյակ"/>
    <s v="20.11.2023թ_x000a_ N 422-Ա"/>
    <x v="128"/>
    <d v="2023-12-11T00:00:00"/>
    <d v="2023-12-14T00:00:00"/>
    <x v="50"/>
    <n v="39.545999999999999"/>
    <n v="4"/>
    <n v="0"/>
    <n v="0"/>
    <n v="0"/>
    <n v="3"/>
    <n v="0"/>
    <n v="4"/>
    <n v="143.184"/>
    <n v="15"/>
    <n v="158.184"/>
  </r>
  <r>
    <x v="15"/>
    <s v="14.11"/>
    <s v="2023 թվական, _x000a_4-րդ  եռամսյակ"/>
    <s v="20.11.2023թ_x000a_ N 422-Ա"/>
    <x v="129"/>
    <d v="2023-12-11T00:00:00"/>
    <d v="2023-12-14T00:00:00"/>
    <x v="50"/>
    <n v="36.246000000000002"/>
    <n v="4"/>
    <n v="0"/>
    <n v="0"/>
    <n v="0"/>
    <n v="3"/>
    <n v="0"/>
    <n v="4"/>
    <n v="143.184"/>
    <n v="1.8"/>
    <n v="144.98400000000001"/>
  </r>
  <r>
    <x v="15"/>
    <s v="14.12"/>
    <s v="2023 թվական, _x000a_4-րդ  եռամսյակ"/>
    <s v="20.11.2023թ_x000a_ N 422-Ա"/>
    <x v="135"/>
    <d v="2023-12-11T00:00:00"/>
    <d v="2023-12-14T00:00:00"/>
    <x v="50"/>
    <n v="36.246000000000002"/>
    <n v="4"/>
    <n v="0"/>
    <n v="0"/>
    <n v="0"/>
    <n v="3"/>
    <n v="0"/>
    <n v="4"/>
    <n v="143.184"/>
    <n v="1.8"/>
    <n v="144.98400000000001"/>
  </r>
  <r>
    <x v="15"/>
    <s v="14.13"/>
    <s v="2023 թվական, _x000a_4-րդ  եռամսյակ"/>
    <s v="10.11.2023թ_x000a_ N 435-Ա"/>
    <x v="136"/>
    <d v="2023-12-10T00:00:00"/>
    <d v="2023-12-16T00:00:00"/>
    <x v="51"/>
    <n v="50.366428571428571"/>
    <n v="7"/>
    <n v="0"/>
    <n v="0"/>
    <n v="0"/>
    <n v="6"/>
    <n v="241.554"/>
    <n v="7"/>
    <n v="92.995000000000005"/>
    <n v="18.015999999999998"/>
    <n v="352.565"/>
  </r>
  <r>
    <x v="16"/>
    <s v="15.1"/>
    <s v="2023 թվական, _x000a_4-րդ  եռամսյակ"/>
    <s v="04.10.2023թ  _x000a_N 867-ՀՆ"/>
    <x v="137"/>
    <d v="2023-10-12T00:00:00"/>
    <d v="2023-10-14T00:00:00"/>
    <x v="10"/>
    <n v="50.632333333333328"/>
    <n v="3.3333333333333335"/>
    <n v="0"/>
    <n v="0"/>
    <n v="0"/>
    <n v="2"/>
    <n v="0"/>
    <n v="3"/>
    <n v="151.89699999999999"/>
    <n v="0"/>
    <n v="151.89699999999999"/>
  </r>
  <r>
    <x v="16"/>
    <s v="15.2"/>
    <s v="2023 թվական, _x000a_4-րդ  եռամսյակ"/>
    <s v="05.10.2023թ  _x000a_N 879-ԳՔ"/>
    <x v="138"/>
    <d v="2023-10-12T00:00:00"/>
    <d v="2023-10-14T00:00:00"/>
    <x v="10"/>
    <n v="82.953333333333333"/>
    <n v="3.5"/>
    <n v="0"/>
    <n v="0"/>
    <n v="0"/>
    <n v="2"/>
    <n v="0"/>
    <n v="3"/>
    <n v="248.86"/>
    <n v="0"/>
    <n v="248.86"/>
  </r>
  <r>
    <x v="16"/>
    <s v="15.3"/>
    <s v="2023 թվական, _x000a_4-րդ  եռամսյակ"/>
    <s v="04.10.2023թ  _x000a_N 865-ՀՆ"/>
    <x v="139"/>
    <d v="2023-11-08T00:00:00"/>
    <d v="2023-11-11T00:00:00"/>
    <x v="0"/>
    <n v="146.85575"/>
    <n v="4"/>
    <n v="173.333"/>
    <n v="173.333"/>
    <n v="0"/>
    <n v="3"/>
    <n v="132.21199999999999"/>
    <n v="4"/>
    <n v="248.31800000000001"/>
    <n v="33.56"/>
    <n v="587.423"/>
  </r>
  <r>
    <x v="16"/>
    <s v="15.4"/>
    <s v="2023 թվական, _x000a_4-րդ  եռամսյակ"/>
    <s v="23.08.2023թ_x000a_N 745-ՀՆ_x000a_"/>
    <x v="140"/>
    <d v="2023-10-08T00:00:00"/>
    <d v="2023-10-11T00:00:00"/>
    <x v="52"/>
    <n v="20.113500000000002"/>
    <n v="2.5"/>
    <n v="0"/>
    <n v="0"/>
    <n v="0"/>
    <n v="3"/>
    <n v="67.540000000000006"/>
    <n v="4"/>
    <n v="0"/>
    <n v="12.914"/>
    <n v="80.454000000000008"/>
  </r>
  <r>
    <x v="16"/>
    <s v="15.5"/>
    <s v="2023 թվական, _x000a_4-րդ  եռամսյակ"/>
    <s v="23.08.2023թ_x000a_N 745-ՀՆ_x000a_"/>
    <x v="137"/>
    <d v="2023-10-08T00:00:00"/>
    <d v="2023-10-11T00:00:00"/>
    <x v="52"/>
    <n v="19.377750000000002"/>
    <n v="3.3333333333333335"/>
    <n v="9.9710000000000001"/>
    <n v="9.9710000000000001"/>
    <n v="0"/>
    <n v="3"/>
    <n v="67.540000000000006"/>
    <n v="4"/>
    <n v="0"/>
    <n v="0"/>
    <n v="77.51100000000001"/>
  </r>
  <r>
    <x v="16"/>
    <s v="15.6"/>
    <s v="2023 թվական, _x000a_4-րդ  եռամսյակ"/>
    <s v="23.08.2023թ_x000a_N 745-ՀՆ_x000a_"/>
    <x v="141"/>
    <d v="2023-10-08T00:00:00"/>
    <d v="2023-10-11T00:00:00"/>
    <x v="52"/>
    <n v="19.96875"/>
    <n v="4"/>
    <n v="0"/>
    <n v="0"/>
    <n v="0"/>
    <n v="3"/>
    <n v="67.540000000000006"/>
    <n v="4"/>
    <n v="0"/>
    <n v="12.335000000000001"/>
    <n v="79.875"/>
  </r>
  <r>
    <x v="16"/>
    <s v="15.7"/>
    <s v="2023 թվական, _x000a_4-րդ  եռամսյակ"/>
    <s v="25.10.2023թ_x000a_N 985 -ՀՆ"/>
    <x v="140"/>
    <d v="2023-10-26T00:00:00"/>
    <d v="2023-10-26T00:00:00"/>
    <x v="13"/>
    <n v="30.582000000000001"/>
    <n v="2.5"/>
    <n v="0"/>
    <n v="0"/>
    <n v="0"/>
    <n v="0"/>
    <n v="0"/>
    <n v="1"/>
    <n v="30.582000000000001"/>
    <n v="0"/>
    <n v="30.582000000000001"/>
  </r>
  <r>
    <x v="16"/>
    <s v="15.8"/>
    <s v="2023 թվական, _x000a_4-րդ  եռամսյակ"/>
    <s v="31.10.2023թ_x000a_N 1016-ՀՆ"/>
    <x v="140"/>
    <d v="2023-11-02T00:00:00"/>
    <d v="2023-11-03T00:00:00"/>
    <x v="1"/>
    <n v="128.65600000000001"/>
    <n v="2.5"/>
    <n v="155.749"/>
    <n v="155.749"/>
    <n v="0"/>
    <n v="1"/>
    <n v="32.351999999999997"/>
    <n v="2"/>
    <n v="69.210999999999999"/>
    <n v="0"/>
    <n v="257.31200000000001"/>
  </r>
  <r>
    <x v="16"/>
    <s v="15.9"/>
    <s v="2023 թվական, _x000a_4-րդ  եռամսյակ"/>
    <s v="09.11.2023թ_x000a_N 1055-ՀՆ"/>
    <x v="142"/>
    <d v="2023-12-04T00:00:00"/>
    <d v="2023-12-07T00:00:00"/>
    <x v="10"/>
    <n v="165.37774999999999"/>
    <n v="4"/>
    <n v="280.58600000000001"/>
    <n v="280.58600000000001"/>
    <n v="0"/>
    <n v="3"/>
    <n v="183.02799999999999"/>
    <n v="4"/>
    <n v="197.89699999999999"/>
    <n v="0"/>
    <n v="661.51099999999997"/>
  </r>
  <r>
    <x v="16"/>
    <s v="15.10"/>
    <s v="2023 թվական, _x000a_4-րդ  եռամսյակ"/>
    <s v="09.11.2023թ_x000a_N 1055-ՀՆ"/>
    <x v="143"/>
    <d v="2023-12-04T00:00:00"/>
    <d v="2023-12-07T00:00:00"/>
    <x v="10"/>
    <n v="135.66974999999999"/>
    <n v="4"/>
    <n v="161.75399999999999"/>
    <n v="161.75399999999999"/>
    <n v="0"/>
    <n v="3"/>
    <n v="183.02799999999999"/>
    <n v="4"/>
    <n v="197.89699999999999"/>
    <n v="0"/>
    <n v="542.67899999999997"/>
  </r>
  <r>
    <x v="16"/>
    <s v="15.11"/>
    <s v="2023 թվական, _x000a_4-րդ  եռամսյակ"/>
    <s v="10.11.2023թ_x000a_N 1058-ԳՔ"/>
    <x v="138"/>
    <d v="2023-11-28T00:00:00"/>
    <d v="2023-12-01T00:00:00"/>
    <x v="13"/>
    <n v="30.62725"/>
    <n v="3.5"/>
    <n v="0"/>
    <n v="0"/>
    <n v="0"/>
    <n v="3"/>
    <n v="0"/>
    <n v="4"/>
    <n v="122.509"/>
    <n v="0"/>
    <n v="122.509"/>
  </r>
  <r>
    <x v="16"/>
    <s v="15.12"/>
    <s v="2023 թվական, _x000a_4-րդ  եռամսյակ"/>
    <s v="10.11.2023թ_x000a_N 1058-ԳՔ"/>
    <x v="144"/>
    <d v="2023-11-28T00:00:00"/>
    <d v="2023-12-01T00:00:00"/>
    <x v="13"/>
    <n v="30.62725"/>
    <n v="4"/>
    <n v="0"/>
    <n v="0"/>
    <n v="0"/>
    <n v="3"/>
    <n v="0"/>
    <n v="4"/>
    <n v="122.509"/>
    <n v="0"/>
    <n v="122.509"/>
  </r>
  <r>
    <x v="16"/>
    <s v="15.13"/>
    <s v="2023 թվական, _x000a_4-րդ  եռամսյակ"/>
    <s v="10.11.2023թ_x000a_N 1058-ԳՔ"/>
    <x v="145"/>
    <d v="2023-11-28T00:00:00"/>
    <d v="2023-12-01T00:00:00"/>
    <x v="13"/>
    <n v="30.62725"/>
    <n v="4"/>
    <n v="0"/>
    <n v="0"/>
    <n v="0"/>
    <n v="3"/>
    <n v="0"/>
    <n v="4"/>
    <n v="122.509"/>
    <n v="0"/>
    <n v="122.509"/>
  </r>
  <r>
    <x v="16"/>
    <s v="15.14"/>
    <s v="2023 թվական, _x000a_4-րդ  եռամսյակ"/>
    <s v="10.11.2023թ_x000a_N 1058-ԳՔ"/>
    <x v="146"/>
    <d v="2023-11-28T00:00:00"/>
    <d v="2023-12-01T00:00:00"/>
    <x v="13"/>
    <n v="30.62725"/>
    <n v="4"/>
    <n v="0"/>
    <n v="0"/>
    <n v="0"/>
    <n v="3"/>
    <n v="0"/>
    <n v="4"/>
    <n v="122.509"/>
    <n v="0"/>
    <n v="122.509"/>
  </r>
  <r>
    <x v="16"/>
    <s v="15.15"/>
    <s v="2023 թվական, _x000a_4-րդ  եռամսյակ"/>
    <s v="14.11.2023թ_x000a_N 1075-ԳՔ"/>
    <x v="147"/>
    <d v="2023-11-28T00:00:00"/>
    <d v="2023-12-01T00:00:00"/>
    <x v="0"/>
    <n v="107.95050000000001"/>
    <n v="4"/>
    <n v="0"/>
    <n v="0"/>
    <n v="0"/>
    <n v="3"/>
    <n v="185.05799999999999"/>
    <n v="4"/>
    <n v="246.744"/>
    <n v="0"/>
    <n v="431.80200000000002"/>
  </r>
  <r>
    <x v="16"/>
    <s v="15.16"/>
    <s v="2023 թվական, _x000a_4-րդ  եռամսյակ"/>
    <s v="14.11.2023թ_x000a_N 1075-ԳՔ"/>
    <x v="148"/>
    <d v="2023-11-28T00:00:00"/>
    <d v="2023-12-01T00:00:00"/>
    <x v="0"/>
    <n v="107.95050000000001"/>
    <n v="4"/>
    <n v="0"/>
    <n v="0"/>
    <n v="0"/>
    <n v="3"/>
    <n v="185.05799999999999"/>
    <n v="4"/>
    <n v="246.744"/>
    <n v="0"/>
    <n v="431.80200000000002"/>
  </r>
  <r>
    <x v="16"/>
    <s v="15.17"/>
    <s v="2023 թվական, _x000a_4-րդ  եռամսյակ"/>
    <s v="23.11.2023թ_x000a_N 1121-ՀՆ"/>
    <x v="140"/>
    <d v="2023-12-03T00:00:00"/>
    <d v="2023-12-05T00:00:00"/>
    <x v="18"/>
    <n v="159.75666666666666"/>
    <n v="2.5"/>
    <n v="159.02000000000001"/>
    <n v="159.02000000000001"/>
    <n v="0"/>
    <n v="2"/>
    <n v="167.01900000000001"/>
    <n v="3"/>
    <n v="153.23099999999999"/>
    <n v="0"/>
    <n v="479.27"/>
  </r>
  <r>
    <x v="16"/>
    <s v="15.18"/>
    <s v="2023 թվական, _x000a_4-րդ  եռամսյակ"/>
    <s v="23.11.2023թ_x000a_N 1121-ՀՆ"/>
    <x v="137"/>
    <d v="2023-12-03T00:00:00"/>
    <d v="2023-12-05T00:00:00"/>
    <x v="18"/>
    <n v="169.84233333333333"/>
    <n v="3.3333333333333335"/>
    <n v="159.02000000000001"/>
    <n v="159.02000000000001"/>
    <n v="0"/>
    <n v="2"/>
    <n v="167.01900000000001"/>
    <n v="3"/>
    <n v="153.23099999999999"/>
    <n v="30.257000000000001"/>
    <n v="509.52699999999999"/>
  </r>
  <r>
    <x v="17"/>
    <s v="16.1"/>
    <s v="2023 թվական, _x000a_4-րդ  եռամսյակ"/>
    <s v="08.09.2023թ _x000a_N ՆՀ-29-Ա"/>
    <x v="149"/>
    <d v="2023-10-03T00:00:00"/>
    <d v="2023-10-12T00:00:00"/>
    <x v="53"/>
    <n v="38.179199999999994"/>
    <n v="10"/>
    <n v="0"/>
    <n v="0"/>
    <n v="0"/>
    <n v="9"/>
    <n v="0"/>
    <n v="10"/>
    <n v="318.654"/>
    <n v="63.137999999999998"/>
    <n v="381.79199999999997"/>
  </r>
  <r>
    <x v="17"/>
    <s v="16.2"/>
    <s v="2023 թվական, _x000a_4-րդ  եռամսյակ"/>
    <s v="08.09.2023թ _x000a_N ՆՀ-29-Ա"/>
    <x v="150"/>
    <d v="2023-10-03T00:00:00"/>
    <d v="2023-10-12T00:00:00"/>
    <x v="53"/>
    <n v="38.179199999999994"/>
    <n v="10"/>
    <n v="0"/>
    <n v="0"/>
    <n v="0"/>
    <n v="9"/>
    <n v="0"/>
    <n v="10"/>
    <n v="318.654"/>
    <n v="63.137999999999998"/>
    <n v="381.79199999999997"/>
  </r>
  <r>
    <x v="17"/>
    <s v="16.3"/>
    <s v="2023 թվական, _x000a_4-րդ  եռամսյակ"/>
    <s v="08.09.2023թ _x000a_N ՆՀ-129-Ա"/>
    <x v="151"/>
    <d v="2023-10-03T00:00:00"/>
    <d v="2023-10-12T00:00:00"/>
    <x v="53"/>
    <n v="38.179199999999994"/>
    <n v="10"/>
    <n v="0"/>
    <n v="0"/>
    <n v="0"/>
    <n v="9"/>
    <n v="0"/>
    <n v="10"/>
    <n v="318.654"/>
    <n v="63.137999999999998"/>
    <n v="381.79199999999997"/>
  </r>
  <r>
    <x v="17"/>
    <s v="16.4"/>
    <s v="2023 թվական, _x000a_4-րդ  եռամսյակ"/>
    <s v="16.10.2023թ _x000a_N ՆՀ-36-Ա"/>
    <x v="152"/>
    <d v="2023-10-03T00:00:00"/>
    <d v="2023-10-12T00:00:00"/>
    <x v="13"/>
    <n v="24.180399999999999"/>
    <n v="7.5"/>
    <n v="0"/>
    <n v="0"/>
    <n v="0"/>
    <n v="9"/>
    <n v="74.709999999999994"/>
    <n v="10"/>
    <n v="167.09399999999999"/>
    <n v="0"/>
    <n v="241.80399999999997"/>
  </r>
  <r>
    <x v="17"/>
    <s v="16.5"/>
    <s v="2023 թվական, _x000a_4-րդ  եռամսյակ"/>
    <s v="16.10.2023թ _x000a_N ՆՀ-36-Ա"/>
    <x v="153"/>
    <d v="2023-10-03T00:00:00"/>
    <d v="2023-10-12T00:00:00"/>
    <x v="13"/>
    <n v="24.180399999999999"/>
    <n v="10"/>
    <n v="0"/>
    <n v="0"/>
    <n v="0"/>
    <n v="9"/>
    <n v="74.709999999999994"/>
    <n v="10"/>
    <n v="167.09399999999999"/>
    <n v="0"/>
    <n v="241.80399999999997"/>
  </r>
  <r>
    <x v="17"/>
    <s v="16.6"/>
    <s v="2023 թվական, _x000a_4-րդ  եռամսյակ"/>
    <s v="16.10.2023թ _x000a_N ՆՀ-36-Ա"/>
    <x v="154"/>
    <d v="2023-10-03T00:00:00"/>
    <d v="2023-10-12T00:00:00"/>
    <x v="13"/>
    <n v="24.180399999999999"/>
    <n v="10"/>
    <n v="0"/>
    <n v="0"/>
    <n v="0"/>
    <n v="9"/>
    <n v="74.709999999999994"/>
    <n v="10"/>
    <n v="167.09399999999999"/>
    <n v="0"/>
    <n v="241.80399999999997"/>
  </r>
  <r>
    <x v="17"/>
    <s v="16.7"/>
    <s v="2023 թվական, _x000a_4-րդ  եռամսյակ"/>
    <s v="15.11.2023թ _x000a_N ՆՀ-48-Ա"/>
    <x v="152"/>
    <d v="2023-12-05T00:00:00"/>
    <d v="2023-12-09T00:00:00"/>
    <x v="16"/>
    <n v="82.070000000000007"/>
    <n v="7.5"/>
    <n v="259.41300000000001"/>
    <n v="259.41300000000001"/>
    <n v="0"/>
    <n v="4"/>
    <n v="0"/>
    <n v="5"/>
    <n v="150.93700000000001"/>
    <n v="0"/>
    <n v="410.35"/>
  </r>
  <r>
    <x v="17"/>
    <s v="16.8"/>
    <s v="2023 թվական, _x000a_4-րդ  եռամսյակ"/>
    <s v="15.11.2023թ _x000a_N ՆՀ-48-Ա"/>
    <x v="155"/>
    <d v="2023-12-05T00:00:00"/>
    <d v="2023-12-09T00:00:00"/>
    <x v="16"/>
    <n v="82.070000000000007"/>
    <n v="5"/>
    <n v="259.41300000000001"/>
    <n v="259.41300000000001"/>
    <n v="0"/>
    <n v="4"/>
    <n v="0"/>
    <n v="5"/>
    <n v="150.93700000000001"/>
    <n v="0"/>
    <n v="410.35"/>
  </r>
  <r>
    <x v="18"/>
    <s v="17.1"/>
    <s v="2023 թվական, _x000a_4-րդ  եռամսյակ"/>
    <s v="26․09․2023թ _x000a_N 0232-Ա"/>
    <x v="156"/>
    <d v="2023-10-01T00:00:00"/>
    <d v="2023-10-04T00:00:00"/>
    <x v="10"/>
    <n v="51.1755"/>
    <n v="4"/>
    <n v="0"/>
    <n v="0"/>
    <n v="0"/>
    <n v="3"/>
    <n v="0"/>
    <n v="4"/>
    <n v="195.702"/>
    <n v="9"/>
    <n v="204.702"/>
  </r>
  <r>
    <x v="18"/>
    <s v="17.2"/>
    <s v="2023 թվական, _x000a_4-րդ  եռամսյակ"/>
    <s v="26․09․2023թ _x000a_N 0232-Ա"/>
    <x v="157"/>
    <d v="2023-10-01T00:00:00"/>
    <d v="2023-10-04T00:00:00"/>
    <x v="10"/>
    <n v="48.9255"/>
    <n v="4"/>
    <n v="0"/>
    <n v="0"/>
    <n v="0"/>
    <n v="3"/>
    <n v="0"/>
    <n v="4"/>
    <n v="195.702"/>
    <n v="0"/>
    <n v="195.702"/>
  </r>
  <r>
    <x v="18"/>
    <s v="17.3"/>
    <s v="2023 թվական, _x000a_4-րդ  եռամսյակ"/>
    <s v="17․08․2023թ _x000a_N 118-Ա"/>
    <x v="158"/>
    <d v="2023-10-04T00:00:00"/>
    <d v="2023-10-06T00:00:00"/>
    <x v="49"/>
    <n v="114.59033333333332"/>
    <n v="3"/>
    <n v="224.51499999999999"/>
    <n v="224.51499999999999"/>
    <n v="0"/>
    <n v="2"/>
    <m/>
    <n v="3"/>
    <n v="119.256"/>
    <n v="0"/>
    <n v="343.77099999999996"/>
  </r>
  <r>
    <x v="18"/>
    <s v="17.4"/>
    <s v="2023 թվական, _x000a_4-րդ  եռամսյակ"/>
    <s v="17․08․2023թ _x000a_N 118-Ա"/>
    <x v="159"/>
    <d v="2023-10-04T00:00:00"/>
    <d v="2023-10-06T00:00:00"/>
    <x v="49"/>
    <n v="183.47766666666666"/>
    <n v="4"/>
    <n v="224.51499999999999"/>
    <n v="224.51499999999999"/>
    <n v="0"/>
    <n v="2"/>
    <n v="206.66200000000001"/>
    <n v="3"/>
    <n v="119.256"/>
    <n v="0"/>
    <n v="550.43299999999999"/>
  </r>
  <r>
    <x v="18"/>
    <s v="17.5"/>
    <s v="2023 թվական, _x000a_4-րդ  եռամսյակ"/>
    <s v="11․09․2023թ _x000a_N 146-Ա"/>
    <x v="159"/>
    <d v="2023-10-17T00:00:00"/>
    <d v="2023-10-20T00:00:00"/>
    <x v="54"/>
    <n v="52.60275"/>
    <n v="4"/>
    <n v="0"/>
    <n v="0"/>
    <n v="0"/>
    <n v="3"/>
    <n v="210.411"/>
    <n v="4"/>
    <n v="0"/>
    <n v="0"/>
    <n v="210.411"/>
  </r>
  <r>
    <x v="18"/>
    <s v="17.6"/>
    <s v="2023 թվական, _x000a_4-րդ  եռամսյակ"/>
    <s v="27․10․2023թ _x000a_N 0256-Ա"/>
    <x v="160"/>
    <d v="2023-11-07T00:00:00"/>
    <d v="2023-11-11T00:00:00"/>
    <x v="55"/>
    <n v="62.068799999999996"/>
    <n v="5"/>
    <n v="216.887"/>
    <n v="216.887"/>
    <n v="0"/>
    <n v="4"/>
    <n v="0"/>
    <n v="5"/>
    <n v="82.613"/>
    <n v="10.843999999999999"/>
    <n v="310.34399999999999"/>
  </r>
  <r>
    <x v="18"/>
    <s v="17.7"/>
    <s v="2023 թվական, _x000a_4-րդ  եռամսյակ"/>
    <s v="13․11․2023թ _x000a_N 195-Ա"/>
    <x v="161"/>
    <d v="2023-11-15T00:00:00"/>
    <d v="2023-11-18T00:00:00"/>
    <x v="13"/>
    <n v="82.47999999999999"/>
    <n v="4"/>
    <n v="0"/>
    <n v="0"/>
    <n v="0"/>
    <n v="3"/>
    <n v="185.53"/>
    <n v="4"/>
    <n v="144.38999999999999"/>
    <n v="0"/>
    <n v="329.91999999999996"/>
  </r>
  <r>
    <x v="18"/>
    <s v="17.8"/>
    <s v="2023 թվական, _x000a_4-րդ  եռամսյակ"/>
    <s v="13․11․2023թ _x000a_N 195-Ա"/>
    <x v="162"/>
    <d v="2023-11-15T00:00:00"/>
    <d v="2023-11-18T00:00:00"/>
    <x v="13"/>
    <n v="82.778750000000002"/>
    <n v="4"/>
    <n v="0"/>
    <n v="0"/>
    <n v="0"/>
    <n v="3"/>
    <n v="186.72499999999999"/>
    <n v="4"/>
    <n v="144.38999999999999"/>
    <n v="0"/>
    <n v="331.11500000000001"/>
  </r>
  <r>
    <x v="18"/>
    <s v="17.9"/>
    <s v="2023 թվական, _x000a_4-րդ  եռամսյակ"/>
    <s v="26․11․2023թ _x000a_N 0280-Ա"/>
    <x v="163"/>
    <d v="2023-11-22T00:00:00"/>
    <d v="2023-11-25T00:00:00"/>
    <x v="56"/>
    <n v="24.304749999999999"/>
    <n v="4"/>
    <n v="0"/>
    <n v="0"/>
    <n v="0"/>
    <n v="3"/>
    <n v="0"/>
    <n v="4"/>
    <n v="94.968999999999994"/>
    <n v="2.25"/>
    <n v="97.218999999999994"/>
  </r>
  <r>
    <x v="18"/>
    <s v="17.10"/>
    <s v="2023 թվական, _x000a_4-րդ  եռամսյակ"/>
    <s v="26․11․2023թ _x000a_N 0280-Ա"/>
    <x v="159"/>
    <d v="2023-11-22T00:00:00"/>
    <d v="2023-11-25T00:00:00"/>
    <x v="56"/>
    <n v="26.242249999999999"/>
    <n v="4"/>
    <n v="0"/>
    <n v="0"/>
    <n v="0"/>
    <n v="3"/>
    <n v="0"/>
    <n v="4"/>
    <n v="94.968999999999994"/>
    <n v="10"/>
    <n v="104.96899999999999"/>
  </r>
  <r>
    <x v="18"/>
    <s v="17.11"/>
    <s v="2023 թվական, _x000a_4-րդ  եռամսյակ"/>
    <s v="21․11․2023թ _x000a_N 203-Ա"/>
    <x v="159"/>
    <d v="2023-12-06T00:00:00"/>
    <d v="2023-12-10T00:00:00"/>
    <x v="2"/>
    <n v="166.87479999999999"/>
    <n v="4"/>
    <n v="478.851"/>
    <n v="478.851"/>
    <n v="0"/>
    <n v="4"/>
    <n v="132.66300000000001"/>
    <n v="5"/>
    <n v="222.86"/>
    <n v="0"/>
    <n v="834.37400000000002"/>
  </r>
  <r>
    <x v="18"/>
    <s v="17.12"/>
    <s v="2023 թվական, _x000a_4-րդ  եռամսյակ"/>
    <s v="07․12․2023թ _x000a_N 0311-Ա"/>
    <x v="164"/>
    <d v="2023-12-11T00:00:00"/>
    <d v="2023-12-15T00:00:00"/>
    <x v="52"/>
    <n v="13.555199999999999"/>
    <n v="5"/>
    <n v="0"/>
    <n v="0"/>
    <n v="0"/>
    <n v="4"/>
    <n v="0"/>
    <n v="5"/>
    <n v="67.775999999999996"/>
    <n v="0"/>
    <n v="67.775999999999996"/>
  </r>
  <r>
    <x v="19"/>
    <s v="18.1"/>
    <s v="2023 թվական, _x000a_4-րդ  եռամսյակ"/>
    <s v="08.09.2023թ  _x000a_N 38-Ա"/>
    <x v="165"/>
    <d v="2023-09-27T00:00:00"/>
    <d v="2023-10-01T00:00:00"/>
    <x v="56"/>
    <n v="6.8462000000000005"/>
    <n v="4.5"/>
    <n v="0"/>
    <n v="0"/>
    <n v="0"/>
    <n v="4"/>
    <n v="0"/>
    <n v="5"/>
    <n v="0"/>
    <n v="34.231000000000002"/>
    <n v="34.231000000000002"/>
  </r>
  <r>
    <x v="19"/>
    <s v="18.2"/>
    <s v="2023 թվական, _x000a_4-րդ  եռամսյակ"/>
    <s v="08.09.2023թ  _x000a_N 38-Ա"/>
    <x v="166"/>
    <d v="2023-09-27T00:00:00"/>
    <d v="2023-10-01T00:00:00"/>
    <x v="56"/>
    <n v="1.92"/>
    <n v="4.5"/>
    <n v="0"/>
    <n v="0"/>
    <n v="0"/>
    <n v="4"/>
    <n v="0"/>
    <n v="5"/>
    <n v="0"/>
    <n v="9.6"/>
    <n v="9.6"/>
  </r>
  <r>
    <x v="19"/>
    <s v="18.3"/>
    <s v="2023 թվական, _x000a_4-րդ  եռամսյակ"/>
    <s v="11.09.2023թ  _x000a_N 39-Ա"/>
    <x v="165"/>
    <d v="2023-10-15T00:00:00"/>
    <d v="2023-10-18T00:00:00"/>
    <x v="57"/>
    <n v="11.718"/>
    <n v="4.5"/>
    <n v="0"/>
    <n v="0"/>
    <n v="0"/>
    <n v="3"/>
    <n v="5.9279999999999999"/>
    <n v="4"/>
    <n v="0"/>
    <n v="40.944000000000003"/>
    <n v="46.872"/>
  </r>
  <r>
    <x v="19"/>
    <s v="18.4"/>
    <s v="2023 թվական, _x000a_4-րդ  եռամսյակ"/>
    <s v="11.09.2023թ  _x000a_N 39-Ա"/>
    <x v="166"/>
    <d v="2023-10-15T00:00:00"/>
    <d v="2023-10-18T00:00:00"/>
    <x v="57"/>
    <n v="1.482"/>
    <n v="4.5"/>
    <n v="0"/>
    <n v="0"/>
    <n v="0"/>
    <n v="3"/>
    <n v="5.9279999999999999"/>
    <n v="4"/>
    <n v="0"/>
    <n v="0"/>
    <n v="5.9279999999999999"/>
  </r>
  <r>
    <x v="19"/>
    <s v="18.5"/>
    <s v="2023 թվական, _x000a_4-րդ  եռամսյակ"/>
    <s v="08.09.2023թ_x000a_N 37-Ա_x000a_"/>
    <x v="167"/>
    <d v="2023-10-18T00:00:00"/>
    <d v="2023-10-21T00:00:00"/>
    <x v="58"/>
    <n v="1.125"/>
    <n v="4"/>
    <n v="0"/>
    <n v="0"/>
    <n v="0"/>
    <n v="3"/>
    <n v="0"/>
    <n v="4"/>
    <n v="0"/>
    <n v="4.5"/>
    <n v="4.5"/>
  </r>
  <r>
    <x v="19"/>
    <s v="18.6"/>
    <s v="2023 թվական, _x000a_4-րդ  եռամսյակ"/>
    <s v="08.09.2023թ_x000a_N 37-Ա_x000a_"/>
    <x v="168"/>
    <d v="2023-10-18T00:00:00"/>
    <d v="2023-10-21T00:00:00"/>
    <x v="58"/>
    <n v="0.43"/>
    <n v="4"/>
    <n v="0"/>
    <n v="0"/>
    <n v="0"/>
    <n v="3"/>
    <n v="0"/>
    <n v="4"/>
    <n v="0"/>
    <n v="1.72"/>
    <n v="1.72"/>
  </r>
  <r>
    <x v="20"/>
    <s v="19.1"/>
    <s v="2023 թվական, _x000a_4-րդ  եռամսյակ"/>
    <s v=" 02.10.2023թ _x000a_N 460-Ա"/>
    <x v="169"/>
    <d v="2023-11-01T00:00:00"/>
    <d v="2023-11-03T00:00:00"/>
    <x v="59"/>
    <n v="145.77066666666667"/>
    <n v="3"/>
    <n v="188.7"/>
    <n v="188.7"/>
    <n v="0"/>
    <n v="2"/>
    <n v="124.5"/>
    <n v="3"/>
    <n v="124.11199999999999"/>
    <n v="0"/>
    <n v="437.31200000000001"/>
  </r>
  <r>
    <x v="20"/>
    <s v="19.2"/>
    <s v="2023 թվական, _x000a_4-րդ  եռամսյակ"/>
    <s v="13․11․2023թ _x000a_N 1141-Ա"/>
    <x v="170"/>
    <d v="2023-12-05T00:00:00"/>
    <d v="2023-12-07T00:00:00"/>
    <x v="10"/>
    <n v="252.44966666666664"/>
    <n v="3"/>
    <n v="466"/>
    <n v="466"/>
    <n v="0"/>
    <n v="2"/>
    <n v="139.74199999999999"/>
    <n v="3"/>
    <n v="151.607"/>
    <n v="0"/>
    <n v="757.34899999999993"/>
  </r>
  <r>
    <x v="21"/>
    <s v="20.1"/>
    <s v="2023 թվական, _x000a_4-րդ  եռամսյակ"/>
    <s v="26.10.2023թ _x000a_N 2/7613-Ա"/>
    <x v="171"/>
    <d v="2023-10-29T00:00:00"/>
    <d v="2023-10-31T00:00:00"/>
    <x v="1"/>
    <n v="125.09733333333334"/>
    <n v="4"/>
    <n v="163.55199999999999"/>
    <n v="163.55199999999999"/>
    <n v="0"/>
    <n v="2"/>
    <n v="107.883"/>
    <n v="3"/>
    <n v="103.857"/>
    <n v="0"/>
    <n v="375.29200000000003"/>
  </r>
  <r>
    <x v="21"/>
    <s v="20.2"/>
    <s v="2023 թվական, _x000a_4-րդ  եռամսյակ"/>
    <s v="26.10.2023թ _x000a_N 2/7613-Ա"/>
    <x v="172"/>
    <d v="2023-10-29T00:00:00"/>
    <d v="2023-10-31T00:00:00"/>
    <x v="1"/>
    <n v="113.90433333333333"/>
    <n v="3.5"/>
    <n v="163.55199999999999"/>
    <n v="163.55199999999999"/>
    <n v="0"/>
    <n v="2"/>
    <n v="74.304000000000002"/>
    <n v="3"/>
    <n v="103.857"/>
    <n v="0"/>
    <n v="341.71299999999997"/>
  </r>
  <r>
    <x v="21"/>
    <s v="20.3"/>
    <s v="2023 թվական, _x000a_4-րդ  եռամսյակ"/>
    <s v="26.10.2023թ _x000a_N 2/7613-Ա"/>
    <x v="173"/>
    <d v="2023-10-29T00:00:00"/>
    <d v="2023-10-31T00:00:00"/>
    <x v="1"/>
    <n v="110.70899999999999"/>
    <n v="3"/>
    <n v="163.55199999999999"/>
    <n v="163.55199999999999"/>
    <n v="0"/>
    <n v="2"/>
    <n v="64.718000000000004"/>
    <n v="3"/>
    <n v="103.857"/>
    <n v="0"/>
    <n v="332.12699999999995"/>
  </r>
  <r>
    <x v="21"/>
    <s v="20.4"/>
    <s v="2023 թվական, _x000a_4-րդ  եռամսյակ"/>
    <s v="26.10.2023թ _x000a_N 2/7613-Ա"/>
    <x v="174"/>
    <d v="2023-10-29T00:00:00"/>
    <d v="2023-10-31T00:00:00"/>
    <x v="1"/>
    <n v="77.472333333333339"/>
    <n v="3"/>
    <n v="126.026"/>
    <n v="126.026"/>
    <n v="0"/>
    <n v="2"/>
    <n v="37.152000000000001"/>
    <n v="3"/>
    <n v="69.239000000000004"/>
    <n v="0"/>
    <n v="232.417"/>
  </r>
  <r>
    <x v="21"/>
    <s v="20.5"/>
    <s v="2023 թվական, _x000a_4-րդ  եռամսյակ"/>
    <s v="26.10.2023թ _x000a_N  2/7611-Ա"/>
    <x v="175"/>
    <d v="2023-11-13T00:00:00"/>
    <d v="2023-11-18T00:00:00"/>
    <x v="60"/>
    <n v="226.01333333333332"/>
    <n v="6"/>
    <n v="469.14800000000002"/>
    <n v="469.14800000000002"/>
    <n v="0"/>
    <n v="5"/>
    <n v="548.99199999999996"/>
    <n v="6"/>
    <n v="337.94"/>
    <n v="0"/>
    <n v="1356.08"/>
  </r>
  <r>
    <x v="21"/>
    <s v="20.6"/>
    <s v="2023 թվական, _x000a_4-րդ  եռամսյակ"/>
    <s v="06.11.2023թ _x000a_N  2/7873-Ա"/>
    <x v="176"/>
    <d v="2023-10-23T00:00:00"/>
    <d v="2023-10-26T00:00:00"/>
    <x v="10"/>
    <n v="183.41049999999998"/>
    <n v="4"/>
    <n v="328.00599999999997"/>
    <n v="328.00599999999997"/>
    <n v="0"/>
    <n v="3"/>
    <n v="161.81299999999999"/>
    <n v="4"/>
    <n v="243.82300000000001"/>
    <n v="0"/>
    <n v="733.64199999999994"/>
  </r>
  <r>
    <x v="21"/>
    <s v="20.7"/>
    <s v="2023 թվական, _x000a_4-րդ  եռամսյակ"/>
    <s v="15.11.2023թ _x000a_N  1151-Ա"/>
    <x v="177"/>
    <d v="2023-11-27T00:00:00"/>
    <d v="2023-12-02T00:00:00"/>
    <x v="61"/>
    <n v="125.57333333333334"/>
    <n v="6"/>
    <n v="192.24299999999999"/>
    <n v="192.24299999999999"/>
    <n v="0"/>
    <n v="5"/>
    <n v="323.851"/>
    <n v="6"/>
    <n v="237.346"/>
    <n v="0"/>
    <n v="753.44"/>
  </r>
  <r>
    <x v="21"/>
    <s v="20.8"/>
    <s v="2023 թվական, _x000a_4-րդ  եռամսյակ"/>
    <s v="15.11.2023թ _x000a_N  2/8127-Ա"/>
    <x v="178"/>
    <d v="2023-11-20T00:00:00"/>
    <d v="2023-11-25T00:00:00"/>
    <x v="62"/>
    <n v="79.364333333333335"/>
    <n v="6"/>
    <n v="284.089"/>
    <n v="284.089"/>
    <n v="0"/>
    <n v="5"/>
    <n v="85.778999999999996"/>
    <n v="6"/>
    <n v="106.318"/>
    <n v="0"/>
    <n v="476.18599999999998"/>
  </r>
  <r>
    <x v="21"/>
    <s v="20.9"/>
    <s v="2023 թվական, _x000a_4-րդ  եռամսյակ"/>
    <s v="15.11.2023թ _x000a_N  2/8127-Ա"/>
    <x v="179"/>
    <d v="2023-11-20T00:00:00"/>
    <d v="2023-11-25T00:00:00"/>
    <x v="62"/>
    <n v="79.364333333333335"/>
    <n v="6"/>
    <n v="284.089"/>
    <n v="284.089"/>
    <n v="0"/>
    <n v="5"/>
    <n v="85.778999999999996"/>
    <n v="6"/>
    <n v="106.318"/>
    <n v="0"/>
    <n v="476.18599999999998"/>
  </r>
  <r>
    <x v="21"/>
    <s v="20.10"/>
    <s v="2023 թվական, _x000a_4-րդ  եռամսյակ"/>
    <s v="15.11.2023թ _x000a_N  2/8127-Ա"/>
    <x v="180"/>
    <d v="2023-11-20T00:00:00"/>
    <d v="2023-11-25T00:00:00"/>
    <x v="62"/>
    <n v="79.364333333333335"/>
    <n v="6"/>
    <n v="284.089"/>
    <n v="284.089"/>
    <n v="0"/>
    <n v="5"/>
    <n v="85.778999999999996"/>
    <n v="6"/>
    <n v="106.318"/>
    <n v="0"/>
    <n v="476.18599999999998"/>
  </r>
  <r>
    <x v="21"/>
    <s v="20.11"/>
    <s v="2023 թվական, _x000a_4-րդ  եռամսյակ"/>
    <s v="15.11.2023թ _x000a_N  2/8127-Ա"/>
    <x v="181"/>
    <d v="2023-11-20T00:00:00"/>
    <d v="2023-11-25T00:00:00"/>
    <x v="62"/>
    <n v="79.364333333333335"/>
    <n v="6"/>
    <n v="284.089"/>
    <n v="284.089"/>
    <n v="0"/>
    <n v="5"/>
    <n v="85.778999999999996"/>
    <n v="6"/>
    <n v="106.318"/>
    <n v="0"/>
    <n v="476.18599999999998"/>
  </r>
  <r>
    <x v="21"/>
    <s v="20.12"/>
    <s v="2023 թվական, _x000a_4-րդ  եռամսյակ"/>
    <s v="15.11.2023թ _x000a_N  1153-Ա"/>
    <x v="171"/>
    <d v="2023-11-23T00:00:00"/>
    <d v="2023-11-25T00:00:00"/>
    <x v="1"/>
    <n v="112.25233333333334"/>
    <n v="4"/>
    <n v="158.31700000000001"/>
    <n v="158.31700000000001"/>
    <n v="0"/>
    <n v="2"/>
    <n v="64.673000000000002"/>
    <n v="3"/>
    <n v="103.767"/>
    <n v="10"/>
    <n v="336.75700000000001"/>
  </r>
  <r>
    <x v="21"/>
    <s v="20.13"/>
    <s v="2023 թվական, _x000a_4-րդ  եռամսյակ"/>
    <s v="17.11.2023թ _x000a_N  2/8170-Ա"/>
    <x v="172"/>
    <d v="2023-11-21T00:00:00"/>
    <d v="2023-11-24T00:00:00"/>
    <x v="62"/>
    <n v="118.00975"/>
    <n v="3.5"/>
    <n v="323.99700000000001"/>
    <n v="323.99700000000001"/>
    <n v="0"/>
    <n v="3"/>
    <n v="77.239000000000004"/>
    <n v="4"/>
    <n v="70.802999999999997"/>
    <n v="0"/>
    <n v="472.03899999999999"/>
  </r>
  <r>
    <x v="21"/>
    <s v="20.14"/>
    <s v="2023 թվական, _x000a_4-րդ  եռամսյակ"/>
    <s v="17.11.2023թ _x000a_N  2/8170-Ա"/>
    <x v="182"/>
    <d v="2023-11-21T00:00:00"/>
    <d v="2023-11-24T00:00:00"/>
    <x v="62"/>
    <n v="118.00975"/>
    <n v="4"/>
    <n v="323.99700000000001"/>
    <n v="323.99700000000001"/>
    <n v="0"/>
    <n v="3"/>
    <n v="77.239000000000004"/>
    <n v="4"/>
    <n v="70.802999999999997"/>
    <n v="0"/>
    <n v="472.03899999999999"/>
  </r>
  <r>
    <x v="21"/>
    <s v="20.15"/>
    <s v="2023 թվական, _x000a_4-րդ  եռամսյակ"/>
    <s v="17.11.2023թ _x000a_N  2/8170-Ա"/>
    <x v="183"/>
    <d v="2023-11-21T00:00:00"/>
    <d v="2023-11-24T00:00:00"/>
    <x v="62"/>
    <n v="118.00975"/>
    <n v="4"/>
    <n v="323.99700000000001"/>
    <n v="323.99700000000001"/>
    <n v="0"/>
    <n v="3"/>
    <n v="77.239000000000004"/>
    <n v="4"/>
    <n v="70.802999999999997"/>
    <n v="0"/>
    <n v="472.03899999999999"/>
  </r>
  <r>
    <x v="21"/>
    <s v="20.16"/>
    <s v="2023 թվական, _x000a_4-րդ  եռամսյակ"/>
    <s v="14.11.2023թ _x000a_N  2/8055-Ա"/>
    <x v="184"/>
    <d v="2023-11-27T00:00:00"/>
    <d v="2023-12-02T00:00:00"/>
    <x v="61"/>
    <n v="169.75416666666666"/>
    <n v="6"/>
    <n v="453.029"/>
    <n v="453.029"/>
    <n v="0"/>
    <n v="5"/>
    <n v="326.33199999999999"/>
    <n v="6"/>
    <n v="239.16399999999999"/>
    <n v="0"/>
    <n v="1018.525"/>
  </r>
  <r>
    <x v="21"/>
    <s v="20.17"/>
    <s v="2023 թվական, _x000a_4-րդ  եռամսյակ"/>
    <s v="13.11.2023թ _x000a_N  2/8018-Ա"/>
    <x v="185"/>
    <d v="2023-11-21T00:00:00"/>
    <d v="2023-11-24T00:00:00"/>
    <x v="55"/>
    <n v="82.46050000000001"/>
    <n v="4"/>
    <n v="183"/>
    <n v="183"/>
    <n v="0"/>
    <n v="3"/>
    <n v="80.864000000000004"/>
    <n v="4"/>
    <n v="65.977999999999994"/>
    <n v="0"/>
    <n v="329.84200000000004"/>
  </r>
  <r>
    <x v="21"/>
    <s v="20.18"/>
    <s v="2023 թվական, _x000a_4-րդ  եռամսյակ"/>
    <s v="13.11.2023թ _x000a_N  2/8018-Ա"/>
    <x v="186"/>
    <d v="2023-11-21T00:00:00"/>
    <d v="2023-11-24T00:00:00"/>
    <x v="55"/>
    <n v="82.46050000000001"/>
    <n v="4"/>
    <n v="183"/>
    <n v="183"/>
    <n v="0"/>
    <n v="3"/>
    <n v="80.864000000000004"/>
    <n v="4"/>
    <n v="65.977999999999994"/>
    <n v="0"/>
    <n v="329.84200000000004"/>
  </r>
  <r>
    <x v="21"/>
    <s v="20.19"/>
    <s v="2023 թվական, _x000a_4-րդ  եռամսյակ"/>
    <s v="28.11.2023թ _x000a_N  2/8407-Ա"/>
    <x v="187"/>
    <d v="2023-12-03T00:00:00"/>
    <d v="2023-12-09T00:00:00"/>
    <x v="1"/>
    <n v="83.803571428571431"/>
    <n v="7"/>
    <n v="150.154"/>
    <n v="150.154"/>
    <n v="0"/>
    <n v="6"/>
    <n v="194.166"/>
    <n v="7"/>
    <n v="242.30500000000001"/>
    <n v="0"/>
    <n v="586.625"/>
  </r>
  <r>
    <x v="21"/>
    <s v="20.20"/>
    <s v="2023 թվական, _x000a_4-րդ  եռամսյակ"/>
    <s v="28.11.2023թ _x000a_N  2/8407-Ա"/>
    <x v="188"/>
    <d v="2023-12-03T00:00:00"/>
    <d v="2023-12-09T00:00:00"/>
    <x v="1"/>
    <n v="83.803571428571431"/>
    <n v="7"/>
    <n v="150.154"/>
    <n v="150.154"/>
    <n v="0"/>
    <n v="6"/>
    <n v="194.166"/>
    <n v="7"/>
    <n v="242.30500000000001"/>
    <n v="0"/>
    <n v="586.625"/>
  </r>
  <r>
    <x v="21"/>
    <s v="20.21"/>
    <s v="2023 թվական, _x000a_4-րդ  եռամսյակ"/>
    <s v="28.11.2023թ _x000a_N 2/8388-Ա"/>
    <x v="189"/>
    <d v="2023-12-06T00:00:00"/>
    <d v="2023-12-08T00:00:00"/>
    <x v="55"/>
    <n v="96.076000000000008"/>
    <n v="3"/>
    <n v="150.12100000000001"/>
    <n v="150.12100000000001"/>
    <n v="0"/>
    <n v="2"/>
    <n v="70.305000000000007"/>
    <n v="3"/>
    <n v="67.802000000000007"/>
    <n v="0"/>
    <n v="288.22800000000001"/>
  </r>
  <r>
    <x v="21"/>
    <s v="20.22"/>
    <s v="2023 թվական, _x000a_4-րդ  եռամսյակ"/>
    <s v="28.11.2023թ _x000a_N 2/8388-Ա"/>
    <x v="190"/>
    <d v="2023-12-06T00:00:00"/>
    <d v="2023-12-08T00:00:00"/>
    <x v="55"/>
    <n v="98.956000000000003"/>
    <n v="3"/>
    <n v="150.12100000000001"/>
    <n v="150.12100000000001"/>
    <n v="0"/>
    <n v="2"/>
    <n v="78.944999999999993"/>
    <n v="3"/>
    <n v="67.802000000000007"/>
    <n v="0"/>
    <n v="296.86799999999999"/>
  </r>
  <r>
    <x v="21"/>
    <s v="20.23"/>
    <s v="2023 թվական, _x000a_4-րդ  եռամսյակ"/>
    <s v="28.11.2023թ _x000a_N 2/8388-Ա"/>
    <x v="191"/>
    <d v="2023-12-06T00:00:00"/>
    <d v="2023-12-08T00:00:00"/>
    <x v="55"/>
    <n v="98.956000000000003"/>
    <n v="3"/>
    <n v="150.12100000000001"/>
    <n v="150.12100000000001"/>
    <n v="0"/>
    <n v="2"/>
    <n v="78.944999999999993"/>
    <n v="3"/>
    <n v="67.802000000000007"/>
    <n v="0"/>
    <n v="296.86799999999999"/>
  </r>
  <r>
    <x v="21"/>
    <s v="20.24"/>
    <s v="2023 թվական, _x000a_4-րդ  եռամսյակ"/>
    <s v="28.11.2023թ _x000a_N 2/8388-Ա"/>
    <x v="192"/>
    <d v="2023-12-06T00:00:00"/>
    <d v="2023-12-08T00:00:00"/>
    <x v="1"/>
    <n v="114.39233333333334"/>
    <n v="3"/>
    <n v="211.03700000000001"/>
    <n v="211.03700000000001"/>
    <n v="0"/>
    <n v="2"/>
    <n v="65.951999999999998"/>
    <n v="3"/>
    <n v="66.188000000000002"/>
    <n v="0"/>
    <n v="343.17700000000002"/>
  </r>
  <r>
    <x v="21"/>
    <s v="20.25"/>
    <s v="2023 թվական, _x000a_4-րդ  եռամսյակ"/>
    <s v="28.12.2023թ _x000a_N 2/8845-Ա"/>
    <x v="193"/>
    <d v="2023-12-10T00:00:00"/>
    <d v="2023-12-16T00:00:00"/>
    <x v="63"/>
    <n v="38.363714285714288"/>
    <n v="7"/>
    <n v="0"/>
    <n v="0"/>
    <n v="0"/>
    <n v="6"/>
    <n v="152.15700000000001"/>
    <n v="7"/>
    <n v="116.389"/>
    <n v="0"/>
    <n v="268.54599999999999"/>
  </r>
  <r>
    <x v="21"/>
    <s v="20.26"/>
    <s v="2023 թվական, _x000a_4-րդ  եռամսյակ"/>
    <s v="28.12.2023թ _x000a_N 2/8845-Ա"/>
    <x v="194"/>
    <d v="2023-12-10T00:00:00"/>
    <d v="2023-12-16T00:00:00"/>
    <x v="63"/>
    <n v="27.236428571428572"/>
    <n v="7"/>
    <n v="0"/>
    <n v="0"/>
    <n v="0"/>
    <n v="6"/>
    <n v="107.52"/>
    <n v="7"/>
    <n v="83.135000000000005"/>
    <n v="0"/>
    <n v="190.655"/>
  </r>
  <r>
    <x v="21"/>
    <s v="20.27"/>
    <s v="2023 թվական, _x000a_4-րդ  եռամսյակ"/>
    <s v="28.12.2023թ _x000a_N 2/8845-Ա"/>
    <x v="195"/>
    <d v="2023-10-01T00:00:00"/>
    <d v="2023-10-13T00:00:00"/>
    <x v="1"/>
    <n v="11.411153846153846"/>
    <n v="13"/>
    <n v="0"/>
    <n v="0"/>
    <n v="0"/>
    <n v="12"/>
    <n v="65.209999999999994"/>
    <n v="13"/>
    <n v="83.135000000000005"/>
    <n v="0"/>
    <n v="148.345"/>
  </r>
  <r>
    <x v="21"/>
    <s v="20.28"/>
    <s v="2023 թվական, _x000a_4-րդ  եռամսյակ"/>
    <s v="28.12.2023թ _x000a_N 2/8845-Ա"/>
    <x v="196"/>
    <d v="2023-10-01T00:00:00"/>
    <d v="2023-10-13T00:00:00"/>
    <x v="1"/>
    <n v="16.398076923076925"/>
    <n v="13"/>
    <n v="0"/>
    <n v="0"/>
    <n v="0"/>
    <n v="12"/>
    <n v="97.344999999999999"/>
    <n v="13"/>
    <n v="115.83"/>
    <n v="0"/>
    <n v="213.17500000000001"/>
  </r>
  <r>
    <x v="21"/>
    <s v="20.29"/>
    <s v="2023 թվական, _x000a_4-րդ  եռամսյակ"/>
    <s v="28.12.2023թ _x000a_N 2/8845-Ա"/>
    <x v="197"/>
    <d v="2023-10-01T00:00:00"/>
    <d v="2023-10-13T00:00:00"/>
    <x v="1"/>
    <n v="16.398076923076925"/>
    <n v="13"/>
    <n v="0"/>
    <n v="0"/>
    <n v="0"/>
    <n v="12"/>
    <n v="97.344999999999999"/>
    <n v="13"/>
    <n v="115.83"/>
    <n v="0"/>
    <n v="213.17500000000001"/>
  </r>
  <r>
    <x v="21"/>
    <s v="20.30"/>
    <s v="2023 թվական, _x000a_4-րդ  եռամսյակ"/>
    <s v="25.12.2023թ _x000a_N 1302-Ա"/>
    <x v="171"/>
    <d v="2023-12-25T00:00:00"/>
    <d v="2023-12-30T00:00:00"/>
    <x v="29"/>
    <n v="27.3935"/>
    <n v="4"/>
    <n v="0"/>
    <n v="0"/>
    <n v="0"/>
    <n v="5"/>
    <n v="118.985"/>
    <n v="6"/>
    <n v="45.375999999999998"/>
    <n v="0"/>
    <n v="164.36099999999999"/>
  </r>
  <r>
    <x v="22"/>
    <s v="21.1"/>
    <s v="2023 թվական, _x000a_4-րդ  եռամսյակ"/>
    <s v="10․10․2023թ _x000a_N 478-Ա"/>
    <x v="198"/>
    <d v="2023-10-18T00:00:00"/>
    <d v="2023-10-20T00:00:00"/>
    <x v="64"/>
    <n v="184.36766666666668"/>
    <n v="3"/>
    <n v="223.649"/>
    <n v="223.649"/>
    <n v="0"/>
    <n v="2"/>
    <n v="163.917"/>
    <n v="3"/>
    <n v="165.53700000000001"/>
    <n v="0"/>
    <n v="553.10300000000007"/>
  </r>
  <r>
    <x v="22"/>
    <s v="21.2"/>
    <s v="2023 թվական, _x000a_4-րդ  եռամսյակ"/>
    <s v="13․10․2023թ _x000a_N 149-Ա"/>
    <x v="199"/>
    <d v="2023-11-04T00:00:00"/>
    <d v="2023-11-10T00:00:00"/>
    <x v="65"/>
    <n v="105.40671428571429"/>
    <n v="7"/>
    <n v="260.71899999999999"/>
    <n v="260.71899999999999"/>
    <n v="0"/>
    <n v="6"/>
    <n v="260.27300000000002"/>
    <n v="7"/>
    <n v="193.78899999999999"/>
    <n v="23.065999999999999"/>
    <n v="737.84699999999998"/>
  </r>
  <r>
    <x v="22"/>
    <s v="21.3"/>
    <s v="2023 թվական, _x000a_4-րդ  եռամսյակ"/>
    <s v="23․10․2023թ _x000a_N 520-Ա"/>
    <x v="200"/>
    <d v="2023-10-29T00:00:00"/>
    <d v="2023-11-04T00:00:00"/>
    <x v="9"/>
    <n v="92.364285714285714"/>
    <n v="7"/>
    <n v="190.66200000000001"/>
    <n v="190.66200000000001"/>
    <n v="0"/>
    <n v="6"/>
    <n v="194.05"/>
    <n v="7"/>
    <n v="261.83800000000002"/>
    <n v="0"/>
    <n v="646.54999999999995"/>
  </r>
  <r>
    <x v="22"/>
    <s v="21.4"/>
    <s v="2023 թվական, _x000a_4-րդ  եռամսյակ"/>
    <s v="14․09․2023թ_x000a_ N 132-Ա"/>
    <x v="201"/>
    <d v="2023-10-08T00:00:00"/>
    <d v="2023-10-13T00:00:00"/>
    <x v="66"/>
    <n v="25.151333333333337"/>
    <n v="6"/>
    <n v="119.759"/>
    <n v="119.759"/>
    <n v="0"/>
    <n v="5"/>
    <n v="0"/>
    <n v="6"/>
    <n v="0"/>
    <n v="31.149000000000001"/>
    <n v="150.90800000000002"/>
  </r>
  <r>
    <x v="22"/>
    <s v="21.5"/>
    <s v="2023 թվական, _x000a_4-րդ  եռամսյակ"/>
    <s v="25․10․2023թ _x000a_ N 158-Ա"/>
    <x v="202"/>
    <d v="2023-11-05T00:00:00"/>
    <d v="2023-11-11T00:00:00"/>
    <x v="18"/>
    <n v="165.78914285714285"/>
    <n v="5"/>
    <n v="280.464"/>
    <n v="280.464"/>
    <n v="0"/>
    <n v="6"/>
    <n v="410.81900000000002"/>
    <n v="7"/>
    <n v="408.517"/>
    <n v="60.723999999999997"/>
    <n v="1160.5239999999999"/>
  </r>
  <r>
    <x v="22"/>
    <s v="21.6"/>
    <s v="2023 թվական, _x000a_4-րդ  եռամսյակ"/>
    <s v="26․10․2023թ   _x000a_N 531-Ա"/>
    <x v="203"/>
    <d v="2023-11-05T00:00:00"/>
    <d v="2023-11-11T00:00:00"/>
    <x v="18"/>
    <n v="164.45"/>
    <n v="7"/>
    <n v="280.464"/>
    <n v="280.464"/>
    <n v="0"/>
    <n v="6"/>
    <n v="410.81900000000002"/>
    <n v="7"/>
    <n v="408.517"/>
    <n v="51.35"/>
    <n v="1151.1499999999999"/>
  </r>
  <r>
    <x v="22"/>
    <s v="21.7"/>
    <s v="2023 թվական, _x000a_4-րդ  եռամսյակ"/>
    <s v="31․10․2023թ   _x000a_N 541-Ա"/>
    <x v="204"/>
    <d v="2023-11-05T00:00:00"/>
    <d v="2023-11-09T00:00:00"/>
    <x v="64"/>
    <n v="148.9802"/>
    <n v="5"/>
    <n v="316.512"/>
    <n v="316.512"/>
    <n v="0"/>
    <n v="4"/>
    <n v="220.39400000000001"/>
    <n v="5"/>
    <n v="207.995"/>
    <n v="0"/>
    <n v="744.90099999999995"/>
  </r>
  <r>
    <x v="22"/>
    <s v="21.8"/>
    <s v="2023 թվական, _x000a_4-րդ  եռամսյակ"/>
    <s v="03․11․2023թ   _x000a_N 547-Ա"/>
    <x v="205"/>
    <d v="2023-11-12T00:00:00"/>
    <d v="2023-11-18T00:00:00"/>
    <x v="67"/>
    <n v="117.81728571428572"/>
    <n v="7"/>
    <n v="142.215"/>
    <n v="142.215"/>
    <n v="0"/>
    <n v="6"/>
    <n v="273.67"/>
    <n v="7"/>
    <n v="368.83600000000001"/>
    <n v="40"/>
    <n v="824.721"/>
  </r>
  <r>
    <x v="22"/>
    <s v="21.9"/>
    <s v="2023 թվական, _x000a_4-րդ  եռամսյակ"/>
    <s v="03․11․2023թ   _x000a_N 547-Ա"/>
    <x v="206"/>
    <d v="2023-11-12T00:00:00"/>
    <d v="2023-11-18T00:00:00"/>
    <x v="67"/>
    <n v="117.81728571428572"/>
    <n v="7"/>
    <n v="142.215"/>
    <n v="142.215"/>
    <n v="0"/>
    <n v="6"/>
    <n v="273.67"/>
    <n v="7"/>
    <n v="368.83600000000001"/>
    <n v="40"/>
    <n v="824.721"/>
  </r>
  <r>
    <x v="22"/>
    <s v="21.10"/>
    <s v="2023 թվական, _x000a_4-րդ  եռամսյակ"/>
    <s v="20․11․2023թ  _x000a_ N 169-Ա"/>
    <x v="202"/>
    <d v="2023-11-27T00:00:00"/>
    <d v="2023-11-29T00:00:00"/>
    <x v="57"/>
    <n v="40.868000000000002"/>
    <n v="5"/>
    <n v="0"/>
    <n v="0"/>
    <n v="0"/>
    <n v="2"/>
    <n v="0"/>
    <n v="3"/>
    <n v="122.604"/>
    <n v="0"/>
    <n v="122.604"/>
  </r>
  <r>
    <x v="22"/>
    <s v="21.11"/>
    <s v="2023 թվական, _x000a_4-րդ  եռամսյակ"/>
    <s v="17․11․2023թ  _x000a_N 583-Ա"/>
    <x v="207"/>
    <d v="2023-11-25T00:00:00"/>
    <d v="2023-12-02T00:00:00"/>
    <x v="10"/>
    <n v="125.516875"/>
    <n v="8"/>
    <n v="306.392"/>
    <n v="306.392"/>
    <n v="0"/>
    <n v="7"/>
    <n v="293.45800000000003"/>
    <n v="8"/>
    <n v="404.28500000000003"/>
    <n v="0"/>
    <n v="1004.135"/>
  </r>
  <r>
    <x v="22"/>
    <s v="21.12"/>
    <s v="2023 թվական, _x000a_4-րդ  եռամսյակ"/>
    <s v="17․11․2023թ  _x000a_N 581-Ա"/>
    <x v="208"/>
    <d v="2023-11-27T00:00:00"/>
    <d v="2023-11-28T00:00:00"/>
    <x v="57"/>
    <n v="40.868000000000002"/>
    <n v="3.5"/>
    <n v="0"/>
    <n v="0"/>
    <n v="0"/>
    <n v="1"/>
    <n v="0"/>
    <n v="2"/>
    <n v="81.736000000000004"/>
    <n v="0"/>
    <n v="81.736000000000004"/>
  </r>
  <r>
    <x v="22"/>
    <s v="21.13"/>
    <s v="2023 թվական, _x000a_4-րդ  եռամսյակ"/>
    <s v="17․11․2023թ  _x000a_N 581-Ա"/>
    <x v="208"/>
    <d v="2023-11-28T00:00:00"/>
    <d v="2023-12-02T00:00:00"/>
    <x v="2"/>
    <n v="118.70599999999999"/>
    <n v="3.5"/>
    <n v="77.614999999999995"/>
    <n v="77.614999999999995"/>
    <n v="0"/>
    <n v="4"/>
    <n v="290.27999999999997"/>
    <n v="5"/>
    <n v="223.23500000000001"/>
    <n v="2.4"/>
    <n v="593.53"/>
  </r>
  <r>
    <x v="22"/>
    <s v="21.14"/>
    <s v="2023 թվական, _x000a_4-րդ  եռամսյակ"/>
    <s v="21․11․2023թ  _x000a_N 590-Ա"/>
    <x v="209"/>
    <d v="2023-12-05T00:00:00"/>
    <d v="2023-12-09T00:00:00"/>
    <x v="68"/>
    <n v="99.395200000000003"/>
    <n v="5"/>
    <n v="284.221"/>
    <n v="284.221"/>
    <n v="0"/>
    <n v="4"/>
    <n v="61.850999999999999"/>
    <n v="5"/>
    <n v="150.904"/>
    <n v="0"/>
    <n v="496.976"/>
  </r>
  <r>
    <x v="22"/>
    <s v="21.15"/>
    <s v="2023 թվական, _x000a_4-րդ  եռամսյակ"/>
    <s v="21․11․2023թ  _x000a_N 590-Ա"/>
    <x v="210"/>
    <d v="2023-12-05T00:00:00"/>
    <d v="2023-12-09T00:00:00"/>
    <x v="68"/>
    <n v="99.395200000000003"/>
    <n v="5"/>
    <n v="284.221"/>
    <n v="284.221"/>
    <n v="0"/>
    <m/>
    <n v="61.850999999999999"/>
    <n v="5"/>
    <n v="150.904"/>
    <n v="0"/>
    <n v="496.976"/>
  </r>
  <r>
    <x v="23"/>
    <s v="22.1"/>
    <s v="2023 թվական, _x000a_4-րդ  եռամսյակ"/>
    <s v="11․10․2023թ_x000a_ N 263-Ա"/>
    <x v="211"/>
    <d v="2023-10-12T00:00:00"/>
    <d v="2023-10-14T00:00:00"/>
    <x v="10"/>
    <n v="180.44066666666666"/>
    <n v="3"/>
    <n v="300.05700000000002"/>
    <n v="300.05700000000002"/>
    <n v="0"/>
    <n v="2"/>
    <n v="80.572999999999993"/>
    <n v="3"/>
    <n v="145.68899999999999"/>
    <n v="15.003"/>
    <n v="541.322"/>
  </r>
  <r>
    <x v="23"/>
    <s v="22.2"/>
    <s v="2023 թվական, _x000a_4-րդ  եռամսյակ"/>
    <s v="30․11․2023թ_x000a_ N 312-Ա"/>
    <x v="212"/>
    <d v="2023-12-11T00:00:00"/>
    <d v="2023-12-15T00:00:00"/>
    <x v="0"/>
    <n v="139.61660000000001"/>
    <n v="5"/>
    <n v="250.08099999999999"/>
    <n v="250.08099999999999"/>
    <n v="0"/>
    <n v="4"/>
    <n v="116.87"/>
    <n v="5"/>
    <n v="309.28500000000003"/>
    <n v="21.847000000000001"/>
    <n v="698.08300000000008"/>
  </r>
  <r>
    <x v="24"/>
    <s v="23.1"/>
    <s v="2023 թվական, _x000a_4-րդ  եռամսյակ"/>
    <s v="04․10․2023թ․ _x000a_N 102-Ա"/>
    <x v="213"/>
    <d v="2023-10-10T00:00:00"/>
    <d v="2023-10-21T00:00:00"/>
    <x v="3"/>
    <n v="135.92974999999998"/>
    <n v="12"/>
    <n v="266.20999999999998"/>
    <n v="266.20999999999998"/>
    <n v="0"/>
    <n v="11"/>
    <n v="656.81200000000001"/>
    <n v="12"/>
    <n v="708.13499999999999"/>
    <n v="0"/>
    <n v="1631.1569999999999"/>
  </r>
  <r>
    <x v="25"/>
    <s v="24.1"/>
    <s v="2023 թվական, _x000a_4-րդ  եռամսյակ"/>
    <s v="09․09․2023թ_x000a_ N 816-Ա"/>
    <x v="214"/>
    <d v="2023-10-03T00:00:00"/>
    <d v="2023-10-06T00:00:00"/>
    <x v="3"/>
    <n v="174.1825"/>
    <n v="4"/>
    <n v="256.89999999999998"/>
    <n v="256.89999999999998"/>
    <n v="0"/>
    <n v="3"/>
    <n v="206.65"/>
    <n v="4"/>
    <n v="233.18"/>
    <n v="0"/>
    <n v="696.73"/>
  </r>
  <r>
    <x v="25"/>
    <s v="24.2"/>
    <s v="2023 թվական, _x000a_4-րդ  եռամսյակ"/>
    <s v="12․09․2023թ_x000a_ N 811-Ա"/>
    <x v="215"/>
    <d v="2023-10-26T00:00:00"/>
    <d v="2023-10-30T00:00:00"/>
    <x v="69"/>
    <n v="2.9693999999999998"/>
    <n v="5"/>
    <n v="0"/>
    <n v="0"/>
    <n v="0"/>
    <n v="4"/>
    <n v="0"/>
    <n v="5"/>
    <n v="0"/>
    <n v="14.847"/>
    <n v="14.847"/>
  </r>
  <r>
    <x v="25"/>
    <s v="24.3"/>
    <s v="2023 թվական, _x000a_4-րդ  եռամսյակ"/>
    <s v="08․12․2023թ_x000a_ N 1463-Ա"/>
    <x v="216"/>
    <d v="2023-12-12T00:00:00"/>
    <d v="2023-12-16T00:00:00"/>
    <x v="3"/>
    <n v="56.906199999999998"/>
    <n v="5"/>
    <n v="0"/>
    <n v="0"/>
    <n v="0"/>
    <n v="4"/>
    <n v="0"/>
    <n v="5"/>
    <n v="284.53100000000001"/>
    <n v="0"/>
    <n v="284.53100000000001"/>
  </r>
  <r>
    <x v="26"/>
    <s v="25.1"/>
    <s v="2023 թվական, _x000a_4-րդ  եռամսյակ"/>
    <s v="11.10.2023թ_x000a_ N 951-Ա"/>
    <x v="217"/>
    <d v="2023-10-13T00:00:00"/>
    <d v="2023-10-14T00:00:00"/>
    <x v="10"/>
    <n v="369.721"/>
    <n v="2"/>
    <n v="574.89499999999998"/>
    <n v="574.89499999999998"/>
    <n v="0"/>
    <n v="1"/>
    <n v="67.257000000000005"/>
    <n v="2"/>
    <n v="97.29"/>
    <n v="0"/>
    <n v="739.44200000000001"/>
  </r>
  <r>
    <x v="27"/>
    <s v="26.1"/>
    <s v="2023 թվական, _x000a_4-րդ  եռամսյակ"/>
    <s v="10․11․2023թ _x000a_N 664-Ա"/>
    <x v="218"/>
    <d v="2023-11-22T00:00:00"/>
    <d v="2023-11-25T00:00:00"/>
    <x v="2"/>
    <n v="161.87200000000001"/>
    <n v="4"/>
    <n v="208.33099999999999"/>
    <n v="208.33099999999999"/>
    <n v="0"/>
    <n v="3"/>
    <n v="219.54900000000001"/>
    <n v="4"/>
    <n v="219.608"/>
    <n v="0"/>
    <n v="647.48800000000006"/>
  </r>
  <r>
    <x v="27"/>
    <s v="26.2"/>
    <s v="2023 թվական, _x000a_4-րդ  եռամսյակ"/>
    <s v="10․11․2023թ _x000a_N 664-Ա"/>
    <x v="219"/>
    <d v="2023-11-22T00:00:00"/>
    <d v="2023-11-25T00:00:00"/>
    <x v="2"/>
    <n v="161.87200000000001"/>
    <n v="4"/>
    <n v="208.33099999999999"/>
    <n v="208.33099999999999"/>
    <n v="0"/>
    <n v="3"/>
    <n v="219.54900000000001"/>
    <n v="4"/>
    <n v="219.608"/>
    <n v="0"/>
    <n v="647.48800000000006"/>
  </r>
  <r>
    <x v="28"/>
    <s v="27.1"/>
    <s v="2023 թվական, _x000a_4-րդ  եռամսյակ"/>
    <s v="14.08.2023թ_x000a_ N 1640-Ա"/>
    <x v="220"/>
    <d v="2023-09-19T00:00:00"/>
    <d v="2023-09-21T00:00:00"/>
    <x v="70"/>
    <n v="60.411999999999999"/>
    <n v="3"/>
    <n v="181.23599999999999"/>
    <n v="181.23599999999999"/>
    <n v="0"/>
    <n v="2"/>
    <n v="0"/>
    <n v="3"/>
    <n v="0"/>
    <n v="0"/>
    <n v="181.23599999999999"/>
  </r>
  <r>
    <x v="28"/>
    <s v="27.2"/>
    <s v="2023 թվական, _x000a_4-րդ  եռամսյակ"/>
    <s v="14.08.2023թ_x000a_ N 1640-Ա"/>
    <x v="221"/>
    <d v="2023-09-19T00:00:00"/>
    <d v="2023-09-21T00:00:00"/>
    <x v="70"/>
    <n v="60.411999999999999"/>
    <n v="3"/>
    <n v="181.23599999999999"/>
    <n v="181.23599999999999"/>
    <n v="0"/>
    <n v="2"/>
    <n v="0"/>
    <n v="3"/>
    <n v="0"/>
    <n v="0"/>
    <n v="181.23599999999999"/>
  </r>
  <r>
    <x v="28"/>
    <s v="27.3"/>
    <s v="2023 թվական, _x000a_4-րդ  եռամսյակ"/>
    <s v="14.08.2023թ_x000a_ N 1640-Ա"/>
    <x v="222"/>
    <d v="2023-09-19T00:00:00"/>
    <d v="2023-09-21T00:00:00"/>
    <x v="70"/>
    <n v="60.411999999999999"/>
    <n v="3"/>
    <n v="181.23599999999999"/>
    <n v="181.23599999999999"/>
    <n v="0"/>
    <n v="2"/>
    <n v="0"/>
    <n v="3"/>
    <n v="0"/>
    <n v="0"/>
    <n v="181.23599999999999"/>
  </r>
  <r>
    <x v="28"/>
    <s v="27.4"/>
    <s v="2023 թվական, _x000a_4-րդ  եռամսյակ"/>
    <s v="14.08.2023թ_x000a_ N 1640-Ա"/>
    <x v="223"/>
    <d v="2023-09-19T00:00:00"/>
    <d v="2023-09-21T00:00:00"/>
    <x v="70"/>
    <n v="60.411999999999999"/>
    <n v="3"/>
    <n v="181.23599999999999"/>
    <n v="181.23599999999999"/>
    <n v="0"/>
    <n v="2"/>
    <n v="0"/>
    <n v="3"/>
    <n v="0"/>
    <n v="0"/>
    <n v="181.23599999999999"/>
  </r>
  <r>
    <x v="28"/>
    <s v="27.5"/>
    <s v="2023 թվական, _x000a_4-րդ  եռամսյակ"/>
    <s v="14.08.2023թ_x000a_ N 1640-Ա"/>
    <x v="224"/>
    <d v="2023-09-19T00:00:00"/>
    <d v="2023-09-21T00:00:00"/>
    <x v="70"/>
    <n v="73.685333333333332"/>
    <n v="3"/>
    <n v="221.05600000000001"/>
    <n v="221.05600000000001"/>
    <n v="0"/>
    <n v="2"/>
    <n v="0"/>
    <n v="3"/>
    <n v="0"/>
    <n v="0"/>
    <n v="221.05600000000001"/>
  </r>
  <r>
    <x v="29"/>
    <s v="28.1"/>
    <s v="2023 թվական, _x000a_4-րդ  եռամսյակ"/>
    <s v="21.11.2023թ_x000a_ N 741-Ա"/>
    <x v="225"/>
    <d v="2023-12-03T00:00:00"/>
    <d v="2023-12-06T00:00:00"/>
    <x v="71"/>
    <n v="51.35"/>
    <n v="4"/>
    <n v="205.4"/>
    <n v="205.4"/>
    <n v="0"/>
    <n v="3"/>
    <n v="0"/>
    <n v="4"/>
    <n v="0"/>
    <n v="0"/>
    <n v="205.4"/>
  </r>
  <r>
    <x v="29"/>
    <s v="28.2"/>
    <s v="2023 թվական, _x000a_4-րդ  եռամսյակ"/>
    <s v="21.11.2023թ_x000a_ N 741-Ա"/>
    <x v="226"/>
    <d v="2023-12-03T00:00:00"/>
    <d v="2023-12-06T00:00:00"/>
    <x v="71"/>
    <n v="51.35"/>
    <n v="4"/>
    <n v="205.4"/>
    <n v="205.4"/>
    <n v="0"/>
    <n v="3"/>
    <n v="0"/>
    <n v="4"/>
    <n v="0"/>
    <n v="0"/>
    <n v="205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8" indent="0" compact="0" compactData="0" multipleFieldFilters="0">
  <location ref="A10:M238" firstHeaderRow="0" firstDataRow="1" firstDataCol="2"/>
  <pivotFields count="20">
    <pivotField axis="axisRow" compact="0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compact="0" outline="0" showAll="0" defaultSubtotal="0"/>
    <pivotField compact="0" outline="0" showAll="0" defaultSubtotal="0"/>
    <pivotField compact="0" outline="0" showAll="0" defaultSubtotal="0"/>
    <pivotField name="Անունը, ազգանունը, _x000a_զբաղեցրած պաշտոնը" axis="axisRow" compact="0" outline="0" showAll="0" defaultSubtotal="0">
      <items count="232">
        <item x="201"/>
        <item x="70"/>
        <item x="115"/>
        <item x="45"/>
        <item x="43"/>
        <item x="21"/>
        <item x="218"/>
        <item x="102"/>
        <item x="96"/>
        <item x="22"/>
        <item x="116"/>
        <item x="28"/>
        <item x="20"/>
        <item x="42"/>
        <item x="170"/>
        <item x="47"/>
        <item x="4"/>
        <item x="5"/>
        <item x="6"/>
        <item x="24"/>
        <item x="23"/>
        <item x="31"/>
        <item x="36"/>
        <item x="37"/>
        <item x="38"/>
        <item x="48"/>
        <item x="60"/>
        <item x="61"/>
        <item x="69"/>
        <item x="72"/>
        <item x="73"/>
        <item x="74"/>
        <item x="75"/>
        <item x="76"/>
        <item x="91"/>
        <item x="94"/>
        <item x="92"/>
        <item x="113"/>
        <item x="137"/>
        <item x="138"/>
        <item x="152"/>
        <item x="149"/>
        <item x="150"/>
        <item x="151"/>
        <item x="153"/>
        <item x="159"/>
        <item x="158"/>
        <item x="156"/>
        <item x="157"/>
        <item x="165"/>
        <item x="166"/>
        <item x="167"/>
        <item x="168"/>
        <item x="172"/>
        <item x="174"/>
        <item x="183"/>
        <item x="177"/>
        <item x="186"/>
        <item x="176"/>
        <item x="191"/>
        <item x="193"/>
        <item x="206"/>
        <item x="198"/>
        <item x="217"/>
        <item x="220"/>
        <item x="221"/>
        <item x="222"/>
        <item x="223"/>
        <item x="224"/>
        <item x="0"/>
        <item x="1"/>
        <item x="2"/>
        <item x="3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5"/>
        <item x="26"/>
        <item x="27"/>
        <item x="29"/>
        <item x="30"/>
        <item x="32"/>
        <item x="33"/>
        <item x="34"/>
        <item x="35"/>
        <item x="39"/>
        <item x="40"/>
        <item x="41"/>
        <item x="44"/>
        <item x="46"/>
        <item x="49"/>
        <item x="50"/>
        <item x="51"/>
        <item x="52"/>
        <item x="53"/>
        <item x="54"/>
        <item x="55"/>
        <item x="56"/>
        <item x="57"/>
        <item x="58"/>
        <item x="59"/>
        <item x="62"/>
        <item x="63"/>
        <item x="64"/>
        <item x="65"/>
        <item x="66"/>
        <item x="67"/>
        <item x="68"/>
        <item x="71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3"/>
        <item m="1" x="228"/>
        <item x="95"/>
        <item x="97"/>
        <item x="98"/>
        <item x="99"/>
        <item x="100"/>
        <item x="101"/>
        <item x="103"/>
        <item x="104"/>
        <item x="105"/>
        <item m="1" x="229"/>
        <item m="1" x="230"/>
        <item m="1" x="231"/>
        <item m="1" x="227"/>
        <item x="106"/>
        <item x="108"/>
        <item x="109"/>
        <item x="110"/>
        <item x="111"/>
        <item x="112"/>
        <item x="114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9"/>
        <item x="140"/>
        <item x="141"/>
        <item x="142"/>
        <item x="143"/>
        <item x="144"/>
        <item x="145"/>
        <item x="146"/>
        <item x="147"/>
        <item x="148"/>
        <item x="154"/>
        <item x="155"/>
        <item x="160"/>
        <item x="161"/>
        <item x="162"/>
        <item x="163"/>
        <item x="164"/>
        <item x="169"/>
        <item x="171"/>
        <item x="173"/>
        <item x="175"/>
        <item x="178"/>
        <item x="179"/>
        <item x="180"/>
        <item x="181"/>
        <item x="182"/>
        <item x="184"/>
        <item x="185"/>
        <item x="187"/>
        <item x="188"/>
        <item x="189"/>
        <item x="190"/>
        <item x="192"/>
        <item x="194"/>
        <item x="195"/>
        <item x="196"/>
        <item x="197"/>
        <item x="199"/>
        <item x="200"/>
        <item x="202"/>
        <item x="203"/>
        <item x="204"/>
        <item x="205"/>
        <item x="207"/>
        <item x="208"/>
        <item x="209"/>
        <item x="210"/>
        <item x="211"/>
        <item x="212"/>
        <item x="213"/>
        <item x="214"/>
        <item x="215"/>
        <item x="216"/>
        <item x="219"/>
        <item x="225"/>
        <item x="226"/>
        <item x="107"/>
      </items>
    </pivotField>
    <pivotField compact="0" numFmtId="169" outline="0" showAll="0" defaultSubtotal="0"/>
    <pivotField compact="0" numFmtId="169" outline="0" showAll="0" defaultSubtotal="0"/>
    <pivotField compact="0" outline="0" showAll="0" defaultSubtotal="0">
      <items count="72">
        <item x="0"/>
        <item x="18"/>
        <item x="9"/>
        <item x="10"/>
        <item x="21"/>
        <item x="57"/>
        <item x="23"/>
        <item x="12"/>
        <item x="52"/>
        <item x="68"/>
        <item x="16"/>
        <item x="62"/>
        <item x="15"/>
        <item x="64"/>
        <item x="3"/>
        <item x="69"/>
        <item x="47"/>
        <item x="63"/>
        <item x="13"/>
        <item x="6"/>
        <item x="2"/>
        <item x="19"/>
        <item x="35"/>
        <item x="24"/>
        <item x="34"/>
        <item x="45"/>
        <item x="53"/>
        <item x="49"/>
        <item x="54"/>
        <item x="58"/>
        <item x="1"/>
        <item x="66"/>
        <item x="70"/>
        <item x="4"/>
        <item x="5"/>
        <item x="7"/>
        <item x="8"/>
        <item x="11"/>
        <item x="14"/>
        <item x="17"/>
        <item x="20"/>
        <item x="22"/>
        <item x="25"/>
        <item x="26"/>
        <item x="27"/>
        <item x="28"/>
        <item x="29"/>
        <item x="30"/>
        <item x="31"/>
        <item x="32"/>
        <item x="33"/>
        <item x="36"/>
        <item x="37"/>
        <item x="38"/>
        <item x="39"/>
        <item x="40"/>
        <item x="41"/>
        <item x="42"/>
        <item x="43"/>
        <item x="44"/>
        <item x="46"/>
        <item x="48"/>
        <item x="50"/>
        <item x="51"/>
        <item x="55"/>
        <item x="56"/>
        <item x="59"/>
        <item x="60"/>
        <item x="61"/>
        <item x="65"/>
        <item x="67"/>
        <item x="71"/>
      </items>
    </pivotField>
    <pivotField compact="0" numFmtId="164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numFmtId="164" outline="0" showAll="0" defaultSubtotal="0"/>
    <pivotField dataField="1" compact="0" numFmtId="1" outline="0" showAll="0" defaultSubtotal="0"/>
    <pivotField dataField="1" compact="0" numFmtId="164" outline="0" showAll="0" defaultSubtotal="0"/>
    <pivotField dataField="1" compact="0" numFmtId="1" outline="0" showAll="0" defaultSubtotal="0"/>
    <pivotField dataField="1" compact="0" numFmtId="164" outline="0" showAll="0" defaultSubtotal="0"/>
    <pivotField dataField="1" compact="0" numFmtId="164" outline="0" showAll="0" defaultSubtotal="0"/>
    <pivotField dataField="1" compact="0" numFmtId="164" outline="0" showAll="0" defaultSubtotal="0"/>
    <pivotField dataField="1" compact="0" outline="0" dragToRow="0" dragToCol="0" dragToPage="0" showAll="0" defaultSubtotal="0"/>
  </pivotFields>
  <rowFields count="2">
    <field x="0"/>
    <field x="4"/>
  </rowFields>
  <rowItems count="228">
    <i>
      <x/>
      <x v="69"/>
    </i>
    <i r="1">
      <x v="70"/>
    </i>
    <i r="1">
      <x v="71"/>
    </i>
    <i r="1">
      <x v="72"/>
    </i>
    <i>
      <x v="1"/>
      <x v="16"/>
    </i>
    <i r="1">
      <x v="17"/>
    </i>
    <i r="1">
      <x v="18"/>
    </i>
    <i r="1">
      <x v="73"/>
    </i>
    <i r="1">
      <x v="74"/>
    </i>
    <i r="1">
      <x v="75"/>
    </i>
    <i r="1">
      <x v="76"/>
    </i>
    <i>
      <x v="2"/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>
      <x v="3"/>
      <x v="5"/>
    </i>
    <i r="1">
      <x v="9"/>
    </i>
    <i r="1">
      <x v="11"/>
    </i>
    <i r="1">
      <x v="12"/>
    </i>
    <i r="1">
      <x v="19"/>
    </i>
    <i r="1">
      <x v="20"/>
    </i>
    <i r="1">
      <x v="86"/>
    </i>
    <i r="1">
      <x v="87"/>
    </i>
    <i r="1">
      <x v="88"/>
    </i>
    <i r="1">
      <x v="89"/>
    </i>
    <i r="1">
      <x v="90"/>
    </i>
    <i>
      <x v="4"/>
      <x v="21"/>
    </i>
    <i r="1">
      <x v="91"/>
    </i>
    <i r="1">
      <x v="92"/>
    </i>
    <i r="1">
      <x v="93"/>
    </i>
    <i r="1">
      <x v="94"/>
    </i>
    <i>
      <x v="5"/>
      <x v="22"/>
    </i>
    <i r="1">
      <x v="23"/>
    </i>
    <i r="1">
      <x v="24"/>
    </i>
    <i r="1">
      <x v="95"/>
    </i>
    <i r="1">
      <x v="96"/>
    </i>
    <i r="1">
      <x v="97"/>
    </i>
    <i>
      <x v="6"/>
      <x v="3"/>
    </i>
    <i r="1">
      <x v="4"/>
    </i>
    <i r="1">
      <x v="13"/>
    </i>
    <i r="1">
      <x v="15"/>
    </i>
    <i r="1">
      <x v="25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>
      <x v="7"/>
      <x v="26"/>
    </i>
    <i r="1">
      <x v="27"/>
    </i>
    <i r="1">
      <x v="110"/>
    </i>
    <i r="1">
      <x v="111"/>
    </i>
    <i r="1">
      <x v="112"/>
    </i>
    <i r="1">
      <x v="113"/>
    </i>
    <i>
      <x v="8"/>
      <x v="28"/>
    </i>
    <i r="1">
      <x v="114"/>
    </i>
    <i r="1">
      <x v="115"/>
    </i>
    <i r="1">
      <x v="116"/>
    </i>
    <i r="1">
      <x v="117"/>
    </i>
    <i>
      <x v="9"/>
      <x v="1"/>
    </i>
    <i r="1">
      <x v="29"/>
    </i>
    <i r="1">
      <x v="30"/>
    </i>
    <i r="1">
      <x v="31"/>
    </i>
    <i r="1">
      <x v="32"/>
    </i>
    <i r="1">
      <x v="33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>
      <x v="10"/>
      <x v="128"/>
    </i>
    <i r="1">
      <x v="129"/>
    </i>
    <i r="1">
      <x v="130"/>
    </i>
    <i r="1">
      <x v="131"/>
    </i>
    <i>
      <x v="11"/>
      <x v="8"/>
    </i>
    <i r="1">
      <x v="34"/>
    </i>
    <i r="1">
      <x v="35"/>
    </i>
    <i r="1">
      <x v="36"/>
    </i>
    <i r="1">
      <x v="132"/>
    </i>
    <i r="1">
      <x v="133"/>
    </i>
    <i r="1">
      <x v="135"/>
    </i>
    <i r="1">
      <x v="136"/>
    </i>
    <i r="1">
      <x v="137"/>
    </i>
    <i r="1">
      <x v="138"/>
    </i>
    <i r="1">
      <x v="139"/>
    </i>
    <i r="1">
      <x v="140"/>
    </i>
    <i>
      <x v="12"/>
      <x v="7"/>
    </i>
    <i r="1">
      <x v="141"/>
    </i>
    <i r="1">
      <x v="142"/>
    </i>
    <i r="1">
      <x v="143"/>
    </i>
    <i r="1">
      <x v="148"/>
    </i>
    <i r="1">
      <x v="231"/>
    </i>
    <i>
      <x v="13"/>
      <x v="2"/>
    </i>
    <i r="1">
      <x v="10"/>
    </i>
    <i r="1">
      <x v="37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>
      <x v="14"/>
      <x v="163"/>
    </i>
    <i>
      <x v="15"/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>
      <x v="16"/>
      <x v="38"/>
    </i>
    <i r="1">
      <x v="39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>
      <x v="17"/>
      <x v="40"/>
    </i>
    <i r="1">
      <x v="41"/>
    </i>
    <i r="1">
      <x v="42"/>
    </i>
    <i r="1">
      <x v="43"/>
    </i>
    <i r="1">
      <x v="44"/>
    </i>
    <i r="1">
      <x v="185"/>
    </i>
    <i r="1">
      <x v="186"/>
    </i>
    <i>
      <x v="18"/>
      <x v="45"/>
    </i>
    <i r="1">
      <x v="46"/>
    </i>
    <i r="1">
      <x v="47"/>
    </i>
    <i r="1">
      <x v="48"/>
    </i>
    <i r="1">
      <x v="187"/>
    </i>
    <i r="1">
      <x v="188"/>
    </i>
    <i r="1">
      <x v="189"/>
    </i>
    <i r="1">
      <x v="190"/>
    </i>
    <i r="1">
      <x v="191"/>
    </i>
    <i>
      <x v="19"/>
      <x v="49"/>
    </i>
    <i r="1">
      <x v="50"/>
    </i>
    <i r="1">
      <x v="51"/>
    </i>
    <i r="1">
      <x v="52"/>
    </i>
    <i>
      <x v="20"/>
      <x v="14"/>
    </i>
    <i r="1">
      <x v="192"/>
    </i>
    <i>
      <x v="21"/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>
      <x v="22"/>
      <x/>
    </i>
    <i r="1">
      <x v="61"/>
    </i>
    <i r="1">
      <x v="62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>
      <x v="23"/>
      <x v="222"/>
    </i>
    <i r="1">
      <x v="223"/>
    </i>
    <i>
      <x v="24"/>
      <x v="224"/>
    </i>
    <i>
      <x v="25"/>
      <x v="225"/>
    </i>
    <i r="1">
      <x v="226"/>
    </i>
    <i r="1">
      <x v="227"/>
    </i>
    <i>
      <x v="26"/>
      <x v="63"/>
    </i>
    <i>
      <x v="27"/>
      <x v="6"/>
    </i>
    <i r="1">
      <x v="228"/>
    </i>
    <i>
      <x v="28"/>
      <x v="64"/>
    </i>
    <i r="1">
      <x v="65"/>
    </i>
    <i r="1">
      <x v="66"/>
    </i>
    <i r="1">
      <x v="67"/>
    </i>
    <i r="1">
      <x v="68"/>
    </i>
    <i>
      <x v="29"/>
      <x v="229"/>
    </i>
    <i r="1">
      <x v="230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Գործուղման միջին ծախսը մեկ օրվա համար ըստ գործուղված անձի՝ գործուղումների օրերի" fld="19" baseField="0" baseItem="0"/>
    <dataField name="Average of Գործուղման միջին տևողությունը ըստ գործուղված անձի" fld="9" subtotal="average" baseField="4" baseItem="229"/>
    <dataField name="Sum of Ճանապարհածախսը՝ այդ թվում" fld="10" baseField="0" baseItem="0"/>
    <dataField name="Sum of Էկոնոմ դաս" fld="11" baseField="0" baseItem="0"/>
    <dataField name="Sum of Բիզնես դաս" fld="12" baseField="0" baseItem="0"/>
    <dataField name="Sum of Գիշերավարձը" fld="14" baseField="0" baseItem="0"/>
    <dataField name="Sum of Գիշերավարձը _x000a_/օրերի քանակ/" fld="13" baseField="0" baseItem="0" numFmtId="3"/>
    <dataField name="Sum of Օրապահիկը_x000a_" fld="16" baseField="0" baseItem="0"/>
    <dataField name="Sum of Օրապահիկը_x000a_ /օրերի քանակ/" fld="15" baseField="0" baseItem="0" numFmtId="3"/>
    <dataField name="Sum of _x000a_Այլ ծախսեր" fld="17" baseField="0" baseItem="0"/>
    <dataField name="Sum of _x000a_Ընդամենը ծախսեր" fld="18" baseField="0" baseItem="0"/>
  </dataFields>
  <formats count="113">
    <format dxfId="112">
      <pivotArea field="0" type="button" dataOnly="0" labelOnly="1" outline="0" axis="axisRow" fieldPosition="0"/>
    </format>
    <format dxfId="111">
      <pivotArea field="4" type="button" dataOnly="0" labelOnly="1" outline="0" axis="axisRow" fieldPosition="1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grandRow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field="4" type="button" dataOnly="0" labelOnly="1" outline="0" axis="axisRow" fieldPosition="1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grandRow="1" outline="0" fieldPosition="0"/>
    </format>
    <format dxfId="102">
      <pivotArea field="0" type="button" dataOnly="0" labelOnly="1" outline="0" axis="axisRow" fieldPosition="0"/>
    </format>
    <format dxfId="101">
      <pivotArea field="4" type="button" dataOnly="0" labelOnly="1" outline="0" axis="axisRow" fieldPosition="1"/>
    </format>
    <format dxfId="100">
      <pivotArea field="7" type="button" dataOnly="0" labelOnly="1" outline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field="4" type="button" dataOnly="0" labelOnly="1" outline="0" axis="axisRow" fieldPosition="1"/>
    </format>
    <format dxfId="95">
      <pivotArea field="7" type="button" dataOnly="0" labelOnly="1" outline="0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2">
          <reference field="0" count="1" selected="0">
            <x v="11"/>
          </reference>
          <reference field="4" count="1">
            <x v="8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12"/>
          </reference>
          <reference field="4" count="1">
            <x v="7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13"/>
          </reference>
          <reference field="4" count="2">
            <x v="2"/>
            <x v="10"/>
          </reference>
        </references>
      </pivotArea>
    </format>
    <format dxfId="89">
      <pivotArea field="4" type="button" dataOnly="0" labelOnly="1" outline="0" axis="axisRow" fieldPosition="1"/>
    </format>
    <format dxfId="88">
      <pivotArea field="4" type="button" dataOnly="0" labelOnly="1" outline="0" axis="axisRow" fieldPosition="1"/>
    </format>
    <format dxfId="87">
      <pivotArea field="4" type="button" dataOnly="0" labelOnly="1" outline="0" axis="axisRow" fieldPosition="1"/>
    </format>
    <format dxfId="86">
      <pivotArea outline="0" collapsedLevelsAreSubtotals="1" fieldPosition="0"/>
    </format>
    <format dxfId="85">
      <pivotArea field="7" type="button" dataOnly="0" labelOnly="1" outline="0"/>
    </format>
    <format dxfId="84">
      <pivotArea field="7" type="button" dataOnly="0" labelOnly="1" outline="0"/>
    </format>
    <format dxfId="83">
      <pivotArea dataOnly="0" labelOnly="1" outline="0" fieldPosition="0">
        <references count="2">
          <reference field="0" count="1" selected="0">
            <x v="11"/>
          </reference>
          <reference field="4" count="1">
            <x v="8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12"/>
          </reference>
          <reference field="4" count="1">
            <x v="7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13"/>
          </reference>
          <reference field="4" count="2">
            <x v="2"/>
            <x v="10"/>
          </reference>
        </references>
      </pivotArea>
    </format>
    <format dxfId="80">
      <pivotArea dataOnly="0" labelOnly="1" outline="0" fieldPosition="0">
        <references count="1">
          <reference field="4" count="0"/>
        </references>
      </pivotArea>
    </format>
    <format dxfId="79">
      <pivotArea field="4" type="button" dataOnly="0" labelOnly="1" outline="0" axis="axisRow" fieldPosition="1"/>
    </format>
    <format dxfId="78">
      <pivotArea field="4" type="button" dataOnly="0" labelOnly="1" outline="0" axis="axisRow" fieldPosition="1"/>
    </format>
    <format dxfId="77">
      <pivotArea field="4" type="button" dataOnly="0" labelOnly="1" outline="0" axis="axisRow" fieldPosition="1"/>
    </format>
    <format dxfId="76">
      <pivotArea field="0" type="button" dataOnly="0" labelOnly="1" outline="0" axis="axisRow" fieldPosition="0"/>
    </format>
    <format dxfId="75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74">
      <pivotArea dataOnly="0" labelOnly="1" outline="0" fieldPosition="0">
        <references count="1">
          <reference field="4294967294" count="2">
            <x v="5"/>
            <x v="7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10"/>
          </reference>
        </references>
      </pivotArea>
    </format>
    <format dxfId="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7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66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64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63">
      <pivotArea dataOnly="0" labelOnly="1" outline="0" offset="IV2" fieldPosition="0">
        <references count="1">
          <reference field="0" count="1">
            <x v="12"/>
          </reference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0" type="button" dataOnly="0" labelOnly="1" outline="0" axis="axisRow" fieldPosition="0"/>
    </format>
    <format dxfId="59">
      <pivotArea field="4" type="button" dataOnly="0" labelOnly="1" outline="0" axis="axisRow" fieldPosition="1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dataOnly="0" labelOnly="1" grandRow="1" outline="0" fieldPosition="0"/>
    </format>
    <format dxfId="56">
      <pivotArea dataOnly="0" labelOnly="1" outline="0" fieldPosition="0">
        <references count="2">
          <reference field="0" count="1" selected="0">
            <x v="0"/>
          </reference>
          <reference field="4" count="4">
            <x v="69"/>
            <x v="70"/>
            <x v="71"/>
            <x v="72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"/>
          </reference>
          <reference field="4" count="7">
            <x v="16"/>
            <x v="17"/>
            <x v="18"/>
            <x v="73"/>
            <x v="74"/>
            <x v="75"/>
            <x v="76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2"/>
          </reference>
          <reference field="4" count="9"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3"/>
          </reference>
          <reference field="4" count="11">
            <x v="5"/>
            <x v="9"/>
            <x v="11"/>
            <x v="12"/>
            <x v="19"/>
            <x v="20"/>
            <x v="86"/>
            <x v="87"/>
            <x v="88"/>
            <x v="89"/>
            <x v="90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4"/>
          </reference>
          <reference field="4" count="5">
            <x v="21"/>
            <x v="91"/>
            <x v="92"/>
            <x v="93"/>
            <x v="94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5"/>
          </reference>
          <reference field="4" count="6">
            <x v="22"/>
            <x v="23"/>
            <x v="24"/>
            <x v="95"/>
            <x v="96"/>
            <x v="97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6"/>
          </reference>
          <reference field="4" count="17">
            <x v="3"/>
            <x v="4"/>
            <x v="13"/>
            <x v="15"/>
            <x v="25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7"/>
          </reference>
          <reference field="4" count="6">
            <x v="26"/>
            <x v="27"/>
            <x v="110"/>
            <x v="111"/>
            <x v="112"/>
            <x v="113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8"/>
          </reference>
          <reference field="4" count="5">
            <x v="28"/>
            <x v="114"/>
            <x v="115"/>
            <x v="116"/>
            <x v="117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9"/>
          </reference>
          <reference field="4" count="16">
            <x v="1"/>
            <x v="29"/>
            <x v="30"/>
            <x v="31"/>
            <x v="32"/>
            <x v="33"/>
            <x v="118"/>
            <x v="119"/>
            <x v="120"/>
            <x v="121"/>
            <x v="122"/>
            <x v="123"/>
            <x v="124"/>
            <x v="125"/>
            <x v="126"/>
            <x v="127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10"/>
          </reference>
          <reference field="4" count="4">
            <x v="128"/>
            <x v="129"/>
            <x v="130"/>
            <x v="131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11"/>
          </reference>
          <reference field="4" count="13">
            <x v="8"/>
            <x v="34"/>
            <x v="35"/>
            <x v="36"/>
            <x v="132"/>
            <x v="133"/>
            <x v="134"/>
            <x v="135"/>
            <x v="136"/>
            <x v="137"/>
            <x v="138"/>
            <x v="139"/>
            <x v="140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12"/>
          </reference>
          <reference field="4" count="10">
            <x v="7"/>
            <x v="141"/>
            <x v="142"/>
            <x v="143"/>
            <x v="144"/>
            <x v="145"/>
            <x v="146"/>
            <x v="147"/>
            <x v="148"/>
            <x v="231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13"/>
          </reference>
          <reference field="4" count="17">
            <x v="2"/>
            <x v="10"/>
            <x v="37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4"/>
          </reference>
          <reference field="4" count="1">
            <x v="163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5"/>
          </reference>
          <reference field="4" count="11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6"/>
          </reference>
          <reference field="4" count="12">
            <x v="38"/>
            <x v="39"/>
            <x v="175"/>
            <x v="176"/>
            <x v="177"/>
            <x v="178"/>
            <x v="179"/>
            <x v="180"/>
            <x v="181"/>
            <x v="182"/>
            <x v="183"/>
            <x v="184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17"/>
          </reference>
          <reference field="4" count="7">
            <x v="40"/>
            <x v="41"/>
            <x v="42"/>
            <x v="43"/>
            <x v="44"/>
            <x v="185"/>
            <x v="186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18"/>
          </reference>
          <reference field="4" count="9">
            <x v="45"/>
            <x v="46"/>
            <x v="47"/>
            <x v="48"/>
            <x v="187"/>
            <x v="188"/>
            <x v="189"/>
            <x v="190"/>
            <x v="191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9"/>
          </reference>
          <reference field="4" count="4">
            <x v="49"/>
            <x v="50"/>
            <x v="51"/>
            <x v="52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20"/>
          </reference>
          <reference field="4" count="2">
            <x v="14"/>
            <x v="192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21"/>
          </reference>
          <reference field="4" count="27">
            <x v="53"/>
            <x v="54"/>
            <x v="55"/>
            <x v="56"/>
            <x v="57"/>
            <x v="58"/>
            <x v="59"/>
            <x v="60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34">
      <pivotArea dataOnly="0" labelOnly="1" outline="0" fieldPosition="0">
        <references count="1">
          <reference field="4294967294" count="9">
            <x v="0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3">
      <pivotArea field="4" type="button" dataOnly="0" labelOnly="1" outline="0" axis="axisRow" fieldPosition="1"/>
    </format>
    <format dxfId="32">
      <pivotArea dataOnly="0" labelOnly="1" grandRow="1" outline="0" fieldPosition="0"/>
    </format>
    <format dxfId="31">
      <pivotArea dataOnly="0" labelOnly="1" outline="0" fieldPosition="0">
        <references count="2">
          <reference field="0" count="1" selected="0">
            <x v="0"/>
          </reference>
          <reference field="4" count="4">
            <x v="69"/>
            <x v="70"/>
            <x v="71"/>
            <x v="7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1"/>
          </reference>
          <reference field="4" count="7">
            <x v="16"/>
            <x v="17"/>
            <x v="18"/>
            <x v="73"/>
            <x v="74"/>
            <x v="75"/>
            <x v="76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2"/>
          </reference>
          <reference field="4" count="9">
            <x v="77"/>
            <x v="78"/>
            <x v="79"/>
            <x v="80"/>
            <x v="81"/>
            <x v="82"/>
            <x v="83"/>
            <x v="84"/>
            <x v="85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3"/>
          </reference>
          <reference field="4" count="11">
            <x v="5"/>
            <x v="9"/>
            <x v="11"/>
            <x v="12"/>
            <x v="19"/>
            <x v="20"/>
            <x v="86"/>
            <x v="87"/>
            <x v="88"/>
            <x v="89"/>
            <x v="90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4"/>
          </reference>
          <reference field="4" count="5">
            <x v="21"/>
            <x v="91"/>
            <x v="92"/>
            <x v="93"/>
            <x v="94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5"/>
          </reference>
          <reference field="4" count="6">
            <x v="22"/>
            <x v="23"/>
            <x v="24"/>
            <x v="95"/>
            <x v="96"/>
            <x v="97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6"/>
          </reference>
          <reference field="4" count="17">
            <x v="3"/>
            <x v="4"/>
            <x v="13"/>
            <x v="15"/>
            <x v="25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7"/>
          </reference>
          <reference field="4" count="6">
            <x v="26"/>
            <x v="27"/>
            <x v="110"/>
            <x v="111"/>
            <x v="112"/>
            <x v="113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8"/>
          </reference>
          <reference field="4" count="5">
            <x v="28"/>
            <x v="114"/>
            <x v="115"/>
            <x v="116"/>
            <x v="117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9"/>
          </reference>
          <reference field="4" count="16">
            <x v="1"/>
            <x v="29"/>
            <x v="30"/>
            <x v="31"/>
            <x v="32"/>
            <x v="33"/>
            <x v="118"/>
            <x v="119"/>
            <x v="120"/>
            <x v="121"/>
            <x v="122"/>
            <x v="123"/>
            <x v="124"/>
            <x v="125"/>
            <x v="126"/>
            <x v="127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0"/>
          </reference>
          <reference field="4" count="4">
            <x v="128"/>
            <x v="129"/>
            <x v="130"/>
            <x v="131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11"/>
          </reference>
          <reference field="4" count="13">
            <x v="8"/>
            <x v="34"/>
            <x v="35"/>
            <x v="36"/>
            <x v="132"/>
            <x v="133"/>
            <x v="134"/>
            <x v="135"/>
            <x v="136"/>
            <x v="137"/>
            <x v="138"/>
            <x v="139"/>
            <x v="140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2"/>
          </reference>
          <reference field="4" count="10">
            <x v="7"/>
            <x v="141"/>
            <x v="142"/>
            <x v="143"/>
            <x v="144"/>
            <x v="145"/>
            <x v="146"/>
            <x v="147"/>
            <x v="148"/>
            <x v="231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3"/>
          </reference>
          <reference field="4" count="17">
            <x v="2"/>
            <x v="10"/>
            <x v="37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14"/>
          </reference>
          <reference field="4" count="1">
            <x v="163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15"/>
          </reference>
          <reference field="4" count="11"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16"/>
          </reference>
          <reference field="4" count="12">
            <x v="38"/>
            <x v="39"/>
            <x v="175"/>
            <x v="176"/>
            <x v="177"/>
            <x v="178"/>
            <x v="179"/>
            <x v="180"/>
            <x v="181"/>
            <x v="182"/>
            <x v="183"/>
            <x v="184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17"/>
          </reference>
          <reference field="4" count="7">
            <x v="40"/>
            <x v="41"/>
            <x v="42"/>
            <x v="43"/>
            <x v="44"/>
            <x v="185"/>
            <x v="186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18"/>
          </reference>
          <reference field="4" count="9">
            <x v="45"/>
            <x v="46"/>
            <x v="47"/>
            <x v="48"/>
            <x v="187"/>
            <x v="188"/>
            <x v="189"/>
            <x v="190"/>
            <x v="19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9"/>
          </reference>
          <reference field="4" count="4">
            <x v="49"/>
            <x v="50"/>
            <x v="51"/>
            <x v="5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0"/>
          </reference>
          <reference field="4" count="2">
            <x v="14"/>
            <x v="192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21"/>
          </reference>
          <reference field="4" count="27">
            <x v="53"/>
            <x v="54"/>
            <x v="55"/>
            <x v="56"/>
            <x v="57"/>
            <x v="58"/>
            <x v="59"/>
            <x v="60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22"/>
          </reference>
          <reference field="4" count="13">
            <x v="0"/>
            <x v="61"/>
            <x v="62"/>
            <x v="212"/>
            <x v="213"/>
            <x v="214"/>
            <x v="215"/>
            <x v="216"/>
            <x v="217"/>
            <x v="218"/>
            <x v="219"/>
            <x v="220"/>
            <x v="221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23"/>
          </reference>
          <reference field="4" count="2">
            <x v="222"/>
            <x v="223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24"/>
          </reference>
          <reference field="4" count="1">
            <x v="224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25"/>
          </reference>
          <reference field="4" count="3">
            <x v="225"/>
            <x v="226"/>
            <x v="227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26"/>
          </reference>
          <reference field="4" count="1">
            <x v="63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27"/>
          </reference>
          <reference field="4" count="2">
            <x v="6"/>
            <x v="228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28"/>
          </reference>
          <reference field="4" count="5">
            <x v="64"/>
            <x v="65"/>
            <x v="66"/>
            <x v="67"/>
            <x v="68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29"/>
          </reference>
          <reference field="4" count="2">
            <x v="229"/>
            <x v="23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T320"/>
  <sheetViews>
    <sheetView tabSelected="1" zoomScale="70" zoomScaleNormal="70" workbookViewId="0">
      <selection activeCell="A10" sqref="A10"/>
    </sheetView>
  </sheetViews>
  <sheetFormatPr defaultColWidth="49.7109375" defaultRowHeight="16.5" x14ac:dyDescent="0.3"/>
  <cols>
    <col min="1" max="1" width="47" style="132" customWidth="1"/>
    <col min="2" max="2" width="53" style="132" customWidth="1"/>
    <col min="3" max="3" width="27.85546875" style="132" customWidth="1"/>
    <col min="4" max="4" width="28.7109375" style="132" customWidth="1"/>
    <col min="5" max="5" width="25.7109375" style="133" customWidth="1"/>
    <col min="6" max="6" width="23" style="134" customWidth="1"/>
    <col min="7" max="7" width="23" style="145" customWidth="1"/>
    <col min="8" max="8" width="16.42578125" style="135" customWidth="1"/>
    <col min="9" max="9" width="25" style="132" customWidth="1"/>
    <col min="10" max="10" width="15.140625" style="133" customWidth="1"/>
    <col min="11" max="11" width="23.5703125" style="133" customWidth="1"/>
    <col min="12" max="12" width="13.5703125" style="133" customWidth="1"/>
    <col min="13" max="13" width="22.140625" style="133" customWidth="1"/>
    <col min="14" max="14" width="22.85546875" style="133" customWidth="1"/>
    <col min="15" max="15" width="17.5703125" style="133" customWidth="1"/>
    <col min="16" max="16" width="16.7109375" style="133" customWidth="1"/>
    <col min="17" max="17" width="15.42578125" style="133" customWidth="1"/>
    <col min="18" max="20" width="21.85546875" style="133" customWidth="1"/>
    <col min="21" max="16384" width="49.7109375" style="133"/>
  </cols>
  <sheetData>
    <row r="1" spans="1:20" s="49" customFormat="1" ht="22.5" x14ac:dyDescent="0.4">
      <c r="A1" s="160" t="s">
        <v>111</v>
      </c>
      <c r="B1" s="160"/>
      <c r="C1" s="160"/>
      <c r="D1" s="160"/>
      <c r="E1" s="160"/>
      <c r="F1" s="160"/>
      <c r="G1" s="160"/>
      <c r="H1" s="160"/>
      <c r="I1" s="160"/>
      <c r="J1" s="160"/>
      <c r="K1" s="151"/>
      <c r="L1" s="151"/>
      <c r="M1" s="46"/>
      <c r="N1" s="47"/>
      <c r="O1" s="48"/>
      <c r="P1" s="47"/>
      <c r="Q1" s="47"/>
      <c r="R1" s="47"/>
    </row>
    <row r="2" spans="1:20" s="49" customFormat="1" ht="18.75" x14ac:dyDescent="0.25">
      <c r="A2" s="161" t="s">
        <v>318</v>
      </c>
      <c r="B2" s="161"/>
      <c r="C2" s="161"/>
      <c r="D2" s="161"/>
      <c r="E2" s="161"/>
      <c r="F2" s="161"/>
      <c r="G2" s="161"/>
      <c r="H2" s="161"/>
      <c r="I2" s="161"/>
      <c r="J2" s="161"/>
      <c r="K2" s="152"/>
      <c r="L2" s="152"/>
      <c r="M2" s="50"/>
      <c r="N2" s="51"/>
      <c r="O2" s="52"/>
      <c r="P2" s="51"/>
      <c r="Q2" s="51"/>
      <c r="R2" s="53"/>
    </row>
    <row r="3" spans="1:20" s="49" customFormat="1" ht="15.75" x14ac:dyDescent="0.25">
      <c r="A3" s="54"/>
      <c r="B3" s="55"/>
      <c r="C3" s="56"/>
      <c r="D3" s="56"/>
      <c r="F3" s="57"/>
      <c r="G3" s="57"/>
      <c r="J3" s="159" t="s">
        <v>26</v>
      </c>
      <c r="K3" s="159"/>
      <c r="L3" s="159"/>
      <c r="M3" s="159"/>
      <c r="N3" s="58"/>
      <c r="O3" s="59"/>
      <c r="P3" s="58"/>
      <c r="Q3" s="58"/>
      <c r="R3" s="60"/>
    </row>
    <row r="4" spans="1:20" s="49" customFormat="1" ht="15.75" x14ac:dyDescent="0.25">
      <c r="A4" s="54"/>
      <c r="B4" s="55"/>
      <c r="C4" s="56"/>
      <c r="D4" s="56"/>
      <c r="F4" s="57"/>
      <c r="G4" s="57"/>
      <c r="J4" s="159" t="s">
        <v>25</v>
      </c>
      <c r="K4" s="159"/>
      <c r="L4" s="159"/>
      <c r="M4" s="159"/>
      <c r="N4" s="58"/>
      <c r="O4" s="59"/>
      <c r="P4" s="58"/>
      <c r="Q4" s="58"/>
      <c r="R4" s="60"/>
    </row>
    <row r="5" spans="1:20" s="49" customFormat="1" x14ac:dyDescent="0.3">
      <c r="A5" s="54"/>
      <c r="B5" s="55"/>
      <c r="C5" s="56"/>
      <c r="D5" s="56"/>
      <c r="F5" s="57"/>
      <c r="G5" s="57"/>
      <c r="J5" s="58"/>
      <c r="K5" s="59"/>
      <c r="L5" s="58"/>
      <c r="M5" s="129"/>
      <c r="N5" s="58"/>
      <c r="O5" s="59"/>
      <c r="P5" s="58"/>
      <c r="Q5" s="58"/>
      <c r="R5" s="60"/>
    </row>
    <row r="6" spans="1:20" s="64" customFormat="1" ht="22.5" x14ac:dyDescent="0.4">
      <c r="A6" s="47"/>
      <c r="B6" s="61"/>
      <c r="C6" s="62"/>
      <c r="D6" s="62"/>
      <c r="E6" s="47"/>
      <c r="F6" s="63"/>
      <c r="G6" s="63"/>
      <c r="H6" s="47"/>
      <c r="I6" s="47"/>
      <c r="J6" s="159" t="s">
        <v>27</v>
      </c>
      <c r="K6" s="159"/>
      <c r="L6" s="159"/>
      <c r="M6" s="159"/>
      <c r="O6" s="122"/>
      <c r="R6" s="47"/>
    </row>
    <row r="7" spans="1:20" s="64" customFormat="1" ht="22.5" x14ac:dyDescent="0.4">
      <c r="A7" s="65"/>
      <c r="B7" s="61"/>
      <c r="C7" s="66"/>
      <c r="D7" s="66"/>
      <c r="E7" s="67"/>
      <c r="F7" s="68"/>
      <c r="G7" s="68"/>
      <c r="H7" s="67"/>
      <c r="I7" s="67"/>
      <c r="J7" s="159" t="s">
        <v>24</v>
      </c>
      <c r="K7" s="159"/>
      <c r="L7" s="159"/>
      <c r="M7" s="159"/>
      <c r="O7" s="122"/>
      <c r="R7" s="70"/>
    </row>
    <row r="8" spans="1:20" s="64" customFormat="1" ht="17.25" x14ac:dyDescent="0.3">
      <c r="A8" s="65"/>
      <c r="B8" s="71"/>
      <c r="C8" s="71"/>
      <c r="D8" s="71"/>
      <c r="E8" s="67"/>
      <c r="F8" s="68"/>
      <c r="G8" s="68"/>
      <c r="H8" s="67"/>
      <c r="I8" s="67"/>
      <c r="J8" s="67"/>
      <c r="K8" s="67"/>
      <c r="L8" s="67"/>
      <c r="M8" s="69"/>
      <c r="N8" s="67"/>
      <c r="O8" s="69"/>
      <c r="P8" s="67"/>
      <c r="Q8" s="67"/>
      <c r="R8" s="65"/>
    </row>
    <row r="9" spans="1:20" s="64" customFormat="1" ht="17.25" x14ac:dyDescent="0.3">
      <c r="A9" s="72"/>
      <c r="B9" s="73"/>
      <c r="C9" s="73"/>
      <c r="D9" s="73"/>
      <c r="E9" s="74"/>
      <c r="F9" s="75"/>
      <c r="G9" s="75"/>
      <c r="H9" s="74"/>
      <c r="I9" s="74"/>
      <c r="J9" s="76"/>
      <c r="K9" s="76"/>
      <c r="L9" s="76"/>
      <c r="M9" s="77" t="s">
        <v>47</v>
      </c>
      <c r="N9" s="76"/>
      <c r="O9" s="69"/>
      <c r="P9" s="76"/>
      <c r="Q9" s="76"/>
    </row>
    <row r="10" spans="1:20" s="132" customFormat="1" ht="66" x14ac:dyDescent="0.3">
      <c r="A10" s="136" t="s">
        <v>36</v>
      </c>
      <c r="B10" s="136" t="s">
        <v>165</v>
      </c>
      <c r="C10" s="136" t="s">
        <v>173</v>
      </c>
      <c r="D10" s="136" t="s">
        <v>987</v>
      </c>
      <c r="E10" s="136" t="s">
        <v>988</v>
      </c>
      <c r="F10" s="136" t="s">
        <v>166</v>
      </c>
      <c r="G10" s="136" t="s">
        <v>167</v>
      </c>
      <c r="H10" s="136" t="s">
        <v>168</v>
      </c>
      <c r="I10" s="136" t="s">
        <v>174</v>
      </c>
      <c r="J10" s="136" t="s">
        <v>169</v>
      </c>
      <c r="K10" s="136" t="s">
        <v>163</v>
      </c>
      <c r="L10" s="136" t="s">
        <v>170</v>
      </c>
      <c r="M10" s="136" t="s">
        <v>172</v>
      </c>
      <c r="N10"/>
      <c r="O10" s="137"/>
      <c r="P10" s="137"/>
      <c r="Q10" s="137"/>
      <c r="R10" s="137"/>
      <c r="S10" s="137"/>
      <c r="T10" s="137"/>
    </row>
    <row r="11" spans="1:20" ht="49.5" x14ac:dyDescent="0.3">
      <c r="A11" s="138" t="s">
        <v>317</v>
      </c>
      <c r="B11" s="141" t="s">
        <v>925</v>
      </c>
      <c r="C11" s="139">
        <v>85.962625000000003</v>
      </c>
      <c r="D11" s="139">
        <v>4</v>
      </c>
      <c r="E11" s="139">
        <v>145.73500000000001</v>
      </c>
      <c r="F11" s="139">
        <v>145.73500000000001</v>
      </c>
      <c r="G11" s="139">
        <v>0</v>
      </c>
      <c r="H11" s="139">
        <v>97.215999999999994</v>
      </c>
      <c r="I11" s="140">
        <v>6</v>
      </c>
      <c r="J11" s="139">
        <v>437.46300000000002</v>
      </c>
      <c r="K11" s="140">
        <v>8</v>
      </c>
      <c r="L11" s="139">
        <v>7.2869999999999999</v>
      </c>
      <c r="M11" s="139">
        <v>687.70100000000002</v>
      </c>
      <c r="N11"/>
      <c r="O11" s="137"/>
      <c r="P11" s="137"/>
      <c r="Q11" s="137"/>
      <c r="R11" s="137"/>
      <c r="S11" s="137"/>
      <c r="T11" s="137"/>
    </row>
    <row r="12" spans="1:20" ht="49.5" x14ac:dyDescent="0.3">
      <c r="A12" s="138"/>
      <c r="B12" s="141" t="s">
        <v>926</v>
      </c>
      <c r="C12" s="139">
        <v>96.966666666666683</v>
      </c>
      <c r="D12" s="139">
        <v>3</v>
      </c>
      <c r="E12" s="139">
        <v>116.289</v>
      </c>
      <c r="F12" s="139">
        <v>116.289</v>
      </c>
      <c r="G12" s="139">
        <v>0</v>
      </c>
      <c r="H12" s="139">
        <v>64.81</v>
      </c>
      <c r="I12" s="140">
        <v>2</v>
      </c>
      <c r="J12" s="139">
        <v>103.98699999999999</v>
      </c>
      <c r="K12" s="140">
        <v>3</v>
      </c>
      <c r="L12" s="139">
        <v>5.8140000000000001</v>
      </c>
      <c r="M12" s="139">
        <v>290.90000000000003</v>
      </c>
      <c r="N12"/>
      <c r="O12" s="137"/>
      <c r="P12" s="137"/>
      <c r="Q12" s="137"/>
      <c r="R12" s="137"/>
      <c r="S12" s="137"/>
      <c r="T12" s="137"/>
    </row>
    <row r="13" spans="1:20" ht="49.5" x14ac:dyDescent="0.3">
      <c r="A13" s="138"/>
      <c r="B13" s="141" t="s">
        <v>927</v>
      </c>
      <c r="C13" s="139">
        <v>112.503</v>
      </c>
      <c r="D13" s="139">
        <v>3</v>
      </c>
      <c r="E13" s="139">
        <v>160.678</v>
      </c>
      <c r="F13" s="139">
        <v>160.678</v>
      </c>
      <c r="G13" s="139">
        <v>0</v>
      </c>
      <c r="H13" s="139">
        <v>64.81</v>
      </c>
      <c r="I13" s="140">
        <v>2</v>
      </c>
      <c r="J13" s="139">
        <v>103.98699999999999</v>
      </c>
      <c r="K13" s="140">
        <v>3</v>
      </c>
      <c r="L13" s="139">
        <v>8.0340000000000007</v>
      </c>
      <c r="M13" s="139">
        <v>337.50900000000001</v>
      </c>
      <c r="N13"/>
      <c r="O13" s="137"/>
      <c r="P13" s="137"/>
      <c r="Q13" s="137"/>
      <c r="R13" s="137"/>
      <c r="S13" s="137"/>
      <c r="T13" s="137"/>
    </row>
    <row r="14" spans="1:20" ht="66" x14ac:dyDescent="0.3">
      <c r="A14" s="138"/>
      <c r="B14" s="141" t="s">
        <v>928</v>
      </c>
      <c r="C14" s="139">
        <v>112.50233333333334</v>
      </c>
      <c r="D14" s="139">
        <v>3</v>
      </c>
      <c r="E14" s="139">
        <v>160.678</v>
      </c>
      <c r="F14" s="139">
        <v>160.678</v>
      </c>
      <c r="G14" s="139">
        <v>0</v>
      </c>
      <c r="H14" s="139">
        <v>64.81</v>
      </c>
      <c r="I14" s="140">
        <v>2</v>
      </c>
      <c r="J14" s="139">
        <v>103.98699999999999</v>
      </c>
      <c r="K14" s="140">
        <v>3</v>
      </c>
      <c r="L14" s="139">
        <v>8.032</v>
      </c>
      <c r="M14" s="139">
        <v>337.50700000000001</v>
      </c>
      <c r="N14"/>
      <c r="O14" s="137"/>
      <c r="P14" s="137"/>
      <c r="Q14" s="137"/>
      <c r="R14" s="137"/>
      <c r="S14" s="137"/>
      <c r="T14" s="137"/>
    </row>
    <row r="15" spans="1:20" ht="66" x14ac:dyDescent="0.3">
      <c r="A15" s="138" t="s">
        <v>938</v>
      </c>
      <c r="B15" s="141" t="s">
        <v>227</v>
      </c>
      <c r="C15" s="139">
        <v>46.3996</v>
      </c>
      <c r="D15" s="139">
        <v>5</v>
      </c>
      <c r="E15" s="139">
        <v>121.779</v>
      </c>
      <c r="F15" s="139">
        <v>121.779</v>
      </c>
      <c r="G15" s="139">
        <v>0</v>
      </c>
      <c r="H15" s="139">
        <v>110.21899999999999</v>
      </c>
      <c r="I15" s="140">
        <v>4</v>
      </c>
      <c r="J15" s="139">
        <v>0</v>
      </c>
      <c r="K15" s="140">
        <v>5</v>
      </c>
      <c r="L15" s="139">
        <v>0</v>
      </c>
      <c r="M15" s="139">
        <v>231.99799999999999</v>
      </c>
      <c r="N15"/>
      <c r="O15" s="137"/>
      <c r="P15" s="137"/>
      <c r="Q15" s="137"/>
      <c r="R15" s="137"/>
      <c r="S15" s="137"/>
      <c r="T15" s="137"/>
    </row>
    <row r="16" spans="1:20" ht="33" x14ac:dyDescent="0.3">
      <c r="A16" s="138"/>
      <c r="B16" s="141" t="s">
        <v>177</v>
      </c>
      <c r="C16" s="139">
        <v>46.3996</v>
      </c>
      <c r="D16" s="139">
        <v>5</v>
      </c>
      <c r="E16" s="139">
        <v>121.779</v>
      </c>
      <c r="F16" s="139">
        <v>121.779</v>
      </c>
      <c r="G16" s="139">
        <v>0</v>
      </c>
      <c r="H16" s="139">
        <v>110.21899999999999</v>
      </c>
      <c r="I16" s="140">
        <v>4</v>
      </c>
      <c r="J16" s="139">
        <v>0</v>
      </c>
      <c r="K16" s="140">
        <v>5</v>
      </c>
      <c r="L16" s="139">
        <v>0</v>
      </c>
      <c r="M16" s="139">
        <v>231.99799999999999</v>
      </c>
      <c r="N16"/>
      <c r="O16" s="137"/>
      <c r="P16" s="137"/>
      <c r="Q16" s="137"/>
      <c r="R16" s="137"/>
      <c r="S16" s="137"/>
      <c r="T16" s="137"/>
    </row>
    <row r="17" spans="1:20" ht="82.5" x14ac:dyDescent="0.3">
      <c r="A17" s="138"/>
      <c r="B17" s="141" t="s">
        <v>178</v>
      </c>
      <c r="C17" s="139">
        <v>153.12143749999998</v>
      </c>
      <c r="D17" s="139">
        <v>5.333333333333333</v>
      </c>
      <c r="E17" s="139">
        <v>1393.2649999999999</v>
      </c>
      <c r="F17" s="139">
        <v>1393.2649999999999</v>
      </c>
      <c r="G17" s="139">
        <v>0</v>
      </c>
      <c r="H17" s="139">
        <v>631.25100000000009</v>
      </c>
      <c r="I17" s="140">
        <v>13</v>
      </c>
      <c r="J17" s="139">
        <v>354.82</v>
      </c>
      <c r="K17" s="140">
        <v>16</v>
      </c>
      <c r="L17" s="139">
        <v>70.606999999999999</v>
      </c>
      <c r="M17" s="139">
        <v>2449.9429999999998</v>
      </c>
      <c r="N17"/>
      <c r="O17" s="137"/>
      <c r="P17" s="137"/>
      <c r="Q17" s="137"/>
      <c r="R17" s="137"/>
      <c r="S17" s="137"/>
      <c r="T17" s="137"/>
    </row>
    <row r="18" spans="1:20" ht="66" x14ac:dyDescent="0.3">
      <c r="A18" s="138"/>
      <c r="B18" s="141" t="s">
        <v>323</v>
      </c>
      <c r="C18" s="139">
        <v>46.292333333333339</v>
      </c>
      <c r="D18" s="139">
        <v>3</v>
      </c>
      <c r="E18" s="139">
        <v>138.87700000000001</v>
      </c>
      <c r="F18" s="139">
        <v>138.87700000000001</v>
      </c>
      <c r="G18" s="139">
        <v>0</v>
      </c>
      <c r="H18" s="139">
        <v>0</v>
      </c>
      <c r="I18" s="140">
        <v>2</v>
      </c>
      <c r="J18" s="139">
        <v>0</v>
      </c>
      <c r="K18" s="140">
        <v>3</v>
      </c>
      <c r="L18" s="139">
        <v>0</v>
      </c>
      <c r="M18" s="139">
        <v>138.87700000000001</v>
      </c>
      <c r="N18"/>
      <c r="O18" s="137"/>
      <c r="P18" s="137"/>
      <c r="Q18" s="137"/>
      <c r="R18" s="137"/>
      <c r="S18" s="137"/>
      <c r="T18" s="137"/>
    </row>
    <row r="19" spans="1:20" ht="66" x14ac:dyDescent="0.3">
      <c r="A19" s="138"/>
      <c r="B19" s="141" t="s">
        <v>324</v>
      </c>
      <c r="C19" s="139">
        <v>46.292333333333339</v>
      </c>
      <c r="D19" s="139">
        <v>3</v>
      </c>
      <c r="E19" s="139">
        <v>138.87700000000001</v>
      </c>
      <c r="F19" s="139">
        <v>138.87700000000001</v>
      </c>
      <c r="G19" s="139">
        <v>0</v>
      </c>
      <c r="H19" s="139">
        <v>0</v>
      </c>
      <c r="I19" s="140">
        <v>2</v>
      </c>
      <c r="J19" s="139">
        <v>0</v>
      </c>
      <c r="K19" s="140">
        <v>3</v>
      </c>
      <c r="L19" s="139">
        <v>0</v>
      </c>
      <c r="M19" s="139">
        <v>138.87700000000001</v>
      </c>
      <c r="N19"/>
      <c r="O19" s="137"/>
      <c r="P19" s="137"/>
      <c r="Q19" s="137"/>
      <c r="R19" s="137"/>
      <c r="S19" s="137"/>
      <c r="T19" s="137"/>
    </row>
    <row r="20" spans="1:20" ht="33" x14ac:dyDescent="0.3">
      <c r="A20" s="138"/>
      <c r="B20" s="141" t="s">
        <v>325</v>
      </c>
      <c r="C20" s="139">
        <v>53.236333333333334</v>
      </c>
      <c r="D20" s="139">
        <v>3</v>
      </c>
      <c r="E20" s="139">
        <v>138.87700000000001</v>
      </c>
      <c r="F20" s="139">
        <v>138.87700000000001</v>
      </c>
      <c r="G20" s="139">
        <v>0</v>
      </c>
      <c r="H20" s="139">
        <v>0</v>
      </c>
      <c r="I20" s="140">
        <v>2</v>
      </c>
      <c r="J20" s="139">
        <v>0</v>
      </c>
      <c r="K20" s="140">
        <v>3</v>
      </c>
      <c r="L20" s="139">
        <v>20.832000000000001</v>
      </c>
      <c r="M20" s="139">
        <v>159.709</v>
      </c>
      <c r="N20"/>
      <c r="O20" s="137"/>
      <c r="P20" s="137"/>
      <c r="Q20" s="137"/>
      <c r="R20" s="137"/>
      <c r="S20" s="137"/>
      <c r="T20" s="137"/>
    </row>
    <row r="21" spans="1:20" ht="49.5" x14ac:dyDescent="0.3">
      <c r="A21" s="138"/>
      <c r="B21" s="141" t="s">
        <v>328</v>
      </c>
      <c r="C21" s="139">
        <v>69.417888888888882</v>
      </c>
      <c r="D21" s="139">
        <v>4.5</v>
      </c>
      <c r="E21" s="139">
        <v>390.56099999999998</v>
      </c>
      <c r="F21" s="139">
        <v>390.56099999999998</v>
      </c>
      <c r="G21" s="139">
        <v>0</v>
      </c>
      <c r="H21" s="139">
        <v>109.569</v>
      </c>
      <c r="I21" s="140">
        <v>7</v>
      </c>
      <c r="J21" s="139">
        <v>107.134</v>
      </c>
      <c r="K21" s="140">
        <v>9</v>
      </c>
      <c r="L21" s="139">
        <v>17.497</v>
      </c>
      <c r="M21" s="139">
        <v>624.76099999999997</v>
      </c>
      <c r="N21"/>
      <c r="O21" s="137"/>
      <c r="P21" s="137"/>
      <c r="Q21" s="137"/>
      <c r="R21" s="137"/>
      <c r="S21" s="137"/>
      <c r="T21" s="137"/>
    </row>
    <row r="22" spans="1:20" ht="66" x14ac:dyDescent="0.3">
      <c r="A22" s="138" t="s">
        <v>939</v>
      </c>
      <c r="B22" s="141" t="s">
        <v>334</v>
      </c>
      <c r="C22" s="139">
        <v>246.71533333333332</v>
      </c>
      <c r="D22" s="139">
        <v>3</v>
      </c>
      <c r="E22" s="139">
        <v>435.38200000000001</v>
      </c>
      <c r="F22" s="139">
        <v>435.38200000000001</v>
      </c>
      <c r="G22" s="139">
        <v>0</v>
      </c>
      <c r="H22" s="139">
        <v>151.07900000000001</v>
      </c>
      <c r="I22" s="140">
        <v>2</v>
      </c>
      <c r="J22" s="139">
        <v>143.685</v>
      </c>
      <c r="K22" s="140">
        <v>3</v>
      </c>
      <c r="L22" s="139">
        <v>10</v>
      </c>
      <c r="M22" s="139">
        <v>740.14599999999996</v>
      </c>
      <c r="N22"/>
      <c r="O22" s="137"/>
      <c r="P22" s="137"/>
      <c r="Q22" s="137"/>
      <c r="R22" s="137"/>
      <c r="S22" s="137"/>
      <c r="T22" s="137"/>
    </row>
    <row r="23" spans="1:20" ht="33" x14ac:dyDescent="0.3">
      <c r="A23" s="138"/>
      <c r="B23" s="141" t="s">
        <v>929</v>
      </c>
      <c r="C23" s="139">
        <v>140.71450000000002</v>
      </c>
      <c r="D23" s="139">
        <v>3</v>
      </c>
      <c r="E23" s="139">
        <v>0</v>
      </c>
      <c r="F23" s="139">
        <v>0</v>
      </c>
      <c r="G23" s="139">
        <v>0</v>
      </c>
      <c r="H23" s="139">
        <v>230.602</v>
      </c>
      <c r="I23" s="140">
        <v>4</v>
      </c>
      <c r="J23" s="139">
        <v>143.685</v>
      </c>
      <c r="K23" s="140">
        <v>6</v>
      </c>
      <c r="L23" s="139">
        <v>470</v>
      </c>
      <c r="M23" s="139">
        <v>844.28700000000003</v>
      </c>
      <c r="N23"/>
      <c r="O23" s="137"/>
      <c r="P23" s="137"/>
      <c r="Q23" s="137"/>
      <c r="R23" s="137"/>
      <c r="S23" s="137"/>
      <c r="T23" s="137"/>
    </row>
    <row r="24" spans="1:20" ht="33" x14ac:dyDescent="0.3">
      <c r="A24" s="138"/>
      <c r="B24" s="141" t="s">
        <v>930</v>
      </c>
      <c r="C24" s="139">
        <v>26.507666666666665</v>
      </c>
      <c r="D24" s="139">
        <v>3</v>
      </c>
      <c r="E24" s="139">
        <v>0</v>
      </c>
      <c r="F24" s="139">
        <v>0</v>
      </c>
      <c r="G24" s="139">
        <v>0</v>
      </c>
      <c r="H24" s="139">
        <v>79.522999999999996</v>
      </c>
      <c r="I24" s="140">
        <v>2</v>
      </c>
      <c r="J24" s="139">
        <v>0</v>
      </c>
      <c r="K24" s="140">
        <v>3</v>
      </c>
      <c r="L24" s="139">
        <v>0</v>
      </c>
      <c r="M24" s="139">
        <v>79.522999999999996</v>
      </c>
      <c r="N24"/>
      <c r="O24" s="137"/>
      <c r="P24" s="137"/>
      <c r="Q24" s="137"/>
      <c r="R24" s="137"/>
      <c r="S24" s="137"/>
      <c r="T24" s="137"/>
    </row>
    <row r="25" spans="1:20" ht="33" x14ac:dyDescent="0.3">
      <c r="A25" s="138"/>
      <c r="B25" s="141" t="s">
        <v>931</v>
      </c>
      <c r="C25" s="139">
        <v>26.507666666666665</v>
      </c>
      <c r="D25" s="139">
        <v>3</v>
      </c>
      <c r="E25" s="139">
        <v>0</v>
      </c>
      <c r="F25" s="139">
        <v>0</v>
      </c>
      <c r="G25" s="139">
        <v>0</v>
      </c>
      <c r="H25" s="139">
        <v>79.522999999999996</v>
      </c>
      <c r="I25" s="140">
        <v>2</v>
      </c>
      <c r="J25" s="139">
        <v>0</v>
      </c>
      <c r="K25" s="140">
        <v>3</v>
      </c>
      <c r="L25" s="139">
        <v>0</v>
      </c>
      <c r="M25" s="139">
        <v>79.522999999999996</v>
      </c>
      <c r="N25"/>
      <c r="O25" s="137"/>
      <c r="P25" s="137"/>
      <c r="Q25" s="137"/>
      <c r="R25" s="137"/>
      <c r="S25" s="137"/>
      <c r="T25" s="137"/>
    </row>
    <row r="26" spans="1:20" ht="33" x14ac:dyDescent="0.3">
      <c r="A26" s="138"/>
      <c r="B26" s="141" t="s">
        <v>932</v>
      </c>
      <c r="C26" s="139">
        <v>26.507666666666665</v>
      </c>
      <c r="D26" s="139">
        <v>3</v>
      </c>
      <c r="E26" s="139">
        <v>0</v>
      </c>
      <c r="F26" s="139">
        <v>0</v>
      </c>
      <c r="G26" s="139">
        <v>0</v>
      </c>
      <c r="H26" s="139">
        <v>79.522999999999996</v>
      </c>
      <c r="I26" s="140">
        <v>2</v>
      </c>
      <c r="J26" s="139">
        <v>0</v>
      </c>
      <c r="K26" s="140">
        <v>3</v>
      </c>
      <c r="L26" s="139">
        <v>0</v>
      </c>
      <c r="M26" s="139">
        <v>79.522999999999996</v>
      </c>
      <c r="N26"/>
      <c r="O26" s="137"/>
      <c r="P26" s="137"/>
      <c r="Q26" s="137"/>
      <c r="R26" s="137"/>
      <c r="S26" s="137"/>
      <c r="T26" s="137"/>
    </row>
    <row r="27" spans="1:20" ht="49.5" x14ac:dyDescent="0.3">
      <c r="A27" s="138"/>
      <c r="B27" s="141" t="s">
        <v>933</v>
      </c>
      <c r="C27" s="139">
        <v>26.507666666666665</v>
      </c>
      <c r="D27" s="139">
        <v>3</v>
      </c>
      <c r="E27" s="139">
        <v>0</v>
      </c>
      <c r="F27" s="139">
        <v>0</v>
      </c>
      <c r="G27" s="139">
        <v>0</v>
      </c>
      <c r="H27" s="139">
        <v>79.522999999999996</v>
      </c>
      <c r="I27" s="140">
        <v>2</v>
      </c>
      <c r="J27" s="139">
        <v>0</v>
      </c>
      <c r="K27" s="140">
        <v>3</v>
      </c>
      <c r="L27" s="139">
        <v>0</v>
      </c>
      <c r="M27" s="139">
        <v>79.522999999999996</v>
      </c>
      <c r="N27"/>
      <c r="O27" s="137"/>
      <c r="P27" s="137"/>
      <c r="Q27" s="137"/>
      <c r="R27" s="137"/>
      <c r="S27" s="137"/>
      <c r="T27" s="137"/>
    </row>
    <row r="28" spans="1:20" ht="49.5" x14ac:dyDescent="0.3">
      <c r="A28" s="138"/>
      <c r="B28" s="141" t="s">
        <v>934</v>
      </c>
      <c r="C28" s="139">
        <v>26.507666666666665</v>
      </c>
      <c r="D28" s="139">
        <v>3</v>
      </c>
      <c r="E28" s="139">
        <v>0</v>
      </c>
      <c r="F28" s="139">
        <v>0</v>
      </c>
      <c r="G28" s="139">
        <v>0</v>
      </c>
      <c r="H28" s="139">
        <v>79.522999999999996</v>
      </c>
      <c r="I28" s="140">
        <v>2</v>
      </c>
      <c r="J28" s="139">
        <v>0</v>
      </c>
      <c r="K28" s="140">
        <v>3</v>
      </c>
      <c r="L28" s="139">
        <v>0</v>
      </c>
      <c r="M28" s="139">
        <v>79.522999999999996</v>
      </c>
      <c r="N28"/>
      <c r="O28" s="137"/>
      <c r="P28" s="137"/>
      <c r="Q28" s="137"/>
      <c r="R28" s="137"/>
      <c r="S28" s="137"/>
      <c r="T28" s="137"/>
    </row>
    <row r="29" spans="1:20" ht="33" x14ac:dyDescent="0.3">
      <c r="A29" s="138"/>
      <c r="B29" s="141" t="s">
        <v>338</v>
      </c>
      <c r="C29" s="139">
        <v>166.33699999999999</v>
      </c>
      <c r="D29" s="139">
        <v>3</v>
      </c>
      <c r="E29" s="139">
        <v>396.41399999999999</v>
      </c>
      <c r="F29" s="139">
        <v>396.41399999999999</v>
      </c>
      <c r="G29" s="139">
        <v>0</v>
      </c>
      <c r="H29" s="139">
        <v>0</v>
      </c>
      <c r="I29" s="140">
        <v>2</v>
      </c>
      <c r="J29" s="139">
        <v>102.59699999999999</v>
      </c>
      <c r="K29" s="140">
        <v>3</v>
      </c>
      <c r="L29" s="139">
        <v>0</v>
      </c>
      <c r="M29" s="139">
        <v>499.01099999999997</v>
      </c>
      <c r="N29"/>
      <c r="O29" s="137"/>
      <c r="P29" s="137"/>
      <c r="Q29" s="137"/>
      <c r="R29" s="137"/>
      <c r="S29" s="137"/>
      <c r="T29" s="137"/>
    </row>
    <row r="30" spans="1:20" ht="33" x14ac:dyDescent="0.3">
      <c r="A30" s="138"/>
      <c r="B30" s="141" t="s">
        <v>935</v>
      </c>
      <c r="C30" s="139">
        <v>111.65955000000001</v>
      </c>
      <c r="D30" s="139">
        <v>4</v>
      </c>
      <c r="E30" s="139">
        <v>203.33799999999999</v>
      </c>
      <c r="F30" s="139">
        <v>203.33799999999999</v>
      </c>
      <c r="G30" s="139">
        <v>0</v>
      </c>
      <c r="H30" s="139">
        <v>131.00020000000001</v>
      </c>
      <c r="I30" s="140">
        <v>3</v>
      </c>
      <c r="J30" s="139">
        <v>112.3</v>
      </c>
      <c r="K30" s="140">
        <v>4</v>
      </c>
      <c r="L30" s="139">
        <v>0</v>
      </c>
      <c r="M30" s="139">
        <v>446.63820000000004</v>
      </c>
      <c r="N30"/>
      <c r="O30" s="137"/>
      <c r="P30" s="137"/>
      <c r="Q30" s="137"/>
      <c r="R30" s="137"/>
      <c r="S30" s="137"/>
      <c r="T30" s="137"/>
    </row>
    <row r="31" spans="1:20" ht="66" x14ac:dyDescent="0.3">
      <c r="A31" s="138" t="s">
        <v>940</v>
      </c>
      <c r="B31" s="141" t="s">
        <v>343</v>
      </c>
      <c r="C31" s="139">
        <v>316.31833333333333</v>
      </c>
      <c r="D31" s="139">
        <v>3</v>
      </c>
      <c r="E31" s="139">
        <v>666.875</v>
      </c>
      <c r="F31" s="139">
        <v>666.875</v>
      </c>
      <c r="G31" s="139">
        <v>0</v>
      </c>
      <c r="H31" s="139">
        <v>135.29599999999999</v>
      </c>
      <c r="I31" s="140">
        <v>2</v>
      </c>
      <c r="J31" s="139">
        <v>146.78399999999999</v>
      </c>
      <c r="K31" s="140">
        <v>3</v>
      </c>
      <c r="L31" s="139">
        <v>0</v>
      </c>
      <c r="M31" s="139">
        <v>948.95500000000004</v>
      </c>
      <c r="N31"/>
      <c r="O31" s="137"/>
      <c r="P31" s="137"/>
      <c r="Q31" s="137"/>
      <c r="R31" s="137"/>
      <c r="S31" s="137"/>
      <c r="T31" s="137"/>
    </row>
    <row r="32" spans="1:20" ht="49.5" x14ac:dyDescent="0.3">
      <c r="A32" s="138"/>
      <c r="B32" s="141" t="s">
        <v>132</v>
      </c>
      <c r="C32" s="139">
        <v>90.51</v>
      </c>
      <c r="D32" s="139">
        <v>2.5</v>
      </c>
      <c r="E32" s="139">
        <v>335.07</v>
      </c>
      <c r="F32" s="139">
        <v>335.07</v>
      </c>
      <c r="G32" s="139">
        <v>0</v>
      </c>
      <c r="H32" s="139">
        <v>0</v>
      </c>
      <c r="I32" s="140">
        <v>3</v>
      </c>
      <c r="J32" s="139">
        <v>117.48</v>
      </c>
      <c r="K32" s="140">
        <v>5</v>
      </c>
      <c r="L32" s="139">
        <v>0</v>
      </c>
      <c r="M32" s="139">
        <v>452.55</v>
      </c>
      <c r="N32"/>
      <c r="O32" s="137"/>
      <c r="P32" s="137"/>
      <c r="Q32" s="137"/>
      <c r="R32" s="137"/>
      <c r="S32" s="137"/>
      <c r="T32" s="137"/>
    </row>
    <row r="33" spans="1:20" ht="66" x14ac:dyDescent="0.3">
      <c r="A33" s="138"/>
      <c r="B33" s="141" t="s">
        <v>358</v>
      </c>
      <c r="C33" s="139">
        <v>61.960999999999999</v>
      </c>
      <c r="D33" s="139">
        <v>4</v>
      </c>
      <c r="E33" s="139">
        <v>0</v>
      </c>
      <c r="F33" s="139">
        <v>0</v>
      </c>
      <c r="G33" s="139">
        <v>0</v>
      </c>
      <c r="H33" s="139">
        <v>0</v>
      </c>
      <c r="I33" s="140">
        <v>3</v>
      </c>
      <c r="J33" s="139">
        <v>247.84399999999999</v>
      </c>
      <c r="K33" s="140">
        <v>4</v>
      </c>
      <c r="L33" s="139">
        <v>0</v>
      </c>
      <c r="M33" s="139">
        <v>247.84399999999999</v>
      </c>
      <c r="N33"/>
      <c r="O33" s="137"/>
      <c r="P33" s="137"/>
      <c r="Q33" s="137"/>
      <c r="R33" s="137"/>
      <c r="S33" s="137"/>
      <c r="T33" s="137"/>
    </row>
    <row r="34" spans="1:20" ht="66" x14ac:dyDescent="0.3">
      <c r="A34" s="138"/>
      <c r="B34" s="141" t="s">
        <v>133</v>
      </c>
      <c r="C34" s="139">
        <v>172.35925</v>
      </c>
      <c r="D34" s="139">
        <v>2</v>
      </c>
      <c r="E34" s="139">
        <v>863.16899999999998</v>
      </c>
      <c r="F34" s="139">
        <v>863.16899999999998</v>
      </c>
      <c r="G34" s="139">
        <v>0</v>
      </c>
      <c r="H34" s="139">
        <v>182.43600000000001</v>
      </c>
      <c r="I34" s="140">
        <v>4</v>
      </c>
      <c r="J34" s="139">
        <v>313.26900000000001</v>
      </c>
      <c r="K34" s="140">
        <v>8</v>
      </c>
      <c r="L34" s="139">
        <v>20</v>
      </c>
      <c r="M34" s="139">
        <v>1378.874</v>
      </c>
      <c r="N34"/>
      <c r="O34" s="137"/>
      <c r="P34" s="137"/>
      <c r="Q34" s="137"/>
      <c r="R34" s="137"/>
      <c r="S34" s="137"/>
      <c r="T34" s="137"/>
    </row>
    <row r="35" spans="1:20" ht="82.5" x14ac:dyDescent="0.3">
      <c r="A35" s="138"/>
      <c r="B35" s="141" t="s">
        <v>179</v>
      </c>
      <c r="C35" s="139">
        <v>105.4945</v>
      </c>
      <c r="D35" s="139">
        <v>4</v>
      </c>
      <c r="E35" s="139">
        <v>335.07</v>
      </c>
      <c r="F35" s="139">
        <v>335.07</v>
      </c>
      <c r="G35" s="139">
        <v>0</v>
      </c>
      <c r="H35" s="139">
        <v>0</v>
      </c>
      <c r="I35" s="140">
        <v>3</v>
      </c>
      <c r="J35" s="139">
        <v>86.908000000000001</v>
      </c>
      <c r="K35" s="140">
        <v>4</v>
      </c>
      <c r="L35" s="139">
        <v>0</v>
      </c>
      <c r="M35" s="139">
        <v>421.97800000000001</v>
      </c>
      <c r="N35"/>
      <c r="O35" s="137"/>
      <c r="P35" s="137"/>
      <c r="Q35" s="137"/>
      <c r="R35" s="137"/>
      <c r="S35" s="137"/>
      <c r="T35" s="137"/>
    </row>
    <row r="36" spans="1:20" ht="99" x14ac:dyDescent="0.3">
      <c r="A36" s="138"/>
      <c r="B36" s="141" t="s">
        <v>287</v>
      </c>
      <c r="C36" s="139">
        <v>105.4945</v>
      </c>
      <c r="D36" s="139">
        <v>4</v>
      </c>
      <c r="E36" s="139">
        <v>335.07</v>
      </c>
      <c r="F36" s="139">
        <v>335.07</v>
      </c>
      <c r="G36" s="139">
        <v>0</v>
      </c>
      <c r="H36" s="139">
        <v>0</v>
      </c>
      <c r="I36" s="140">
        <v>3</v>
      </c>
      <c r="J36" s="139">
        <v>86.908000000000001</v>
      </c>
      <c r="K36" s="140">
        <v>4</v>
      </c>
      <c r="L36" s="139">
        <v>0</v>
      </c>
      <c r="M36" s="139">
        <v>421.97800000000001</v>
      </c>
      <c r="N36"/>
      <c r="O36" s="137"/>
      <c r="P36" s="137"/>
      <c r="Q36" s="137"/>
      <c r="R36" s="137"/>
      <c r="S36" s="137"/>
      <c r="T36" s="137"/>
    </row>
    <row r="37" spans="1:20" ht="82.5" x14ac:dyDescent="0.3">
      <c r="A37" s="138"/>
      <c r="B37" s="141" t="s">
        <v>347</v>
      </c>
      <c r="C37" s="139">
        <v>28.213000000000001</v>
      </c>
      <c r="D37" s="139">
        <v>5</v>
      </c>
      <c r="E37" s="139">
        <v>0</v>
      </c>
      <c r="F37" s="139">
        <v>0</v>
      </c>
      <c r="G37" s="139">
        <v>0</v>
      </c>
      <c r="H37" s="139">
        <v>0</v>
      </c>
      <c r="I37" s="140">
        <v>4</v>
      </c>
      <c r="J37" s="139">
        <v>141.065</v>
      </c>
      <c r="K37" s="140">
        <v>5</v>
      </c>
      <c r="L37" s="139">
        <v>0</v>
      </c>
      <c r="M37" s="139">
        <v>141.065</v>
      </c>
      <c r="N37"/>
      <c r="O37" s="137"/>
      <c r="P37" s="137"/>
      <c r="Q37" s="137"/>
      <c r="R37" s="137"/>
      <c r="S37" s="137"/>
      <c r="T37" s="137"/>
    </row>
    <row r="38" spans="1:20" ht="66" x14ac:dyDescent="0.3">
      <c r="A38" s="138"/>
      <c r="B38" s="141" t="s">
        <v>936</v>
      </c>
      <c r="C38" s="139">
        <v>168.18214285714288</v>
      </c>
      <c r="D38" s="139">
        <v>3.5</v>
      </c>
      <c r="E38" s="139">
        <v>629.08600000000001</v>
      </c>
      <c r="F38" s="139">
        <v>629.08600000000001</v>
      </c>
      <c r="G38" s="139">
        <v>0</v>
      </c>
      <c r="H38" s="139">
        <v>272.565</v>
      </c>
      <c r="I38" s="140">
        <v>5</v>
      </c>
      <c r="J38" s="139">
        <v>275.62400000000002</v>
      </c>
      <c r="K38" s="140">
        <v>7</v>
      </c>
      <c r="L38" s="139">
        <v>0</v>
      </c>
      <c r="M38" s="139">
        <v>1177.2750000000001</v>
      </c>
      <c r="N38"/>
      <c r="O38" s="137"/>
      <c r="P38" s="137"/>
      <c r="Q38" s="137"/>
      <c r="R38" s="137"/>
      <c r="S38" s="137"/>
      <c r="T38" s="137"/>
    </row>
    <row r="39" spans="1:20" ht="66" x14ac:dyDescent="0.3">
      <c r="A39" s="138"/>
      <c r="B39" s="141" t="s">
        <v>937</v>
      </c>
      <c r="C39" s="139">
        <v>60.755583333333327</v>
      </c>
      <c r="D39" s="139">
        <v>4</v>
      </c>
      <c r="E39" s="139">
        <v>255.876</v>
      </c>
      <c r="F39" s="139">
        <v>255.876</v>
      </c>
      <c r="G39" s="139">
        <v>0</v>
      </c>
      <c r="H39" s="139">
        <v>275.29899999999998</v>
      </c>
      <c r="I39" s="140">
        <v>9</v>
      </c>
      <c r="J39" s="139">
        <v>197.892</v>
      </c>
      <c r="K39" s="140">
        <v>12</v>
      </c>
      <c r="L39" s="139">
        <v>0</v>
      </c>
      <c r="M39" s="139">
        <v>729.06699999999989</v>
      </c>
      <c r="N39"/>
      <c r="O39" s="137"/>
      <c r="P39" s="137"/>
      <c r="Q39" s="137"/>
      <c r="R39" s="137"/>
      <c r="S39" s="137"/>
      <c r="T39" s="137"/>
    </row>
    <row r="40" spans="1:20" ht="66" x14ac:dyDescent="0.3">
      <c r="A40" s="138"/>
      <c r="B40" s="141" t="s">
        <v>360</v>
      </c>
      <c r="C40" s="139">
        <v>62.123249999999999</v>
      </c>
      <c r="D40" s="139">
        <v>4</v>
      </c>
      <c r="E40" s="139">
        <v>0</v>
      </c>
      <c r="F40" s="139">
        <v>0</v>
      </c>
      <c r="G40" s="139">
        <v>0</v>
      </c>
      <c r="H40" s="139">
        <v>0</v>
      </c>
      <c r="I40" s="140">
        <v>3</v>
      </c>
      <c r="J40" s="139">
        <v>248.49299999999999</v>
      </c>
      <c r="K40" s="140">
        <v>4</v>
      </c>
      <c r="L40" s="139">
        <v>0</v>
      </c>
      <c r="M40" s="139">
        <v>248.49299999999999</v>
      </c>
      <c r="N40"/>
      <c r="O40" s="137"/>
      <c r="P40" s="137"/>
      <c r="Q40" s="137"/>
      <c r="R40" s="137"/>
      <c r="S40" s="137"/>
      <c r="T40" s="137"/>
    </row>
    <row r="41" spans="1:20" ht="82.5" x14ac:dyDescent="0.3">
      <c r="A41" s="138"/>
      <c r="B41" s="141" t="s">
        <v>362</v>
      </c>
      <c r="C41" s="139">
        <v>37.43266666666667</v>
      </c>
      <c r="D41" s="139">
        <v>3</v>
      </c>
      <c r="E41" s="139">
        <v>0</v>
      </c>
      <c r="F41" s="139">
        <v>0</v>
      </c>
      <c r="G41" s="139">
        <v>0</v>
      </c>
      <c r="H41" s="139">
        <v>0</v>
      </c>
      <c r="I41" s="140">
        <v>2</v>
      </c>
      <c r="J41" s="139">
        <v>112.298</v>
      </c>
      <c r="K41" s="140">
        <v>3</v>
      </c>
      <c r="L41" s="139">
        <v>0</v>
      </c>
      <c r="M41" s="139">
        <v>112.298</v>
      </c>
      <c r="N41"/>
      <c r="O41" s="137"/>
      <c r="P41" s="137"/>
      <c r="Q41" s="137"/>
      <c r="R41" s="137"/>
      <c r="S41" s="137"/>
      <c r="T41" s="137"/>
    </row>
    <row r="42" spans="1:20" ht="66" x14ac:dyDescent="0.3">
      <c r="A42" s="138" t="s">
        <v>941</v>
      </c>
      <c r="B42" s="141" t="s">
        <v>288</v>
      </c>
      <c r="C42" s="139">
        <v>72.575400000000002</v>
      </c>
      <c r="D42" s="139">
        <v>3.3333333333333335</v>
      </c>
      <c r="E42" s="139">
        <v>319.52499999999998</v>
      </c>
      <c r="F42" s="139">
        <v>319.52499999999998</v>
      </c>
      <c r="G42" s="139">
        <v>0</v>
      </c>
      <c r="H42" s="139">
        <v>118.59399999999999</v>
      </c>
      <c r="I42" s="140">
        <v>7</v>
      </c>
      <c r="J42" s="139">
        <v>287.63499999999999</v>
      </c>
      <c r="K42" s="140">
        <v>10</v>
      </c>
      <c r="L42" s="139">
        <v>0</v>
      </c>
      <c r="M42" s="139">
        <v>725.75400000000002</v>
      </c>
      <c r="N42"/>
      <c r="O42" s="137"/>
      <c r="P42" s="137"/>
      <c r="Q42" s="137"/>
      <c r="R42" s="137"/>
      <c r="S42" s="137"/>
      <c r="T42" s="137"/>
    </row>
    <row r="43" spans="1:20" ht="82.5" x14ac:dyDescent="0.3">
      <c r="A43" s="138"/>
      <c r="B43" s="141" t="s">
        <v>406</v>
      </c>
      <c r="C43" s="139">
        <v>23.332750000000001</v>
      </c>
      <c r="D43" s="139">
        <v>4</v>
      </c>
      <c r="E43" s="139">
        <v>0</v>
      </c>
      <c r="F43" s="139">
        <v>0</v>
      </c>
      <c r="G43" s="139">
        <v>0</v>
      </c>
      <c r="H43" s="139">
        <v>0</v>
      </c>
      <c r="I43" s="140">
        <v>3</v>
      </c>
      <c r="J43" s="139">
        <v>93.331000000000003</v>
      </c>
      <c r="K43" s="140">
        <v>4</v>
      </c>
      <c r="L43" s="139">
        <v>0</v>
      </c>
      <c r="M43" s="139">
        <v>93.331000000000003</v>
      </c>
      <c r="N43"/>
      <c r="O43" s="137"/>
      <c r="P43" s="137"/>
      <c r="Q43" s="137"/>
      <c r="R43" s="137"/>
      <c r="S43" s="137"/>
      <c r="T43" s="137"/>
    </row>
    <row r="44" spans="1:20" ht="33" x14ac:dyDescent="0.3">
      <c r="A44" s="138"/>
      <c r="B44" s="141" t="s">
        <v>405</v>
      </c>
      <c r="C44" s="139">
        <v>136.14000000000001</v>
      </c>
      <c r="D44" s="139">
        <v>2.5</v>
      </c>
      <c r="E44" s="139">
        <v>281.44100000000003</v>
      </c>
      <c r="F44" s="139">
        <v>281.44100000000003</v>
      </c>
      <c r="G44" s="139">
        <v>0</v>
      </c>
      <c r="H44" s="139">
        <v>192.173</v>
      </c>
      <c r="I44" s="140">
        <v>3</v>
      </c>
      <c r="J44" s="139">
        <v>207.08600000000001</v>
      </c>
      <c r="K44" s="140">
        <v>5</v>
      </c>
      <c r="L44" s="139">
        <v>0</v>
      </c>
      <c r="M44" s="139">
        <v>680.7</v>
      </c>
      <c r="N44"/>
      <c r="O44" s="137"/>
      <c r="P44" s="137"/>
      <c r="Q44" s="137"/>
      <c r="R44" s="137"/>
      <c r="S44" s="137"/>
      <c r="T44" s="137"/>
    </row>
    <row r="45" spans="1:20" ht="33" x14ac:dyDescent="0.3">
      <c r="A45" s="138"/>
      <c r="B45" s="141" t="s">
        <v>371</v>
      </c>
      <c r="C45" s="139">
        <v>124.55200000000001</v>
      </c>
      <c r="D45" s="139">
        <v>3</v>
      </c>
      <c r="E45" s="139">
        <v>145.00399999999999</v>
      </c>
      <c r="F45" s="139">
        <v>145.00399999999999</v>
      </c>
      <c r="G45" s="139">
        <v>0</v>
      </c>
      <c r="H45" s="139">
        <v>116.5</v>
      </c>
      <c r="I45" s="140">
        <v>2</v>
      </c>
      <c r="J45" s="139">
        <v>112.152</v>
      </c>
      <c r="K45" s="140">
        <v>3</v>
      </c>
      <c r="L45" s="139">
        <v>0</v>
      </c>
      <c r="M45" s="139">
        <v>373.65600000000001</v>
      </c>
      <c r="N45"/>
      <c r="O45" s="137"/>
      <c r="P45" s="137"/>
      <c r="Q45" s="137"/>
      <c r="R45" s="137"/>
      <c r="S45" s="137"/>
      <c r="T45" s="137"/>
    </row>
    <row r="46" spans="1:20" ht="33" x14ac:dyDescent="0.3">
      <c r="A46" s="138"/>
      <c r="B46" s="141" t="s">
        <v>404</v>
      </c>
      <c r="C46" s="139">
        <v>347.39600000000002</v>
      </c>
      <c r="D46" s="139">
        <v>1</v>
      </c>
      <c r="E46" s="139">
        <v>134.191</v>
      </c>
      <c r="F46" s="139">
        <v>134.191</v>
      </c>
      <c r="G46" s="139">
        <v>0</v>
      </c>
      <c r="H46" s="139">
        <v>108.63</v>
      </c>
      <c r="I46" s="140">
        <v>0</v>
      </c>
      <c r="J46" s="139">
        <v>104.575</v>
      </c>
      <c r="K46" s="140">
        <v>1</v>
      </c>
      <c r="L46" s="139">
        <v>0</v>
      </c>
      <c r="M46" s="139">
        <v>347.39600000000002</v>
      </c>
      <c r="N46"/>
      <c r="O46" s="137"/>
      <c r="P46" s="137"/>
      <c r="Q46" s="137"/>
      <c r="R46" s="137"/>
      <c r="S46" s="137"/>
      <c r="T46" s="137"/>
    </row>
    <row r="47" spans="1:20" ht="33" x14ac:dyDescent="0.3">
      <c r="A47" s="138" t="s">
        <v>942</v>
      </c>
      <c r="B47" s="141" t="s">
        <v>182</v>
      </c>
      <c r="C47" s="139">
        <v>26.666666666666668</v>
      </c>
      <c r="D47" s="139">
        <v>3</v>
      </c>
      <c r="E47" s="139">
        <v>80</v>
      </c>
      <c r="F47" s="139">
        <v>80</v>
      </c>
      <c r="G47" s="139">
        <v>0</v>
      </c>
      <c r="H47" s="139">
        <v>0</v>
      </c>
      <c r="I47" s="140">
        <v>2</v>
      </c>
      <c r="J47" s="139">
        <v>0</v>
      </c>
      <c r="K47" s="140">
        <v>3</v>
      </c>
      <c r="L47" s="139">
        <v>0</v>
      </c>
      <c r="M47" s="139">
        <v>80</v>
      </c>
      <c r="N47"/>
      <c r="O47" s="137"/>
      <c r="P47" s="137"/>
      <c r="Q47" s="137"/>
      <c r="R47" s="137"/>
      <c r="S47" s="137"/>
      <c r="T47" s="137"/>
    </row>
    <row r="48" spans="1:20" ht="33" x14ac:dyDescent="0.3">
      <c r="A48" s="138"/>
      <c r="B48" s="141" t="s">
        <v>184</v>
      </c>
      <c r="C48" s="139">
        <v>44.927999999999997</v>
      </c>
      <c r="D48" s="139">
        <v>3.5</v>
      </c>
      <c r="E48" s="139">
        <v>9.4559999999999995</v>
      </c>
      <c r="F48" s="139">
        <v>9.4559999999999995</v>
      </c>
      <c r="G48" s="139">
        <v>0</v>
      </c>
      <c r="H48" s="139">
        <v>142.94999999999999</v>
      </c>
      <c r="I48" s="140">
        <v>5</v>
      </c>
      <c r="J48" s="139">
        <v>162.09</v>
      </c>
      <c r="K48" s="140">
        <v>7</v>
      </c>
      <c r="L48" s="139">
        <v>0</v>
      </c>
      <c r="M48" s="139">
        <v>314.49599999999998</v>
      </c>
      <c r="N48"/>
      <c r="O48" s="137"/>
      <c r="P48" s="137"/>
      <c r="Q48" s="137"/>
      <c r="R48" s="137"/>
      <c r="S48" s="137"/>
      <c r="T48" s="137"/>
    </row>
    <row r="49" spans="1:20" ht="66" x14ac:dyDescent="0.3">
      <c r="A49" s="138"/>
      <c r="B49" s="141" t="s">
        <v>185</v>
      </c>
      <c r="C49" s="139">
        <v>14.395250000000001</v>
      </c>
      <c r="D49" s="139">
        <v>4</v>
      </c>
      <c r="E49" s="139">
        <v>57.581000000000003</v>
      </c>
      <c r="F49" s="139">
        <v>57.581000000000003</v>
      </c>
      <c r="G49" s="139">
        <v>0</v>
      </c>
      <c r="H49" s="139">
        <v>0</v>
      </c>
      <c r="I49" s="140">
        <v>3</v>
      </c>
      <c r="J49" s="139">
        <v>0</v>
      </c>
      <c r="K49" s="140">
        <v>4</v>
      </c>
      <c r="L49" s="139">
        <v>0</v>
      </c>
      <c r="M49" s="139">
        <v>57.581000000000003</v>
      </c>
      <c r="N49"/>
      <c r="O49" s="137"/>
      <c r="P49" s="137"/>
      <c r="Q49" s="137"/>
      <c r="R49" s="137"/>
      <c r="S49" s="137"/>
      <c r="T49" s="137"/>
    </row>
    <row r="50" spans="1:20" ht="33" x14ac:dyDescent="0.3">
      <c r="A50" s="138"/>
      <c r="B50" s="141" t="s">
        <v>403</v>
      </c>
      <c r="C50" s="139">
        <v>30.628</v>
      </c>
      <c r="D50" s="139">
        <v>4</v>
      </c>
      <c r="E50" s="139">
        <v>0</v>
      </c>
      <c r="F50" s="139">
        <v>0</v>
      </c>
      <c r="G50" s="139">
        <v>0</v>
      </c>
      <c r="H50" s="139">
        <v>0</v>
      </c>
      <c r="I50" s="140">
        <v>3</v>
      </c>
      <c r="J50" s="139">
        <v>122.512</v>
      </c>
      <c r="K50" s="140">
        <v>4</v>
      </c>
      <c r="L50" s="139">
        <v>0</v>
      </c>
      <c r="M50" s="139">
        <v>122.512</v>
      </c>
      <c r="N50"/>
      <c r="O50" s="137"/>
      <c r="P50" s="137"/>
      <c r="Q50" s="137"/>
      <c r="R50" s="137"/>
      <c r="S50" s="137"/>
      <c r="T50" s="137"/>
    </row>
    <row r="51" spans="1:20" ht="33" x14ac:dyDescent="0.3">
      <c r="A51" s="138"/>
      <c r="B51" s="141" t="s">
        <v>402</v>
      </c>
      <c r="C51" s="139">
        <v>128.9752</v>
      </c>
      <c r="D51" s="139">
        <v>5</v>
      </c>
      <c r="E51" s="139">
        <v>311.96100000000001</v>
      </c>
      <c r="F51" s="139">
        <v>311.96100000000001</v>
      </c>
      <c r="G51" s="139">
        <v>0</v>
      </c>
      <c r="H51" s="139">
        <v>122.86799999999999</v>
      </c>
      <c r="I51" s="140">
        <v>4</v>
      </c>
      <c r="J51" s="139">
        <v>200.047</v>
      </c>
      <c r="K51" s="140">
        <v>5</v>
      </c>
      <c r="L51" s="139">
        <v>10</v>
      </c>
      <c r="M51" s="139">
        <v>644.87599999999998</v>
      </c>
      <c r="N51"/>
      <c r="O51" s="137"/>
      <c r="P51" s="137"/>
      <c r="Q51" s="137"/>
      <c r="R51" s="137"/>
      <c r="S51" s="137"/>
      <c r="T51" s="137"/>
    </row>
    <row r="52" spans="1:20" ht="66" x14ac:dyDescent="0.3">
      <c r="A52" s="138"/>
      <c r="B52" s="141" t="s">
        <v>401</v>
      </c>
      <c r="C52" s="139">
        <v>197.90625</v>
      </c>
      <c r="D52" s="139">
        <v>8</v>
      </c>
      <c r="E52" s="139">
        <v>775</v>
      </c>
      <c r="F52" s="139">
        <v>775</v>
      </c>
      <c r="G52" s="139">
        <v>0</v>
      </c>
      <c r="H52" s="139">
        <v>492.25799999999998</v>
      </c>
      <c r="I52" s="140">
        <v>7</v>
      </c>
      <c r="J52" s="139">
        <v>315.99200000000002</v>
      </c>
      <c r="K52" s="140">
        <v>8</v>
      </c>
      <c r="L52" s="139">
        <v>0</v>
      </c>
      <c r="M52" s="139">
        <v>1583.25</v>
      </c>
      <c r="N52"/>
      <c r="O52" s="137"/>
      <c r="P52" s="137"/>
      <c r="Q52" s="137"/>
      <c r="R52" s="137"/>
      <c r="S52" s="137"/>
      <c r="T52" s="137"/>
    </row>
    <row r="53" spans="1:20" ht="33" x14ac:dyDescent="0.3">
      <c r="A53" s="138" t="s">
        <v>943</v>
      </c>
      <c r="B53" s="141" t="s">
        <v>137</v>
      </c>
      <c r="C53" s="139">
        <v>93.083300000000023</v>
      </c>
      <c r="D53" s="139">
        <v>3.3333333333333335</v>
      </c>
      <c r="E53" s="139">
        <v>322.93900000000002</v>
      </c>
      <c r="F53" s="139">
        <v>322.93900000000002</v>
      </c>
      <c r="G53" s="139">
        <v>0</v>
      </c>
      <c r="H53" s="139">
        <v>129.59200000000001</v>
      </c>
      <c r="I53" s="140">
        <v>7</v>
      </c>
      <c r="J53" s="139">
        <v>476.61599999999999</v>
      </c>
      <c r="K53" s="140">
        <v>10</v>
      </c>
      <c r="L53" s="139">
        <v>1.6859999999999999</v>
      </c>
      <c r="M53" s="139">
        <v>930.8330000000002</v>
      </c>
      <c r="N53"/>
      <c r="O53" s="137"/>
      <c r="P53" s="137"/>
      <c r="Q53" s="137"/>
      <c r="R53" s="137"/>
      <c r="S53" s="137"/>
      <c r="T53" s="137"/>
    </row>
    <row r="54" spans="1:20" ht="66" x14ac:dyDescent="0.3">
      <c r="A54" s="138"/>
      <c r="B54" s="141" t="s">
        <v>136</v>
      </c>
      <c r="C54" s="139">
        <v>142.4102</v>
      </c>
      <c r="D54" s="139">
        <v>5</v>
      </c>
      <c r="E54" s="139">
        <v>499.815</v>
      </c>
      <c r="F54" s="139">
        <v>499.815</v>
      </c>
      <c r="G54" s="139">
        <v>0</v>
      </c>
      <c r="H54" s="139">
        <v>62.853999999999999</v>
      </c>
      <c r="I54" s="140">
        <v>4</v>
      </c>
      <c r="J54" s="139">
        <v>146.58000000000001</v>
      </c>
      <c r="K54" s="140">
        <v>5</v>
      </c>
      <c r="L54" s="139">
        <v>2.802</v>
      </c>
      <c r="M54" s="139">
        <v>712.05100000000004</v>
      </c>
      <c r="N54"/>
      <c r="O54" s="137"/>
      <c r="P54" s="137"/>
      <c r="Q54" s="137"/>
      <c r="R54" s="137"/>
      <c r="S54" s="137"/>
      <c r="T54" s="137"/>
    </row>
    <row r="55" spans="1:20" ht="33" x14ac:dyDescent="0.3">
      <c r="A55" s="138"/>
      <c r="B55" s="141" t="s">
        <v>135</v>
      </c>
      <c r="C55" s="139">
        <v>150.7571707317073</v>
      </c>
      <c r="D55" s="139">
        <v>3.4166666666666665</v>
      </c>
      <c r="E55" s="139">
        <v>3657.6130000000003</v>
      </c>
      <c r="F55" s="139">
        <v>3657.6130000000003</v>
      </c>
      <c r="G55" s="139">
        <v>0</v>
      </c>
      <c r="H55" s="139">
        <v>1438.7090000000003</v>
      </c>
      <c r="I55" s="140">
        <v>29</v>
      </c>
      <c r="J55" s="139">
        <v>852.70699999999999</v>
      </c>
      <c r="K55" s="140">
        <v>41</v>
      </c>
      <c r="L55" s="139">
        <v>232.01499999999999</v>
      </c>
      <c r="M55" s="139">
        <v>6181.043999999999</v>
      </c>
      <c r="N55"/>
      <c r="O55" s="137"/>
      <c r="P55" s="137"/>
      <c r="Q55" s="137"/>
      <c r="R55" s="137"/>
      <c r="S55" s="137"/>
      <c r="T55" s="137"/>
    </row>
    <row r="56" spans="1:20" ht="33" x14ac:dyDescent="0.3">
      <c r="A56" s="138"/>
      <c r="B56" s="141" t="s">
        <v>134</v>
      </c>
      <c r="C56" s="139">
        <v>293.69289473684211</v>
      </c>
      <c r="D56" s="139">
        <v>3.1666666666666665</v>
      </c>
      <c r="E56" s="139">
        <v>3987.578</v>
      </c>
      <c r="F56" s="139">
        <v>3987.578</v>
      </c>
      <c r="G56" s="139">
        <v>0</v>
      </c>
      <c r="H56" s="139">
        <v>837.25599999999997</v>
      </c>
      <c r="I56" s="140">
        <v>13</v>
      </c>
      <c r="J56" s="139">
        <v>640.31999999999994</v>
      </c>
      <c r="K56" s="140">
        <v>19</v>
      </c>
      <c r="L56" s="139">
        <v>115.011</v>
      </c>
      <c r="M56" s="139">
        <v>5580.165</v>
      </c>
      <c r="N56"/>
      <c r="O56" s="137"/>
      <c r="P56" s="137"/>
      <c r="Q56" s="137"/>
      <c r="R56" s="137"/>
      <c r="S56" s="137"/>
      <c r="T56" s="137"/>
    </row>
    <row r="57" spans="1:20" ht="49.5" x14ac:dyDescent="0.3">
      <c r="A57" s="138"/>
      <c r="B57" s="141" t="s">
        <v>187</v>
      </c>
      <c r="C57" s="139">
        <v>58.541124999999994</v>
      </c>
      <c r="D57" s="139">
        <v>5.333333333333333</v>
      </c>
      <c r="E57" s="139">
        <v>207.57400000000001</v>
      </c>
      <c r="F57" s="139">
        <v>207.57400000000001</v>
      </c>
      <c r="G57" s="139">
        <v>0</v>
      </c>
      <c r="H57" s="139">
        <v>339.32799999999997</v>
      </c>
      <c r="I57" s="140">
        <v>13</v>
      </c>
      <c r="J57" s="139">
        <v>389.75599999999997</v>
      </c>
      <c r="K57" s="140">
        <v>16</v>
      </c>
      <c r="L57" s="139">
        <v>0</v>
      </c>
      <c r="M57" s="139">
        <v>936.6579999999999</v>
      </c>
      <c r="N57"/>
      <c r="O57" s="137"/>
      <c r="P57" s="137"/>
      <c r="Q57" s="137"/>
      <c r="R57" s="137"/>
      <c r="S57" s="137"/>
      <c r="T57" s="137"/>
    </row>
    <row r="58" spans="1:20" ht="66" x14ac:dyDescent="0.3">
      <c r="A58" s="138"/>
      <c r="B58" s="141" t="s">
        <v>400</v>
      </c>
      <c r="C58" s="139">
        <v>180.11600000000001</v>
      </c>
      <c r="D58" s="139">
        <v>3</v>
      </c>
      <c r="E58" s="139">
        <v>420.97300000000001</v>
      </c>
      <c r="F58" s="139">
        <v>420.97300000000001</v>
      </c>
      <c r="G58" s="139">
        <v>0</v>
      </c>
      <c r="H58" s="139">
        <v>31.427</v>
      </c>
      <c r="I58" s="140">
        <v>2</v>
      </c>
      <c r="J58" s="139">
        <v>87.947999999999993</v>
      </c>
      <c r="K58" s="140">
        <v>3</v>
      </c>
      <c r="L58" s="139">
        <v>0</v>
      </c>
      <c r="M58" s="139">
        <v>540.34800000000007</v>
      </c>
      <c r="N58"/>
      <c r="O58" s="137"/>
      <c r="P58" s="137"/>
      <c r="Q58" s="137"/>
      <c r="R58" s="137"/>
      <c r="S58" s="137"/>
      <c r="T58" s="137"/>
    </row>
    <row r="59" spans="1:20" ht="33" x14ac:dyDescent="0.3">
      <c r="A59" s="138"/>
      <c r="B59" s="141" t="s">
        <v>398</v>
      </c>
      <c r="C59" s="139">
        <v>116.3836</v>
      </c>
      <c r="D59" s="139">
        <v>3.3333333333333335</v>
      </c>
      <c r="E59" s="139">
        <v>442.11200000000002</v>
      </c>
      <c r="F59" s="139">
        <v>442.11200000000002</v>
      </c>
      <c r="G59" s="139">
        <v>0</v>
      </c>
      <c r="H59" s="139">
        <v>478.96099999999996</v>
      </c>
      <c r="I59" s="140">
        <v>7</v>
      </c>
      <c r="J59" s="139">
        <v>242.76299999999998</v>
      </c>
      <c r="K59" s="140">
        <v>10</v>
      </c>
      <c r="L59" s="139">
        <v>0</v>
      </c>
      <c r="M59" s="139">
        <v>1163.836</v>
      </c>
      <c r="N59"/>
      <c r="O59" s="137"/>
      <c r="P59" s="137"/>
      <c r="Q59" s="137"/>
      <c r="R59" s="137"/>
      <c r="S59" s="137"/>
      <c r="T59" s="137"/>
    </row>
    <row r="60" spans="1:20" ht="49.5" x14ac:dyDescent="0.3">
      <c r="A60" s="138"/>
      <c r="B60" s="141" t="s">
        <v>399</v>
      </c>
      <c r="C60" s="139">
        <v>107.7192</v>
      </c>
      <c r="D60" s="139">
        <v>7.5</v>
      </c>
      <c r="E60" s="139">
        <v>778.4559999999999</v>
      </c>
      <c r="F60" s="139">
        <v>778.4559999999999</v>
      </c>
      <c r="G60" s="139">
        <v>0</v>
      </c>
      <c r="H60" s="139">
        <v>556.476</v>
      </c>
      <c r="I60" s="140">
        <v>13</v>
      </c>
      <c r="J60" s="139">
        <v>252.09799999999998</v>
      </c>
      <c r="K60" s="140">
        <v>15</v>
      </c>
      <c r="L60" s="139">
        <v>28.757999999999999</v>
      </c>
      <c r="M60" s="139">
        <v>1615.788</v>
      </c>
      <c r="N60"/>
      <c r="O60" s="137"/>
      <c r="P60" s="137"/>
      <c r="Q60" s="137"/>
      <c r="R60" s="137"/>
      <c r="S60" s="137"/>
      <c r="T60" s="137"/>
    </row>
    <row r="61" spans="1:20" ht="49.5" x14ac:dyDescent="0.3">
      <c r="A61" s="138"/>
      <c r="B61" s="141" t="s">
        <v>397</v>
      </c>
      <c r="C61" s="139">
        <v>36.617399999999996</v>
      </c>
      <c r="D61" s="139">
        <v>5</v>
      </c>
      <c r="E61" s="139">
        <v>0</v>
      </c>
      <c r="F61" s="139">
        <v>0</v>
      </c>
      <c r="G61" s="139">
        <v>0</v>
      </c>
      <c r="H61" s="139">
        <v>0</v>
      </c>
      <c r="I61" s="140">
        <v>4</v>
      </c>
      <c r="J61" s="139">
        <v>183.08699999999999</v>
      </c>
      <c r="K61" s="140">
        <v>5</v>
      </c>
      <c r="L61" s="139">
        <v>0</v>
      </c>
      <c r="M61" s="139">
        <v>183.08699999999999</v>
      </c>
      <c r="N61"/>
      <c r="O61" s="137"/>
      <c r="P61" s="137"/>
      <c r="Q61" s="137"/>
      <c r="R61" s="137"/>
      <c r="S61" s="137"/>
      <c r="T61" s="137"/>
    </row>
    <row r="62" spans="1:20" ht="82.5" x14ac:dyDescent="0.3">
      <c r="A62" s="138"/>
      <c r="B62" s="141" t="s">
        <v>408</v>
      </c>
      <c r="C62" s="139">
        <v>51.264400000000002</v>
      </c>
      <c r="D62" s="139">
        <v>5</v>
      </c>
      <c r="E62" s="139">
        <v>0</v>
      </c>
      <c r="F62" s="139">
        <v>0</v>
      </c>
      <c r="G62" s="139">
        <v>0</v>
      </c>
      <c r="H62" s="139">
        <v>0</v>
      </c>
      <c r="I62" s="140">
        <v>4</v>
      </c>
      <c r="J62" s="139">
        <v>256.322</v>
      </c>
      <c r="K62" s="140">
        <v>5</v>
      </c>
      <c r="L62" s="139">
        <v>0</v>
      </c>
      <c r="M62" s="139">
        <v>256.322</v>
      </c>
      <c r="N62"/>
      <c r="O62" s="137"/>
      <c r="P62" s="137"/>
      <c r="Q62" s="137"/>
      <c r="R62" s="137"/>
      <c r="S62" s="137"/>
      <c r="T62" s="137"/>
    </row>
    <row r="63" spans="1:20" ht="82.5" x14ac:dyDescent="0.3">
      <c r="A63" s="138"/>
      <c r="B63" s="141" t="s">
        <v>411</v>
      </c>
      <c r="C63" s="139">
        <v>195.75300000000001</v>
      </c>
      <c r="D63" s="139">
        <v>3</v>
      </c>
      <c r="E63" s="139">
        <v>328.68299999999999</v>
      </c>
      <c r="F63" s="139">
        <v>328.68299999999999</v>
      </c>
      <c r="G63" s="139">
        <v>0</v>
      </c>
      <c r="H63" s="139">
        <v>110.09399999999999</v>
      </c>
      <c r="I63" s="140">
        <v>2</v>
      </c>
      <c r="J63" s="139">
        <v>148.482</v>
      </c>
      <c r="K63" s="140">
        <v>3</v>
      </c>
      <c r="L63" s="139">
        <v>0</v>
      </c>
      <c r="M63" s="139">
        <v>587.25900000000001</v>
      </c>
      <c r="N63"/>
      <c r="O63" s="137"/>
      <c r="P63" s="137"/>
      <c r="Q63" s="137"/>
      <c r="R63" s="137"/>
      <c r="S63" s="137"/>
      <c r="T63" s="137"/>
    </row>
    <row r="64" spans="1:20" ht="66" x14ac:dyDescent="0.3">
      <c r="A64" s="138"/>
      <c r="B64" s="141" t="s">
        <v>414</v>
      </c>
      <c r="C64" s="139">
        <v>36.601999999999997</v>
      </c>
      <c r="D64" s="139">
        <v>7</v>
      </c>
      <c r="E64" s="139">
        <v>0</v>
      </c>
      <c r="F64" s="139">
        <v>0</v>
      </c>
      <c r="G64" s="139">
        <v>0</v>
      </c>
      <c r="H64" s="139">
        <v>0</v>
      </c>
      <c r="I64" s="140">
        <v>6</v>
      </c>
      <c r="J64" s="139">
        <v>256.214</v>
      </c>
      <c r="K64" s="140">
        <v>7</v>
      </c>
      <c r="L64" s="139">
        <v>0</v>
      </c>
      <c r="M64" s="139">
        <v>256.214</v>
      </c>
      <c r="N64"/>
      <c r="O64" s="137"/>
      <c r="P64" s="137"/>
      <c r="Q64" s="137"/>
      <c r="R64" s="137"/>
      <c r="S64" s="137"/>
      <c r="T64" s="137"/>
    </row>
    <row r="65" spans="1:20" ht="82.5" x14ac:dyDescent="0.3">
      <c r="A65" s="138"/>
      <c r="B65" s="141" t="s">
        <v>419</v>
      </c>
      <c r="C65" s="139">
        <v>97.941000000000003</v>
      </c>
      <c r="D65" s="139">
        <v>4</v>
      </c>
      <c r="E65" s="139">
        <v>155.81800000000001</v>
      </c>
      <c r="F65" s="139">
        <v>155.81800000000001</v>
      </c>
      <c r="G65" s="139">
        <v>0</v>
      </c>
      <c r="H65" s="139">
        <v>97.248999999999995</v>
      </c>
      <c r="I65" s="140">
        <v>3</v>
      </c>
      <c r="J65" s="139">
        <v>138.697</v>
      </c>
      <c r="K65" s="140">
        <v>4</v>
      </c>
      <c r="L65" s="139">
        <v>0</v>
      </c>
      <c r="M65" s="139">
        <v>391.76400000000001</v>
      </c>
      <c r="N65"/>
      <c r="O65" s="137"/>
      <c r="P65" s="137"/>
      <c r="Q65" s="137"/>
      <c r="R65" s="137"/>
      <c r="S65" s="137"/>
      <c r="T65" s="137"/>
    </row>
    <row r="66" spans="1:20" ht="82.5" x14ac:dyDescent="0.3">
      <c r="A66" s="138"/>
      <c r="B66" s="141" t="s">
        <v>420</v>
      </c>
      <c r="C66" s="139">
        <v>97.941000000000003</v>
      </c>
      <c r="D66" s="139">
        <v>4</v>
      </c>
      <c r="E66" s="139">
        <v>155.81800000000001</v>
      </c>
      <c r="F66" s="139">
        <v>155.81800000000001</v>
      </c>
      <c r="G66" s="139">
        <v>0</v>
      </c>
      <c r="H66" s="139">
        <v>97.248999999999995</v>
      </c>
      <c r="I66" s="140">
        <v>3</v>
      </c>
      <c r="J66" s="139">
        <v>138.697</v>
      </c>
      <c r="K66" s="140">
        <v>4</v>
      </c>
      <c r="L66" s="139">
        <v>0</v>
      </c>
      <c r="M66" s="139">
        <v>391.76400000000001</v>
      </c>
      <c r="N66"/>
      <c r="O66" s="137"/>
      <c r="P66" s="137"/>
      <c r="Q66" s="137"/>
      <c r="R66" s="137"/>
      <c r="S66" s="137"/>
      <c r="T66" s="137"/>
    </row>
    <row r="67" spans="1:20" ht="66" x14ac:dyDescent="0.3">
      <c r="A67" s="138"/>
      <c r="B67" s="141" t="s">
        <v>425</v>
      </c>
      <c r="C67" s="139">
        <v>18.804333333333332</v>
      </c>
      <c r="D67" s="139">
        <v>3</v>
      </c>
      <c r="E67" s="139">
        <v>0</v>
      </c>
      <c r="F67" s="139">
        <v>0</v>
      </c>
      <c r="G67" s="139">
        <v>0</v>
      </c>
      <c r="H67" s="139"/>
      <c r="I67" s="140">
        <v>2</v>
      </c>
      <c r="J67" s="139">
        <v>56.412999999999997</v>
      </c>
      <c r="K67" s="140">
        <v>3</v>
      </c>
      <c r="L67" s="139">
        <v>0</v>
      </c>
      <c r="M67" s="139">
        <v>56.412999999999997</v>
      </c>
      <c r="N67"/>
      <c r="O67" s="137"/>
      <c r="P67" s="137"/>
      <c r="Q67" s="137"/>
      <c r="R67" s="137"/>
      <c r="S67" s="137"/>
      <c r="T67" s="137"/>
    </row>
    <row r="68" spans="1:20" ht="66" x14ac:dyDescent="0.3">
      <c r="A68" s="138"/>
      <c r="B68" s="141" t="s">
        <v>426</v>
      </c>
      <c r="C68" s="139">
        <v>18.804333333333332</v>
      </c>
      <c r="D68" s="139">
        <v>3</v>
      </c>
      <c r="E68" s="139">
        <v>0</v>
      </c>
      <c r="F68" s="139">
        <v>0</v>
      </c>
      <c r="G68" s="139">
        <v>0</v>
      </c>
      <c r="H68" s="139"/>
      <c r="I68" s="140">
        <v>2</v>
      </c>
      <c r="J68" s="139">
        <v>56.412999999999997</v>
      </c>
      <c r="K68" s="140">
        <v>3</v>
      </c>
      <c r="L68" s="139">
        <v>0</v>
      </c>
      <c r="M68" s="139">
        <v>56.412999999999997</v>
      </c>
      <c r="N68"/>
      <c r="O68" s="137"/>
      <c r="P68" s="137"/>
      <c r="Q68" s="137"/>
      <c r="R68" s="137"/>
      <c r="S68" s="137"/>
      <c r="T68" s="137"/>
    </row>
    <row r="69" spans="1:20" ht="66" x14ac:dyDescent="0.3">
      <c r="A69" s="138"/>
      <c r="B69" s="141" t="s">
        <v>427</v>
      </c>
      <c r="C69" s="139">
        <v>18.804333333333332</v>
      </c>
      <c r="D69" s="139">
        <v>3</v>
      </c>
      <c r="E69" s="139">
        <v>0</v>
      </c>
      <c r="F69" s="139">
        <v>0</v>
      </c>
      <c r="G69" s="139">
        <v>0</v>
      </c>
      <c r="H69" s="139"/>
      <c r="I69" s="140">
        <v>2</v>
      </c>
      <c r="J69" s="139">
        <v>56.412999999999997</v>
      </c>
      <c r="K69" s="140">
        <v>3</v>
      </c>
      <c r="L69" s="139">
        <v>0</v>
      </c>
      <c r="M69" s="139">
        <v>56.412999999999997</v>
      </c>
      <c r="N69"/>
      <c r="O69" s="137"/>
      <c r="P69" s="137"/>
      <c r="Q69" s="137"/>
      <c r="R69" s="137"/>
      <c r="S69" s="137"/>
      <c r="T69" s="137"/>
    </row>
    <row r="70" spans="1:20" ht="49.5" x14ac:dyDescent="0.3">
      <c r="A70" s="138" t="s">
        <v>944</v>
      </c>
      <c r="B70" s="141" t="s">
        <v>188</v>
      </c>
      <c r="C70" s="139">
        <v>52.414764705882348</v>
      </c>
      <c r="D70" s="139">
        <v>5.666666666666667</v>
      </c>
      <c r="E70" s="139">
        <v>575.70799999999997</v>
      </c>
      <c r="F70" s="139">
        <v>575.70799999999997</v>
      </c>
      <c r="G70" s="139">
        <v>0</v>
      </c>
      <c r="H70" s="139">
        <v>124.03</v>
      </c>
      <c r="I70" s="140">
        <v>14</v>
      </c>
      <c r="J70" s="139">
        <v>191.31299999999999</v>
      </c>
      <c r="K70" s="140">
        <v>17</v>
      </c>
      <c r="L70" s="139">
        <v>0</v>
      </c>
      <c r="M70" s="139">
        <v>891.05099999999993</v>
      </c>
      <c r="N70"/>
      <c r="O70" s="137"/>
      <c r="P70" s="137"/>
      <c r="Q70" s="137"/>
      <c r="R70" s="137"/>
      <c r="S70" s="137"/>
      <c r="T70" s="137"/>
    </row>
    <row r="71" spans="1:20" ht="82.5" x14ac:dyDescent="0.3">
      <c r="A71" s="138"/>
      <c r="B71" s="141" t="s">
        <v>190</v>
      </c>
      <c r="C71" s="139">
        <v>98.751090909090905</v>
      </c>
      <c r="D71" s="139">
        <v>5.5</v>
      </c>
      <c r="E71" s="139">
        <v>298.822</v>
      </c>
      <c r="F71" s="139">
        <v>298.822</v>
      </c>
      <c r="G71" s="139">
        <v>0</v>
      </c>
      <c r="H71" s="139">
        <v>366.59899999999999</v>
      </c>
      <c r="I71" s="140">
        <v>9</v>
      </c>
      <c r="J71" s="139">
        <v>341.00700000000001</v>
      </c>
      <c r="K71" s="140">
        <v>11</v>
      </c>
      <c r="L71" s="139">
        <v>79.834000000000003</v>
      </c>
      <c r="M71" s="139">
        <v>1086.2619999999999</v>
      </c>
      <c r="N71"/>
      <c r="O71" s="137"/>
      <c r="P71" s="137"/>
      <c r="Q71" s="137"/>
      <c r="R71" s="137"/>
      <c r="S71" s="137"/>
      <c r="T71" s="137"/>
    </row>
    <row r="72" spans="1:20" ht="66" x14ac:dyDescent="0.3">
      <c r="A72" s="138"/>
      <c r="B72" s="141" t="s">
        <v>430</v>
      </c>
      <c r="C72" s="139">
        <v>66.392166666666654</v>
      </c>
      <c r="D72" s="139">
        <v>6</v>
      </c>
      <c r="E72" s="139">
        <v>575.70799999999997</v>
      </c>
      <c r="F72" s="139">
        <v>575.70799999999997</v>
      </c>
      <c r="G72" s="139">
        <v>0</v>
      </c>
      <c r="H72" s="139">
        <v>125.03</v>
      </c>
      <c r="I72" s="140">
        <v>10</v>
      </c>
      <c r="J72" s="139">
        <v>95.968000000000004</v>
      </c>
      <c r="K72" s="140">
        <v>12</v>
      </c>
      <c r="L72" s="139">
        <v>0</v>
      </c>
      <c r="M72" s="139">
        <v>796.7059999999999</v>
      </c>
      <c r="N72"/>
      <c r="O72" s="137"/>
      <c r="P72" s="137"/>
      <c r="Q72" s="137"/>
      <c r="R72" s="137"/>
      <c r="S72" s="137"/>
      <c r="T72" s="137"/>
    </row>
    <row r="73" spans="1:20" ht="66" x14ac:dyDescent="0.3">
      <c r="A73" s="138"/>
      <c r="B73" s="141" t="s">
        <v>435</v>
      </c>
      <c r="C73" s="139">
        <v>68.039200000000008</v>
      </c>
      <c r="D73" s="139">
        <v>5</v>
      </c>
      <c r="E73" s="139">
        <v>146.43799999999999</v>
      </c>
      <c r="F73" s="139">
        <v>146.43799999999999</v>
      </c>
      <c r="G73" s="139">
        <v>0</v>
      </c>
      <c r="H73" s="139">
        <v>146.86500000000001</v>
      </c>
      <c r="I73" s="140">
        <v>4</v>
      </c>
      <c r="J73" s="139">
        <v>46.893000000000001</v>
      </c>
      <c r="K73" s="140">
        <v>5</v>
      </c>
      <c r="L73" s="139">
        <v>0</v>
      </c>
      <c r="M73" s="139">
        <v>340.19600000000003</v>
      </c>
      <c r="N73"/>
      <c r="O73" s="137"/>
      <c r="P73" s="137"/>
      <c r="Q73" s="137"/>
      <c r="R73" s="137"/>
      <c r="S73" s="137"/>
      <c r="T73" s="137"/>
    </row>
    <row r="74" spans="1:20" ht="82.5" x14ac:dyDescent="0.3">
      <c r="A74" s="138"/>
      <c r="B74" s="141" t="s">
        <v>441</v>
      </c>
      <c r="C74" s="139">
        <v>160.72139999999999</v>
      </c>
      <c r="D74" s="139">
        <v>5</v>
      </c>
      <c r="E74" s="139">
        <v>412.43200000000002</v>
      </c>
      <c r="F74" s="139">
        <v>412.43200000000002</v>
      </c>
      <c r="G74" s="139">
        <v>0</v>
      </c>
      <c r="H74" s="139">
        <v>134.673</v>
      </c>
      <c r="I74" s="140">
        <v>4</v>
      </c>
      <c r="J74" s="139">
        <v>163.202</v>
      </c>
      <c r="K74" s="140">
        <v>5</v>
      </c>
      <c r="L74" s="139">
        <v>93.3</v>
      </c>
      <c r="M74" s="139">
        <v>803.60699999999997</v>
      </c>
      <c r="N74"/>
      <c r="O74" s="137"/>
      <c r="P74" s="137"/>
      <c r="Q74" s="137"/>
      <c r="R74" s="137"/>
      <c r="S74" s="137"/>
      <c r="T74" s="137"/>
    </row>
    <row r="75" spans="1:20" ht="66" x14ac:dyDescent="0.3">
      <c r="A75" s="138"/>
      <c r="B75" s="141" t="s">
        <v>442</v>
      </c>
      <c r="C75" s="139">
        <v>163.48780000000002</v>
      </c>
      <c r="D75" s="139">
        <v>5</v>
      </c>
      <c r="E75" s="139">
        <v>412.43200000000002</v>
      </c>
      <c r="F75" s="139">
        <v>412.43200000000002</v>
      </c>
      <c r="G75" s="139">
        <v>0</v>
      </c>
      <c r="H75" s="139">
        <v>152.30199999999999</v>
      </c>
      <c r="I75" s="140">
        <v>4</v>
      </c>
      <c r="J75" s="139">
        <v>163.202</v>
      </c>
      <c r="K75" s="140">
        <v>5</v>
      </c>
      <c r="L75" s="139">
        <v>89.503</v>
      </c>
      <c r="M75" s="139">
        <v>817.43900000000008</v>
      </c>
      <c r="N75"/>
      <c r="O75" s="137"/>
      <c r="P75" s="137"/>
      <c r="Q75" s="137"/>
      <c r="R75" s="137"/>
      <c r="S75" s="137"/>
      <c r="T75" s="137"/>
    </row>
    <row r="76" spans="1:20" ht="33" x14ac:dyDescent="0.3">
      <c r="A76" s="138" t="s">
        <v>945</v>
      </c>
      <c r="B76" s="141" t="s">
        <v>286</v>
      </c>
      <c r="C76" s="139">
        <v>38.408250000000002</v>
      </c>
      <c r="D76" s="139">
        <v>4</v>
      </c>
      <c r="E76" s="139">
        <v>0</v>
      </c>
      <c r="F76" s="139">
        <v>0</v>
      </c>
      <c r="G76" s="139">
        <v>0</v>
      </c>
      <c r="H76" s="139">
        <v>0</v>
      </c>
      <c r="I76" s="140">
        <v>3</v>
      </c>
      <c r="J76" s="139">
        <v>153.63300000000001</v>
      </c>
      <c r="K76" s="140">
        <v>4</v>
      </c>
      <c r="L76" s="139">
        <v>0</v>
      </c>
      <c r="M76" s="139">
        <v>153.63300000000001</v>
      </c>
      <c r="N76"/>
      <c r="O76" s="137"/>
      <c r="P76" s="137"/>
      <c r="Q76" s="137"/>
      <c r="R76" s="137"/>
      <c r="S76" s="137"/>
      <c r="T76" s="137"/>
    </row>
    <row r="77" spans="1:20" ht="66" x14ac:dyDescent="0.3">
      <c r="A77" s="138"/>
      <c r="B77" s="141" t="s">
        <v>443</v>
      </c>
      <c r="C77" s="139">
        <v>27.025500000000001</v>
      </c>
      <c r="D77" s="139">
        <v>4</v>
      </c>
      <c r="E77" s="139">
        <v>78.573999999999998</v>
      </c>
      <c r="F77" s="139">
        <v>78.573999999999998</v>
      </c>
      <c r="G77" s="139">
        <v>0</v>
      </c>
      <c r="H77" s="139">
        <v>0</v>
      </c>
      <c r="I77" s="140">
        <v>3</v>
      </c>
      <c r="J77" s="139">
        <v>29.527999999999999</v>
      </c>
      <c r="K77" s="140">
        <v>4</v>
      </c>
      <c r="L77" s="139">
        <v>0</v>
      </c>
      <c r="M77" s="139">
        <v>108.102</v>
      </c>
      <c r="N77"/>
      <c r="O77" s="137"/>
      <c r="P77" s="137"/>
      <c r="Q77" s="137"/>
      <c r="R77" s="137"/>
      <c r="S77" s="137"/>
      <c r="T77" s="137"/>
    </row>
    <row r="78" spans="1:20" ht="66" x14ac:dyDescent="0.3">
      <c r="A78" s="138"/>
      <c r="B78" s="141" t="s">
        <v>446</v>
      </c>
      <c r="C78" s="139">
        <v>244.24600000000001</v>
      </c>
      <c r="D78" s="139">
        <v>2</v>
      </c>
      <c r="E78" s="139">
        <v>323.61700000000002</v>
      </c>
      <c r="F78" s="139">
        <v>323.61700000000002</v>
      </c>
      <c r="G78" s="139">
        <v>0</v>
      </c>
      <c r="H78" s="139">
        <v>67.391000000000005</v>
      </c>
      <c r="I78" s="140">
        <v>1</v>
      </c>
      <c r="J78" s="139">
        <v>97.483999999999995</v>
      </c>
      <c r="K78" s="140">
        <v>2</v>
      </c>
      <c r="L78" s="139">
        <v>0</v>
      </c>
      <c r="M78" s="139">
        <v>488.49200000000002</v>
      </c>
      <c r="N78"/>
      <c r="O78" s="137"/>
      <c r="P78" s="137"/>
      <c r="Q78" s="137"/>
      <c r="R78" s="137"/>
      <c r="S78" s="137"/>
      <c r="T78" s="137"/>
    </row>
    <row r="79" spans="1:20" ht="66" x14ac:dyDescent="0.3">
      <c r="A79" s="138"/>
      <c r="B79" s="141" t="s">
        <v>447</v>
      </c>
      <c r="C79" s="139">
        <v>244.24600000000001</v>
      </c>
      <c r="D79" s="139">
        <v>2</v>
      </c>
      <c r="E79" s="139">
        <v>323.61700000000002</v>
      </c>
      <c r="F79" s="139">
        <v>323.61700000000002</v>
      </c>
      <c r="G79" s="139">
        <v>0</v>
      </c>
      <c r="H79" s="139">
        <v>67.391000000000005</v>
      </c>
      <c r="I79" s="140">
        <v>1</v>
      </c>
      <c r="J79" s="139">
        <v>97.483999999999995</v>
      </c>
      <c r="K79" s="140">
        <v>2</v>
      </c>
      <c r="L79" s="139">
        <v>0</v>
      </c>
      <c r="M79" s="139">
        <v>488.49200000000002</v>
      </c>
      <c r="N79"/>
      <c r="O79" s="137"/>
      <c r="P79" s="137"/>
      <c r="Q79" s="137"/>
      <c r="R79" s="137"/>
      <c r="S79" s="137"/>
      <c r="T79" s="137"/>
    </row>
    <row r="80" spans="1:20" ht="49.5" x14ac:dyDescent="0.3">
      <c r="A80" s="138"/>
      <c r="B80" s="141" t="s">
        <v>449</v>
      </c>
      <c r="C80" s="139">
        <v>150.35766666666666</v>
      </c>
      <c r="D80" s="139">
        <v>6</v>
      </c>
      <c r="E80" s="139">
        <v>328.83800000000002</v>
      </c>
      <c r="F80" s="139">
        <v>328.83800000000002</v>
      </c>
      <c r="G80" s="139">
        <v>0</v>
      </c>
      <c r="H80" s="139">
        <v>274.55599999999998</v>
      </c>
      <c r="I80" s="140">
        <v>5</v>
      </c>
      <c r="J80" s="139">
        <v>298.75200000000001</v>
      </c>
      <c r="K80" s="140">
        <v>6</v>
      </c>
      <c r="L80" s="139">
        <v>0</v>
      </c>
      <c r="M80" s="139">
        <v>902.14599999999996</v>
      </c>
      <c r="N80"/>
      <c r="O80" s="137"/>
      <c r="P80" s="137"/>
      <c r="Q80" s="137"/>
      <c r="R80" s="137"/>
      <c r="S80" s="137"/>
      <c r="T80" s="137"/>
    </row>
    <row r="81" spans="1:20" ht="66" x14ac:dyDescent="0.3">
      <c r="A81" s="138" t="s">
        <v>946</v>
      </c>
      <c r="B81" s="141" t="s">
        <v>452</v>
      </c>
      <c r="C81" s="139">
        <v>117.72799999999999</v>
      </c>
      <c r="D81" s="139">
        <v>3</v>
      </c>
      <c r="E81" s="139">
        <v>135</v>
      </c>
      <c r="F81" s="139">
        <v>135</v>
      </c>
      <c r="G81" s="139">
        <v>0</v>
      </c>
      <c r="H81" s="139">
        <v>102.53</v>
      </c>
      <c r="I81" s="140">
        <v>2</v>
      </c>
      <c r="J81" s="139">
        <v>115.654</v>
      </c>
      <c r="K81" s="140">
        <v>3</v>
      </c>
      <c r="L81" s="139">
        <v>0</v>
      </c>
      <c r="M81" s="139">
        <v>353.18399999999997</v>
      </c>
      <c r="N81"/>
      <c r="O81" s="137"/>
      <c r="P81" s="137"/>
      <c r="Q81" s="137"/>
      <c r="R81" s="137"/>
      <c r="S81" s="137"/>
      <c r="T81" s="137"/>
    </row>
    <row r="82" spans="1:20" ht="49.5" x14ac:dyDescent="0.3">
      <c r="A82" s="138"/>
      <c r="B82" s="141" t="s">
        <v>289</v>
      </c>
      <c r="C82" s="139">
        <v>63.232333333333337</v>
      </c>
      <c r="D82" s="139">
        <v>3</v>
      </c>
      <c r="E82" s="139">
        <v>189.697</v>
      </c>
      <c r="F82" s="139">
        <v>189.697</v>
      </c>
      <c r="G82" s="139">
        <v>0</v>
      </c>
      <c r="H82" s="139">
        <v>0</v>
      </c>
      <c r="I82" s="140">
        <v>2</v>
      </c>
      <c r="J82" s="139">
        <v>0</v>
      </c>
      <c r="K82" s="140">
        <v>3</v>
      </c>
      <c r="L82" s="139">
        <v>0</v>
      </c>
      <c r="M82" s="139">
        <v>189.697</v>
      </c>
      <c r="N82"/>
      <c r="O82" s="137"/>
      <c r="P82" s="137"/>
      <c r="Q82" s="137"/>
      <c r="R82" s="137"/>
      <c r="S82" s="137"/>
      <c r="T82" s="137"/>
    </row>
    <row r="83" spans="1:20" ht="82.5" x14ac:dyDescent="0.3">
      <c r="A83" s="138"/>
      <c r="B83" s="141" t="s">
        <v>290</v>
      </c>
      <c r="C83" s="139">
        <v>64.385000000000005</v>
      </c>
      <c r="D83" s="139">
        <v>3</v>
      </c>
      <c r="E83" s="139">
        <v>386.31</v>
      </c>
      <c r="F83" s="139">
        <v>386.31</v>
      </c>
      <c r="G83" s="139">
        <v>0</v>
      </c>
      <c r="H83" s="139">
        <v>0</v>
      </c>
      <c r="I83" s="140">
        <v>4</v>
      </c>
      <c r="J83" s="139">
        <v>0</v>
      </c>
      <c r="K83" s="140">
        <v>6</v>
      </c>
      <c r="L83" s="139">
        <v>0</v>
      </c>
      <c r="M83" s="139">
        <v>386.31</v>
      </c>
      <c r="N83"/>
      <c r="O83" s="137"/>
      <c r="P83" s="137"/>
      <c r="Q83" s="137"/>
      <c r="R83" s="137"/>
      <c r="S83" s="137"/>
      <c r="T83" s="137"/>
    </row>
    <row r="84" spans="1:20" ht="82.5" x14ac:dyDescent="0.3">
      <c r="A84" s="138"/>
      <c r="B84" s="141" t="s">
        <v>293</v>
      </c>
      <c r="C84" s="139">
        <v>63.232333333333337</v>
      </c>
      <c r="D84" s="139">
        <v>3</v>
      </c>
      <c r="E84" s="139">
        <v>189.697</v>
      </c>
      <c r="F84" s="139">
        <v>189.697</v>
      </c>
      <c r="G84" s="139">
        <v>0</v>
      </c>
      <c r="H84" s="139">
        <v>0</v>
      </c>
      <c r="I84" s="140">
        <v>2</v>
      </c>
      <c r="J84" s="139">
        <v>0</v>
      </c>
      <c r="K84" s="140">
        <v>3</v>
      </c>
      <c r="L84" s="139">
        <v>0</v>
      </c>
      <c r="M84" s="139">
        <v>189.697</v>
      </c>
      <c r="N84"/>
      <c r="O84" s="137"/>
      <c r="P84" s="137"/>
      <c r="Q84" s="137"/>
      <c r="R84" s="137"/>
      <c r="S84" s="137"/>
      <c r="T84" s="137"/>
    </row>
    <row r="85" spans="1:20" ht="66" x14ac:dyDescent="0.3">
      <c r="A85" s="138"/>
      <c r="B85" s="141" t="s">
        <v>291</v>
      </c>
      <c r="C85" s="139">
        <v>1.2662500000000001</v>
      </c>
      <c r="D85" s="139">
        <v>4</v>
      </c>
      <c r="E85" s="139">
        <v>0</v>
      </c>
      <c r="F85" s="139">
        <v>0</v>
      </c>
      <c r="G85" s="139">
        <v>0</v>
      </c>
      <c r="H85" s="139">
        <v>5.0650000000000004</v>
      </c>
      <c r="I85" s="140">
        <v>3</v>
      </c>
      <c r="J85" s="139">
        <v>0</v>
      </c>
      <c r="K85" s="140">
        <v>4</v>
      </c>
      <c r="L85" s="139">
        <v>0</v>
      </c>
      <c r="M85" s="139">
        <v>5.0650000000000004</v>
      </c>
      <c r="N85"/>
      <c r="O85" s="137"/>
      <c r="P85" s="137"/>
      <c r="Q85" s="137"/>
      <c r="R85" s="137"/>
      <c r="S85" s="137"/>
      <c r="T85" s="137"/>
    </row>
    <row r="86" spans="1:20" ht="99" x14ac:dyDescent="0.3">
      <c r="A86" s="138"/>
      <c r="B86" s="141" t="s">
        <v>292</v>
      </c>
      <c r="C86" s="139">
        <v>1.2662500000000001</v>
      </c>
      <c r="D86" s="139">
        <v>4</v>
      </c>
      <c r="E86" s="139">
        <v>0</v>
      </c>
      <c r="F86" s="139">
        <v>0</v>
      </c>
      <c r="G86" s="139">
        <v>0</v>
      </c>
      <c r="H86" s="139">
        <v>5.0650000000000004</v>
      </c>
      <c r="I86" s="140">
        <v>3</v>
      </c>
      <c r="J86" s="139">
        <v>0</v>
      </c>
      <c r="K86" s="140">
        <v>4</v>
      </c>
      <c r="L86" s="139">
        <v>0</v>
      </c>
      <c r="M86" s="139">
        <v>5.0650000000000004</v>
      </c>
      <c r="N86"/>
      <c r="O86" s="137"/>
      <c r="P86" s="137"/>
      <c r="Q86" s="137"/>
      <c r="R86" s="137"/>
      <c r="S86" s="137"/>
      <c r="T86" s="137"/>
    </row>
    <row r="87" spans="1:20" ht="66" x14ac:dyDescent="0.3">
      <c r="A87" s="138"/>
      <c r="B87" s="141" t="s">
        <v>453</v>
      </c>
      <c r="C87" s="139">
        <v>117.72799999999999</v>
      </c>
      <c r="D87" s="139">
        <v>3</v>
      </c>
      <c r="E87" s="139">
        <v>135</v>
      </c>
      <c r="F87" s="139">
        <v>135</v>
      </c>
      <c r="G87" s="139">
        <v>0</v>
      </c>
      <c r="H87" s="139">
        <v>102.53</v>
      </c>
      <c r="I87" s="140">
        <v>2</v>
      </c>
      <c r="J87" s="139">
        <v>115.654</v>
      </c>
      <c r="K87" s="140">
        <v>3</v>
      </c>
      <c r="L87" s="139">
        <v>0</v>
      </c>
      <c r="M87" s="139">
        <v>353.18399999999997</v>
      </c>
      <c r="N87"/>
      <c r="O87" s="137"/>
      <c r="P87" s="137"/>
      <c r="Q87" s="137"/>
      <c r="R87" s="137"/>
      <c r="S87" s="137"/>
      <c r="T87" s="137"/>
    </row>
    <row r="88" spans="1:20" ht="82.5" x14ac:dyDescent="0.3">
      <c r="A88" s="138"/>
      <c r="B88" s="141" t="s">
        <v>457</v>
      </c>
      <c r="C88" s="139">
        <v>34.262250000000002</v>
      </c>
      <c r="D88" s="139">
        <v>4</v>
      </c>
      <c r="E88" s="139">
        <v>92</v>
      </c>
      <c r="F88" s="139">
        <v>92</v>
      </c>
      <c r="G88" s="139">
        <v>0</v>
      </c>
      <c r="H88" s="139">
        <v>0</v>
      </c>
      <c r="I88" s="140">
        <v>3</v>
      </c>
      <c r="J88" s="139">
        <v>45.048999999999999</v>
      </c>
      <c r="K88" s="140">
        <v>4</v>
      </c>
      <c r="L88" s="139">
        <v>0</v>
      </c>
      <c r="M88" s="139">
        <v>137.04900000000001</v>
      </c>
      <c r="N88"/>
      <c r="O88" s="137"/>
      <c r="P88" s="137"/>
      <c r="Q88" s="137"/>
      <c r="R88" s="137"/>
      <c r="S88" s="137"/>
      <c r="T88" s="137"/>
    </row>
    <row r="89" spans="1:20" ht="99" x14ac:dyDescent="0.3">
      <c r="A89" s="138"/>
      <c r="B89" s="141" t="s">
        <v>459</v>
      </c>
      <c r="C89" s="139">
        <v>167.72060000000002</v>
      </c>
      <c r="D89" s="139">
        <v>5</v>
      </c>
      <c r="E89" s="139">
        <v>344.15499999999997</v>
      </c>
      <c r="F89" s="139">
        <v>344.15499999999997</v>
      </c>
      <c r="G89" s="139">
        <v>0</v>
      </c>
      <c r="H89" s="139">
        <v>255.19900000000001</v>
      </c>
      <c r="I89" s="140">
        <v>4</v>
      </c>
      <c r="J89" s="139">
        <v>239.249</v>
      </c>
      <c r="K89" s="140">
        <v>5</v>
      </c>
      <c r="L89" s="139">
        <v>0</v>
      </c>
      <c r="M89" s="139">
        <v>838.60300000000007</v>
      </c>
      <c r="N89"/>
      <c r="O89" s="137"/>
      <c r="P89" s="137"/>
      <c r="Q89" s="137"/>
      <c r="R89" s="137"/>
      <c r="S89" s="137"/>
      <c r="T89" s="137"/>
    </row>
    <row r="90" spans="1:20" ht="66" x14ac:dyDescent="0.3">
      <c r="A90" s="138"/>
      <c r="B90" s="141" t="s">
        <v>462</v>
      </c>
      <c r="C90" s="139">
        <v>133.73133333333334</v>
      </c>
      <c r="D90" s="139">
        <v>3</v>
      </c>
      <c r="E90" s="139">
        <v>192.88800000000001</v>
      </c>
      <c r="F90" s="139">
        <v>192.88800000000001</v>
      </c>
      <c r="G90" s="139">
        <v>0</v>
      </c>
      <c r="H90" s="139">
        <v>96.034000000000006</v>
      </c>
      <c r="I90" s="140">
        <v>2</v>
      </c>
      <c r="J90" s="139">
        <v>112.27200000000001</v>
      </c>
      <c r="K90" s="140">
        <v>3</v>
      </c>
      <c r="L90" s="139">
        <v>0</v>
      </c>
      <c r="M90" s="139">
        <v>401.19400000000002</v>
      </c>
      <c r="N90"/>
      <c r="O90" s="137"/>
      <c r="P90" s="137"/>
      <c r="Q90" s="137"/>
      <c r="R90" s="137"/>
      <c r="S90" s="137"/>
      <c r="T90" s="137"/>
    </row>
    <row r="91" spans="1:20" ht="49.5" x14ac:dyDescent="0.3">
      <c r="A91" s="138"/>
      <c r="B91" s="141" t="s">
        <v>464</v>
      </c>
      <c r="C91" s="139">
        <v>158.53614285714289</v>
      </c>
      <c r="D91" s="139">
        <v>7</v>
      </c>
      <c r="E91" s="139">
        <v>279.815</v>
      </c>
      <c r="F91" s="139">
        <v>279.815</v>
      </c>
      <c r="G91" s="139">
        <v>0</v>
      </c>
      <c r="H91" s="139">
        <v>441</v>
      </c>
      <c r="I91" s="140">
        <v>6</v>
      </c>
      <c r="J91" s="139">
        <v>388.93799999999999</v>
      </c>
      <c r="K91" s="140">
        <v>7</v>
      </c>
      <c r="L91" s="139">
        <v>0</v>
      </c>
      <c r="M91" s="139">
        <v>1109.7530000000002</v>
      </c>
      <c r="N91"/>
      <c r="O91" s="137"/>
      <c r="P91" s="137"/>
      <c r="Q91" s="137"/>
      <c r="R91" s="137"/>
      <c r="S91" s="137"/>
      <c r="T91" s="137"/>
    </row>
    <row r="92" spans="1:20" ht="82.5" x14ac:dyDescent="0.3">
      <c r="A92" s="138"/>
      <c r="B92" s="141" t="s">
        <v>466</v>
      </c>
      <c r="C92" s="139">
        <v>128.89019999999999</v>
      </c>
      <c r="D92" s="139">
        <v>5</v>
      </c>
      <c r="E92" s="139">
        <v>424.91899999999998</v>
      </c>
      <c r="F92" s="139">
        <v>424.91899999999998</v>
      </c>
      <c r="G92" s="139">
        <v>0</v>
      </c>
      <c r="H92" s="139">
        <v>441</v>
      </c>
      <c r="I92" s="140">
        <v>8</v>
      </c>
      <c r="J92" s="139">
        <v>422.983</v>
      </c>
      <c r="K92" s="140">
        <v>10</v>
      </c>
      <c r="L92" s="139">
        <v>0</v>
      </c>
      <c r="M92" s="139">
        <v>1288.902</v>
      </c>
      <c r="N92"/>
      <c r="O92" s="137"/>
      <c r="P92" s="137"/>
      <c r="Q92" s="137"/>
      <c r="R92" s="137"/>
      <c r="S92" s="137"/>
      <c r="T92" s="137"/>
    </row>
    <row r="93" spans="1:20" ht="49.5" x14ac:dyDescent="0.3">
      <c r="A93" s="138"/>
      <c r="B93" s="141" t="s">
        <v>467</v>
      </c>
      <c r="C93" s="139">
        <v>106.06874999999999</v>
      </c>
      <c r="D93" s="139">
        <v>4</v>
      </c>
      <c r="E93" s="139">
        <v>384.54700000000003</v>
      </c>
      <c r="F93" s="139">
        <v>384.54700000000003</v>
      </c>
      <c r="G93" s="139">
        <v>0</v>
      </c>
      <c r="H93" s="139">
        <v>206.63299999999998</v>
      </c>
      <c r="I93" s="140">
        <v>6</v>
      </c>
      <c r="J93" s="139">
        <v>257.37</v>
      </c>
      <c r="K93" s="140">
        <v>8</v>
      </c>
      <c r="L93" s="139">
        <v>0</v>
      </c>
      <c r="M93" s="139">
        <v>848.55</v>
      </c>
      <c r="N93"/>
      <c r="O93" s="137"/>
      <c r="P93" s="137"/>
      <c r="Q93" s="137"/>
      <c r="R93" s="137"/>
      <c r="S93" s="137"/>
      <c r="T93" s="137"/>
    </row>
    <row r="94" spans="1:20" ht="82.5" x14ac:dyDescent="0.3">
      <c r="A94" s="138"/>
      <c r="B94" s="141" t="s">
        <v>468</v>
      </c>
      <c r="C94" s="139">
        <v>77.252333333333326</v>
      </c>
      <c r="D94" s="139">
        <v>3</v>
      </c>
      <c r="E94" s="139">
        <v>65.16</v>
      </c>
      <c r="F94" s="139">
        <v>65.16</v>
      </c>
      <c r="G94" s="139">
        <v>0</v>
      </c>
      <c r="H94" s="139">
        <v>74.847999999999999</v>
      </c>
      <c r="I94" s="140">
        <v>2</v>
      </c>
      <c r="J94" s="139">
        <v>91.748999999999995</v>
      </c>
      <c r="K94" s="140">
        <v>3</v>
      </c>
      <c r="L94" s="139">
        <v>0</v>
      </c>
      <c r="M94" s="139">
        <v>231.75699999999998</v>
      </c>
      <c r="N94"/>
      <c r="O94" s="137"/>
      <c r="P94" s="137"/>
      <c r="Q94" s="137"/>
      <c r="R94" s="137"/>
      <c r="S94" s="137"/>
      <c r="T94" s="137"/>
    </row>
    <row r="95" spans="1:20" ht="49.5" x14ac:dyDescent="0.3">
      <c r="A95" s="138"/>
      <c r="B95" s="141" t="s">
        <v>470</v>
      </c>
      <c r="C95" s="139">
        <v>120.77045454545456</v>
      </c>
      <c r="D95" s="139">
        <v>3.6666666666666665</v>
      </c>
      <c r="E95" s="139">
        <v>572.46499999999992</v>
      </c>
      <c r="F95" s="139">
        <v>572.46499999999992</v>
      </c>
      <c r="G95" s="139">
        <v>0</v>
      </c>
      <c r="H95" s="139">
        <v>240.72399999999999</v>
      </c>
      <c r="I95" s="140">
        <v>8</v>
      </c>
      <c r="J95" s="139">
        <v>515.28600000000006</v>
      </c>
      <c r="K95" s="140">
        <v>11</v>
      </c>
      <c r="L95" s="139">
        <v>0</v>
      </c>
      <c r="M95" s="139">
        <v>1328.4750000000001</v>
      </c>
      <c r="N95"/>
      <c r="O95" s="137"/>
      <c r="P95" s="137"/>
      <c r="Q95" s="137"/>
      <c r="R95" s="137"/>
      <c r="S95" s="137"/>
      <c r="T95" s="137"/>
    </row>
    <row r="96" spans="1:20" ht="82.5" x14ac:dyDescent="0.3">
      <c r="A96" s="138"/>
      <c r="B96" s="141" t="s">
        <v>472</v>
      </c>
      <c r="C96" s="139">
        <v>205.60400000000001</v>
      </c>
      <c r="D96" s="139">
        <v>3</v>
      </c>
      <c r="E96" s="139">
        <v>319.40600000000001</v>
      </c>
      <c r="F96" s="139">
        <v>319.40600000000001</v>
      </c>
      <c r="G96" s="139">
        <v>0</v>
      </c>
      <c r="H96" s="139">
        <v>131.785</v>
      </c>
      <c r="I96" s="140">
        <v>2</v>
      </c>
      <c r="J96" s="139">
        <v>165.62100000000001</v>
      </c>
      <c r="K96" s="140">
        <v>3</v>
      </c>
      <c r="L96" s="139">
        <v>0</v>
      </c>
      <c r="M96" s="139">
        <v>616.81200000000001</v>
      </c>
      <c r="N96"/>
      <c r="O96" s="137"/>
      <c r="P96" s="137"/>
      <c r="Q96" s="137"/>
      <c r="R96" s="137"/>
      <c r="S96" s="137"/>
      <c r="T96" s="137"/>
    </row>
    <row r="97" spans="1:20" ht="49.5" x14ac:dyDescent="0.3">
      <c r="A97" s="138" t="s">
        <v>822</v>
      </c>
      <c r="B97" s="141" t="s">
        <v>476</v>
      </c>
      <c r="C97" s="139">
        <v>22.7301</v>
      </c>
      <c r="D97" s="139">
        <v>5</v>
      </c>
      <c r="E97" s="139">
        <v>35.399000000000001</v>
      </c>
      <c r="F97" s="139">
        <v>35.399000000000001</v>
      </c>
      <c r="G97" s="139">
        <v>0</v>
      </c>
      <c r="H97" s="139">
        <v>0</v>
      </c>
      <c r="I97" s="140">
        <v>8</v>
      </c>
      <c r="J97" s="139">
        <v>191.90199999999999</v>
      </c>
      <c r="K97" s="140">
        <v>10</v>
      </c>
      <c r="L97" s="139">
        <v>0</v>
      </c>
      <c r="M97" s="139">
        <v>227.30099999999999</v>
      </c>
      <c r="N97"/>
      <c r="O97" s="137"/>
      <c r="P97" s="137"/>
      <c r="Q97" s="137"/>
      <c r="R97" s="137"/>
      <c r="S97" s="137"/>
      <c r="T97" s="137"/>
    </row>
    <row r="98" spans="1:20" ht="66" x14ac:dyDescent="0.3">
      <c r="A98" s="138"/>
      <c r="B98" s="141" t="s">
        <v>478</v>
      </c>
      <c r="C98" s="139">
        <v>8.8497500000000002</v>
      </c>
      <c r="D98" s="139">
        <v>4</v>
      </c>
      <c r="E98" s="139">
        <v>35.399000000000001</v>
      </c>
      <c r="F98" s="139">
        <v>35.399000000000001</v>
      </c>
      <c r="G98" s="139">
        <v>0</v>
      </c>
      <c r="H98" s="139">
        <v>0</v>
      </c>
      <c r="I98" s="140">
        <v>3</v>
      </c>
      <c r="J98" s="139">
        <v>0</v>
      </c>
      <c r="K98" s="140">
        <v>4</v>
      </c>
      <c r="L98" s="139">
        <v>0</v>
      </c>
      <c r="M98" s="139">
        <v>35.399000000000001</v>
      </c>
      <c r="N98"/>
      <c r="O98" s="137"/>
      <c r="P98" s="137"/>
      <c r="Q98" s="137"/>
      <c r="R98" s="137"/>
      <c r="S98" s="137"/>
      <c r="T98" s="137"/>
    </row>
    <row r="99" spans="1:20" ht="66" x14ac:dyDescent="0.3">
      <c r="A99" s="138"/>
      <c r="B99" s="141" t="s">
        <v>479</v>
      </c>
      <c r="C99" s="139">
        <v>8.8497500000000002</v>
      </c>
      <c r="D99" s="139">
        <v>4</v>
      </c>
      <c r="E99" s="139">
        <v>35.399000000000001</v>
      </c>
      <c r="F99" s="139">
        <v>35.399000000000001</v>
      </c>
      <c r="G99" s="139">
        <v>0</v>
      </c>
      <c r="H99" s="139">
        <v>0</v>
      </c>
      <c r="I99" s="140">
        <v>3</v>
      </c>
      <c r="J99" s="139">
        <v>0</v>
      </c>
      <c r="K99" s="140">
        <v>4</v>
      </c>
      <c r="L99" s="139">
        <v>0</v>
      </c>
      <c r="M99" s="139">
        <v>35.399000000000001</v>
      </c>
      <c r="N99"/>
      <c r="O99" s="137"/>
      <c r="P99" s="137"/>
      <c r="Q99" s="137"/>
      <c r="R99" s="137"/>
      <c r="S99" s="137"/>
      <c r="T99" s="137"/>
    </row>
    <row r="100" spans="1:20" ht="49.5" x14ac:dyDescent="0.3">
      <c r="A100" s="138"/>
      <c r="B100" s="141" t="s">
        <v>481</v>
      </c>
      <c r="C100" s="139">
        <v>141.98366666666666</v>
      </c>
      <c r="D100" s="139">
        <v>6</v>
      </c>
      <c r="E100" s="139">
        <v>660</v>
      </c>
      <c r="F100" s="139">
        <v>660</v>
      </c>
      <c r="G100" s="139">
        <v>0</v>
      </c>
      <c r="H100" s="139">
        <v>0</v>
      </c>
      <c r="I100" s="140">
        <v>5</v>
      </c>
      <c r="J100" s="139">
        <v>191.90199999999999</v>
      </c>
      <c r="K100" s="140">
        <v>6</v>
      </c>
      <c r="L100" s="139">
        <v>0</v>
      </c>
      <c r="M100" s="139">
        <v>851.90200000000004</v>
      </c>
      <c r="N100"/>
      <c r="O100" s="137"/>
      <c r="P100" s="137"/>
      <c r="Q100" s="137"/>
      <c r="R100" s="137"/>
      <c r="S100" s="137"/>
      <c r="T100" s="137"/>
    </row>
    <row r="101" spans="1:20" ht="49.5" x14ac:dyDescent="0.3">
      <c r="A101" s="138" t="s">
        <v>823</v>
      </c>
      <c r="B101" s="141" t="s">
        <v>146</v>
      </c>
      <c r="C101" s="139">
        <v>68.167736842105256</v>
      </c>
      <c r="D101" s="139">
        <v>6.333333333333333</v>
      </c>
      <c r="E101" s="139">
        <v>601.60599999999999</v>
      </c>
      <c r="F101" s="139">
        <v>601.60599999999999</v>
      </c>
      <c r="G101" s="139">
        <v>0</v>
      </c>
      <c r="H101" s="139">
        <v>223.5</v>
      </c>
      <c r="I101" s="140">
        <v>16</v>
      </c>
      <c r="J101" s="139">
        <v>470.08100000000002</v>
      </c>
      <c r="K101" s="140">
        <v>19</v>
      </c>
      <c r="L101" s="139">
        <v>0</v>
      </c>
      <c r="M101" s="139">
        <v>1295.1869999999999</v>
      </c>
      <c r="N101"/>
      <c r="O101" s="137"/>
      <c r="P101" s="137"/>
      <c r="Q101" s="137"/>
      <c r="R101" s="137"/>
      <c r="S101" s="137"/>
      <c r="T101" s="137"/>
    </row>
    <row r="102" spans="1:20" ht="49.5" x14ac:dyDescent="0.3">
      <c r="A102" s="138"/>
      <c r="B102" s="141" t="s">
        <v>294</v>
      </c>
      <c r="C102" s="139">
        <v>174.84539999999998</v>
      </c>
      <c r="D102" s="139">
        <v>5</v>
      </c>
      <c r="E102" s="139">
        <v>589.83500000000004</v>
      </c>
      <c r="F102" s="139">
        <v>589.83500000000004</v>
      </c>
      <c r="G102" s="139">
        <v>0</v>
      </c>
      <c r="H102" s="139">
        <v>153.80000000000001</v>
      </c>
      <c r="I102" s="140">
        <v>4</v>
      </c>
      <c r="J102" s="139">
        <v>130.59200000000001</v>
      </c>
      <c r="K102" s="140">
        <v>5</v>
      </c>
      <c r="L102" s="139">
        <v>0</v>
      </c>
      <c r="M102" s="139">
        <v>874.22699999999998</v>
      </c>
      <c r="N102"/>
      <c r="O102" s="137"/>
      <c r="P102" s="137"/>
      <c r="Q102" s="137"/>
      <c r="R102" s="137"/>
      <c r="S102" s="137"/>
      <c r="T102" s="137"/>
    </row>
    <row r="103" spans="1:20" ht="49.5" x14ac:dyDescent="0.3">
      <c r="A103" s="138"/>
      <c r="B103" s="141" t="s">
        <v>194</v>
      </c>
      <c r="C103" s="139">
        <v>6.1164000000000005</v>
      </c>
      <c r="D103" s="139">
        <v>5</v>
      </c>
      <c r="E103" s="139">
        <v>0</v>
      </c>
      <c r="F103" s="139">
        <v>0</v>
      </c>
      <c r="G103" s="139">
        <v>0</v>
      </c>
      <c r="H103" s="139">
        <v>0</v>
      </c>
      <c r="I103" s="140">
        <v>4</v>
      </c>
      <c r="J103" s="139">
        <v>30.582000000000001</v>
      </c>
      <c r="K103" s="140">
        <v>5</v>
      </c>
      <c r="L103" s="139">
        <v>0</v>
      </c>
      <c r="M103" s="139">
        <v>30.582000000000001</v>
      </c>
      <c r="N103"/>
      <c r="O103" s="137"/>
      <c r="P103" s="137"/>
      <c r="Q103" s="137"/>
      <c r="R103" s="137"/>
      <c r="S103" s="137"/>
      <c r="T103" s="137"/>
    </row>
    <row r="104" spans="1:20" ht="66" x14ac:dyDescent="0.3">
      <c r="A104" s="138"/>
      <c r="B104" s="141" t="s">
        <v>195</v>
      </c>
      <c r="C104" s="139">
        <v>139.0056923076923</v>
      </c>
      <c r="D104" s="139">
        <v>6.5</v>
      </c>
      <c r="E104" s="139">
        <v>919.50199999999995</v>
      </c>
      <c r="F104" s="139">
        <v>919.50199999999995</v>
      </c>
      <c r="G104" s="139">
        <v>0</v>
      </c>
      <c r="H104" s="139">
        <v>422.1</v>
      </c>
      <c r="I104" s="140">
        <v>11</v>
      </c>
      <c r="J104" s="139">
        <v>465.47199999999998</v>
      </c>
      <c r="K104" s="140">
        <v>13</v>
      </c>
      <c r="L104" s="139">
        <v>0</v>
      </c>
      <c r="M104" s="139">
        <v>1807.0740000000001</v>
      </c>
      <c r="N104"/>
      <c r="O104" s="137"/>
      <c r="P104" s="137"/>
      <c r="Q104" s="137"/>
      <c r="R104" s="137"/>
      <c r="S104" s="137"/>
      <c r="T104" s="137"/>
    </row>
    <row r="105" spans="1:20" ht="49.5" x14ac:dyDescent="0.3">
      <c r="A105" s="138"/>
      <c r="B105" s="141" t="s">
        <v>484</v>
      </c>
      <c r="C105" s="139">
        <v>62.324000000000005</v>
      </c>
      <c r="D105" s="139">
        <v>3</v>
      </c>
      <c r="E105" s="139">
        <v>88.5</v>
      </c>
      <c r="F105" s="139">
        <v>88.5</v>
      </c>
      <c r="G105" s="139">
        <v>0</v>
      </c>
      <c r="H105" s="139">
        <v>30.9</v>
      </c>
      <c r="I105" s="140">
        <v>2</v>
      </c>
      <c r="J105" s="139">
        <v>67.572000000000003</v>
      </c>
      <c r="K105" s="140">
        <v>3</v>
      </c>
      <c r="L105" s="139">
        <v>0</v>
      </c>
      <c r="M105" s="139">
        <v>186.97200000000001</v>
      </c>
      <c r="N105"/>
      <c r="O105" s="137"/>
      <c r="P105" s="137"/>
      <c r="Q105" s="137"/>
      <c r="R105" s="137"/>
      <c r="S105" s="137"/>
      <c r="T105" s="137"/>
    </row>
    <row r="106" spans="1:20" ht="66" x14ac:dyDescent="0.3">
      <c r="A106" s="138"/>
      <c r="B106" s="141" t="s">
        <v>488</v>
      </c>
      <c r="C106" s="139">
        <v>92.372</v>
      </c>
      <c r="D106" s="139">
        <v>2</v>
      </c>
      <c r="E106" s="139">
        <v>184.744</v>
      </c>
      <c r="F106" s="139">
        <v>184.744</v>
      </c>
      <c r="G106" s="139">
        <v>0</v>
      </c>
      <c r="H106" s="139">
        <v>0</v>
      </c>
      <c r="I106" s="140">
        <v>1</v>
      </c>
      <c r="J106" s="139">
        <v>0</v>
      </c>
      <c r="K106" s="140">
        <v>2</v>
      </c>
      <c r="L106" s="139">
        <v>0</v>
      </c>
      <c r="M106" s="139">
        <v>184.744</v>
      </c>
      <c r="N106"/>
      <c r="O106" s="137"/>
      <c r="P106" s="137"/>
      <c r="Q106" s="137"/>
      <c r="R106" s="137"/>
      <c r="S106" s="137"/>
      <c r="T106" s="137"/>
    </row>
    <row r="107" spans="1:20" ht="49.5" x14ac:dyDescent="0.3">
      <c r="A107" s="138"/>
      <c r="B107" s="141" t="s">
        <v>490</v>
      </c>
      <c r="C107" s="139">
        <v>91.294499999999999</v>
      </c>
      <c r="D107" s="139">
        <v>4</v>
      </c>
      <c r="E107" s="139">
        <v>348.13499999999999</v>
      </c>
      <c r="F107" s="139">
        <v>348.13499999999999</v>
      </c>
      <c r="G107" s="139">
        <v>0</v>
      </c>
      <c r="H107" s="139">
        <v>0</v>
      </c>
      <c r="I107" s="140">
        <v>6</v>
      </c>
      <c r="J107" s="139">
        <v>372.221</v>
      </c>
      <c r="K107" s="140">
        <v>8</v>
      </c>
      <c r="L107" s="139">
        <v>10</v>
      </c>
      <c r="M107" s="139">
        <v>730.35599999999999</v>
      </c>
      <c r="N107"/>
      <c r="O107" s="137"/>
      <c r="P107" s="137"/>
      <c r="Q107" s="137"/>
      <c r="R107" s="137"/>
      <c r="S107" s="137"/>
      <c r="T107" s="137"/>
    </row>
    <row r="108" spans="1:20" ht="49.5" x14ac:dyDescent="0.3">
      <c r="A108" s="138"/>
      <c r="B108" s="141" t="s">
        <v>493</v>
      </c>
      <c r="C108" s="139">
        <v>171.66900000000001</v>
      </c>
      <c r="D108" s="139">
        <v>3</v>
      </c>
      <c r="E108" s="139">
        <v>227.46299999999999</v>
      </c>
      <c r="F108" s="139">
        <v>227.46299999999999</v>
      </c>
      <c r="G108" s="139">
        <v>0</v>
      </c>
      <c r="H108" s="139">
        <v>138.4</v>
      </c>
      <c r="I108" s="140">
        <v>2</v>
      </c>
      <c r="J108" s="139">
        <v>149.14400000000001</v>
      </c>
      <c r="K108" s="140">
        <v>3</v>
      </c>
      <c r="L108" s="139">
        <v>0</v>
      </c>
      <c r="M108" s="139">
        <v>515.00700000000006</v>
      </c>
      <c r="N108"/>
      <c r="O108" s="137"/>
      <c r="P108" s="137"/>
      <c r="Q108" s="137"/>
      <c r="R108" s="137"/>
      <c r="S108" s="137"/>
      <c r="T108" s="137"/>
    </row>
    <row r="109" spans="1:20" ht="66" x14ac:dyDescent="0.3">
      <c r="A109" s="138"/>
      <c r="B109" s="141" t="s">
        <v>495</v>
      </c>
      <c r="C109" s="139">
        <v>88.678249999999991</v>
      </c>
      <c r="D109" s="139">
        <v>4</v>
      </c>
      <c r="E109" s="139">
        <v>150</v>
      </c>
      <c r="F109" s="139">
        <v>150</v>
      </c>
      <c r="G109" s="139">
        <v>0</v>
      </c>
      <c r="H109" s="139">
        <v>0</v>
      </c>
      <c r="I109" s="140">
        <v>3</v>
      </c>
      <c r="J109" s="139">
        <v>204.71299999999999</v>
      </c>
      <c r="K109" s="140">
        <v>4</v>
      </c>
      <c r="L109" s="139">
        <v>0</v>
      </c>
      <c r="M109" s="139">
        <v>354.71299999999997</v>
      </c>
      <c r="N109"/>
      <c r="O109" s="137"/>
      <c r="P109" s="137"/>
      <c r="Q109" s="137"/>
      <c r="R109" s="137"/>
      <c r="S109" s="137"/>
      <c r="T109" s="137"/>
    </row>
    <row r="110" spans="1:20" ht="49.5" x14ac:dyDescent="0.3">
      <c r="A110" s="138"/>
      <c r="B110" s="141" t="s">
        <v>498</v>
      </c>
      <c r="C110" s="139">
        <v>120.39337500000001</v>
      </c>
      <c r="D110" s="139">
        <v>8</v>
      </c>
      <c r="E110" s="139">
        <v>329.66699999999997</v>
      </c>
      <c r="F110" s="139">
        <v>329.66699999999997</v>
      </c>
      <c r="G110" s="139">
        <v>0</v>
      </c>
      <c r="H110" s="139">
        <v>298.60000000000002</v>
      </c>
      <c r="I110" s="140">
        <v>7</v>
      </c>
      <c r="J110" s="139">
        <v>334.88</v>
      </c>
      <c r="K110" s="140">
        <v>8</v>
      </c>
      <c r="L110" s="139">
        <v>0</v>
      </c>
      <c r="M110" s="139">
        <v>963.14700000000005</v>
      </c>
      <c r="N110"/>
      <c r="O110" s="137"/>
      <c r="P110" s="137"/>
      <c r="Q110" s="137"/>
      <c r="R110" s="137"/>
      <c r="S110" s="137"/>
      <c r="T110" s="137"/>
    </row>
    <row r="111" spans="1:20" ht="49.5" x14ac:dyDescent="0.3">
      <c r="A111" s="138"/>
      <c r="B111" s="141" t="s">
        <v>504</v>
      </c>
      <c r="C111" s="139">
        <v>223.45133333333334</v>
      </c>
      <c r="D111" s="139">
        <v>3</v>
      </c>
      <c r="E111" s="139">
        <v>394.08600000000001</v>
      </c>
      <c r="F111" s="139">
        <v>394.08600000000001</v>
      </c>
      <c r="G111" s="139">
        <v>0</v>
      </c>
      <c r="H111" s="139">
        <v>122.5</v>
      </c>
      <c r="I111" s="140">
        <v>2</v>
      </c>
      <c r="J111" s="139">
        <v>153.768</v>
      </c>
      <c r="K111" s="140">
        <v>3</v>
      </c>
      <c r="L111" s="139">
        <v>0</v>
      </c>
      <c r="M111" s="139">
        <v>670.35400000000004</v>
      </c>
      <c r="N111"/>
      <c r="O111" s="137"/>
      <c r="P111" s="137"/>
      <c r="Q111" s="137"/>
      <c r="R111" s="137"/>
      <c r="S111" s="137"/>
      <c r="T111" s="137"/>
    </row>
    <row r="112" spans="1:20" ht="49.5" x14ac:dyDescent="0.3">
      <c r="A112" s="138"/>
      <c r="B112" s="141" t="s">
        <v>505</v>
      </c>
      <c r="C112" s="139">
        <v>223.45133333333334</v>
      </c>
      <c r="D112" s="139">
        <v>3</v>
      </c>
      <c r="E112" s="139">
        <v>394.08600000000001</v>
      </c>
      <c r="F112" s="139">
        <v>394.08600000000001</v>
      </c>
      <c r="G112" s="139">
        <v>0</v>
      </c>
      <c r="H112" s="139">
        <v>122.5</v>
      </c>
      <c r="I112" s="140">
        <v>2</v>
      </c>
      <c r="J112" s="139">
        <v>153.768</v>
      </c>
      <c r="K112" s="140">
        <v>3</v>
      </c>
      <c r="L112" s="139">
        <v>0</v>
      </c>
      <c r="M112" s="139">
        <v>670.35400000000004</v>
      </c>
      <c r="N112"/>
      <c r="O112" s="137"/>
      <c r="P112" s="137"/>
      <c r="Q112" s="137"/>
      <c r="R112" s="137"/>
      <c r="S112" s="137"/>
      <c r="T112" s="137"/>
    </row>
    <row r="113" spans="1:20" ht="33" x14ac:dyDescent="0.3">
      <c r="A113" s="138" t="s">
        <v>824</v>
      </c>
      <c r="B113" s="141" t="s">
        <v>147</v>
      </c>
      <c r="C113" s="139">
        <v>124.76299999999999</v>
      </c>
      <c r="D113" s="139">
        <v>4</v>
      </c>
      <c r="E113" s="139">
        <v>571.81500000000005</v>
      </c>
      <c r="F113" s="139">
        <v>571.81500000000005</v>
      </c>
      <c r="G113" s="139">
        <v>0</v>
      </c>
      <c r="H113" s="139">
        <v>406.5</v>
      </c>
      <c r="I113" s="140">
        <v>9</v>
      </c>
      <c r="J113" s="139">
        <v>513.84100000000001</v>
      </c>
      <c r="K113" s="140">
        <v>12</v>
      </c>
      <c r="L113" s="139">
        <v>5</v>
      </c>
      <c r="M113" s="139">
        <v>1497.1559999999999</v>
      </c>
      <c r="N113"/>
      <c r="O113" s="137"/>
      <c r="P113" s="137"/>
      <c r="Q113" s="137"/>
      <c r="R113" s="137"/>
      <c r="S113" s="137"/>
      <c r="T113" s="137"/>
    </row>
    <row r="114" spans="1:20" ht="33" x14ac:dyDescent="0.3">
      <c r="A114" s="138"/>
      <c r="B114" s="141" t="s">
        <v>509</v>
      </c>
      <c r="C114" s="139">
        <v>70.757000000000005</v>
      </c>
      <c r="D114" s="139">
        <v>3</v>
      </c>
      <c r="E114" s="139">
        <v>88.5</v>
      </c>
      <c r="F114" s="139">
        <v>88.5</v>
      </c>
      <c r="G114" s="139">
        <v>0</v>
      </c>
      <c r="H114" s="139">
        <v>33</v>
      </c>
      <c r="I114" s="140">
        <v>2</v>
      </c>
      <c r="J114" s="139">
        <v>90.771000000000001</v>
      </c>
      <c r="K114" s="140">
        <v>3</v>
      </c>
      <c r="L114" s="139">
        <v>0</v>
      </c>
      <c r="M114" s="139">
        <v>212.27100000000002</v>
      </c>
      <c r="N114"/>
      <c r="O114" s="137"/>
      <c r="P114" s="137"/>
      <c r="Q114" s="137"/>
      <c r="R114" s="137"/>
      <c r="S114" s="137"/>
      <c r="T114" s="137"/>
    </row>
    <row r="115" spans="1:20" ht="82.5" x14ac:dyDescent="0.3">
      <c r="A115" s="138"/>
      <c r="B115" s="141" t="s">
        <v>512</v>
      </c>
      <c r="C115" s="139">
        <v>70.757000000000005</v>
      </c>
      <c r="D115" s="139">
        <v>3</v>
      </c>
      <c r="E115" s="139">
        <v>88.5</v>
      </c>
      <c r="F115" s="139">
        <v>88.5</v>
      </c>
      <c r="G115" s="139">
        <v>0</v>
      </c>
      <c r="H115" s="139">
        <v>33</v>
      </c>
      <c r="I115" s="140">
        <v>2</v>
      </c>
      <c r="J115" s="139">
        <v>90.771000000000001</v>
      </c>
      <c r="K115" s="140">
        <v>3</v>
      </c>
      <c r="L115" s="139">
        <v>0</v>
      </c>
      <c r="M115" s="139">
        <v>212.27100000000002</v>
      </c>
      <c r="N115"/>
      <c r="O115" s="137"/>
      <c r="P115" s="137"/>
      <c r="Q115" s="137"/>
      <c r="R115" s="137"/>
      <c r="S115" s="137"/>
      <c r="T115" s="137"/>
    </row>
    <row r="116" spans="1:20" ht="82.5" x14ac:dyDescent="0.3">
      <c r="A116" s="138"/>
      <c r="B116" s="141" t="s">
        <v>513</v>
      </c>
      <c r="C116" s="139">
        <v>138.85346153846154</v>
      </c>
      <c r="D116" s="139">
        <v>6.5</v>
      </c>
      <c r="E116" s="139">
        <v>677.19</v>
      </c>
      <c r="F116" s="139">
        <v>677.19</v>
      </c>
      <c r="G116" s="139">
        <v>0</v>
      </c>
      <c r="H116" s="139">
        <v>614.29999999999995</v>
      </c>
      <c r="I116" s="140">
        <v>11</v>
      </c>
      <c r="J116" s="139">
        <v>513.60500000000002</v>
      </c>
      <c r="K116" s="140">
        <v>13</v>
      </c>
      <c r="L116" s="139">
        <v>0</v>
      </c>
      <c r="M116" s="139">
        <v>1805.095</v>
      </c>
      <c r="N116"/>
      <c r="O116" s="137"/>
      <c r="P116" s="137"/>
      <c r="Q116" s="137"/>
      <c r="R116" s="137"/>
      <c r="S116" s="137"/>
      <c r="T116" s="137"/>
    </row>
    <row r="117" spans="1:20" ht="66" x14ac:dyDescent="0.3">
      <c r="A117" s="138"/>
      <c r="B117" s="141" t="s">
        <v>515</v>
      </c>
      <c r="C117" s="139">
        <v>151.17083333333335</v>
      </c>
      <c r="D117" s="139">
        <v>6</v>
      </c>
      <c r="E117" s="139">
        <v>613.625</v>
      </c>
      <c r="F117" s="139">
        <v>613.625</v>
      </c>
      <c r="G117" s="139">
        <v>0</v>
      </c>
      <c r="H117" s="139">
        <v>641.70000000000005</v>
      </c>
      <c r="I117" s="140">
        <v>10</v>
      </c>
      <c r="J117" s="139">
        <v>558.72500000000002</v>
      </c>
      <c r="K117" s="140">
        <v>12</v>
      </c>
      <c r="L117" s="139">
        <v>0</v>
      </c>
      <c r="M117" s="139">
        <v>1814.0500000000002</v>
      </c>
      <c r="N117"/>
      <c r="O117" s="137"/>
      <c r="P117" s="137"/>
      <c r="Q117" s="137"/>
      <c r="R117" s="137"/>
      <c r="S117" s="137"/>
      <c r="T117" s="137"/>
    </row>
    <row r="118" spans="1:20" ht="49.5" x14ac:dyDescent="0.3">
      <c r="A118" s="138"/>
      <c r="B118" s="141" t="s">
        <v>947</v>
      </c>
      <c r="C118" s="139">
        <v>136.00337500000001</v>
      </c>
      <c r="D118" s="139">
        <v>8</v>
      </c>
      <c r="E118" s="139">
        <v>329.74700000000001</v>
      </c>
      <c r="F118" s="139">
        <v>329.74700000000001</v>
      </c>
      <c r="G118" s="139">
        <v>0</v>
      </c>
      <c r="H118" s="139">
        <v>423.4</v>
      </c>
      <c r="I118" s="140">
        <v>7</v>
      </c>
      <c r="J118" s="139">
        <v>334.88</v>
      </c>
      <c r="K118" s="140">
        <v>8</v>
      </c>
      <c r="L118" s="139">
        <v>0</v>
      </c>
      <c r="M118" s="139">
        <v>1088.027</v>
      </c>
      <c r="N118"/>
      <c r="O118" s="137"/>
      <c r="P118" s="137"/>
      <c r="Q118" s="137"/>
      <c r="R118" s="137"/>
      <c r="S118" s="137"/>
      <c r="T118" s="137"/>
    </row>
    <row r="119" spans="1:20" ht="49.5" x14ac:dyDescent="0.3">
      <c r="A119" s="138" t="s">
        <v>839</v>
      </c>
      <c r="B119" s="141" t="s">
        <v>138</v>
      </c>
      <c r="C119" s="139">
        <v>28.665100000000002</v>
      </c>
      <c r="D119" s="139">
        <v>5</v>
      </c>
      <c r="E119" s="139">
        <v>0</v>
      </c>
      <c r="F119" s="139">
        <v>0</v>
      </c>
      <c r="G119" s="139">
        <v>0</v>
      </c>
      <c r="H119" s="139">
        <v>113.623</v>
      </c>
      <c r="I119" s="140">
        <v>8</v>
      </c>
      <c r="J119" s="139">
        <v>173.02799999999999</v>
      </c>
      <c r="K119" s="140">
        <v>10</v>
      </c>
      <c r="L119" s="139">
        <v>0</v>
      </c>
      <c r="M119" s="139">
        <v>286.65100000000001</v>
      </c>
      <c r="N119"/>
      <c r="O119" s="137"/>
      <c r="P119" s="137"/>
      <c r="Q119" s="137"/>
      <c r="R119" s="137"/>
      <c r="S119" s="137"/>
      <c r="T119" s="137"/>
    </row>
    <row r="120" spans="1:20" ht="33" x14ac:dyDescent="0.3">
      <c r="A120" s="138"/>
      <c r="B120" s="141" t="s">
        <v>142</v>
      </c>
      <c r="C120" s="139">
        <v>90.601000000000013</v>
      </c>
      <c r="D120" s="139">
        <v>5</v>
      </c>
      <c r="E120" s="139">
        <v>585.33100000000002</v>
      </c>
      <c r="F120" s="139">
        <v>585.33100000000002</v>
      </c>
      <c r="G120" s="139">
        <v>0</v>
      </c>
      <c r="H120" s="139">
        <v>197.767</v>
      </c>
      <c r="I120" s="140">
        <v>8</v>
      </c>
      <c r="J120" s="139">
        <v>122.91200000000001</v>
      </c>
      <c r="K120" s="140">
        <v>10</v>
      </c>
      <c r="L120" s="139">
        <v>0</v>
      </c>
      <c r="M120" s="139">
        <v>906.0100000000001</v>
      </c>
      <c r="N120"/>
      <c r="O120" s="137"/>
      <c r="P120" s="137"/>
      <c r="Q120" s="137"/>
      <c r="R120" s="137"/>
      <c r="S120" s="137"/>
      <c r="T120" s="137"/>
    </row>
    <row r="121" spans="1:20" ht="49.5" x14ac:dyDescent="0.3">
      <c r="A121" s="138"/>
      <c r="B121" s="141" t="s">
        <v>199</v>
      </c>
      <c r="C121" s="139">
        <v>68.350416666666661</v>
      </c>
      <c r="D121" s="139">
        <v>4</v>
      </c>
      <c r="E121" s="139">
        <v>221.36500000000001</v>
      </c>
      <c r="F121" s="139">
        <v>221.36500000000001</v>
      </c>
      <c r="G121" s="139">
        <v>0</v>
      </c>
      <c r="H121" s="139">
        <v>405.70399999999995</v>
      </c>
      <c r="I121" s="140">
        <v>9</v>
      </c>
      <c r="J121" s="139">
        <v>193.136</v>
      </c>
      <c r="K121" s="140">
        <v>12</v>
      </c>
      <c r="L121" s="139">
        <v>0</v>
      </c>
      <c r="M121" s="139">
        <v>820.20499999999993</v>
      </c>
      <c r="N121"/>
      <c r="O121" s="137"/>
      <c r="P121" s="137"/>
      <c r="Q121" s="137"/>
      <c r="R121" s="137"/>
      <c r="S121" s="137"/>
      <c r="T121" s="137"/>
    </row>
    <row r="122" spans="1:20" ht="33" x14ac:dyDescent="0.3">
      <c r="A122" s="138"/>
      <c r="B122" s="141" t="s">
        <v>519</v>
      </c>
      <c r="C122" s="139">
        <v>29.680571428571429</v>
      </c>
      <c r="D122" s="139">
        <v>3.5</v>
      </c>
      <c r="E122" s="139">
        <v>0</v>
      </c>
      <c r="F122" s="139">
        <v>0</v>
      </c>
      <c r="G122" s="139">
        <v>0</v>
      </c>
      <c r="H122" s="139">
        <v>0</v>
      </c>
      <c r="I122" s="140">
        <v>5</v>
      </c>
      <c r="J122" s="139">
        <v>207.76400000000001</v>
      </c>
      <c r="K122" s="140">
        <v>7</v>
      </c>
      <c r="L122" s="139">
        <v>0</v>
      </c>
      <c r="M122" s="139">
        <v>207.76400000000001</v>
      </c>
      <c r="N122"/>
      <c r="O122" s="137"/>
      <c r="P122" s="137"/>
      <c r="Q122" s="137"/>
      <c r="R122" s="137"/>
      <c r="S122" s="137"/>
      <c r="T122" s="137"/>
    </row>
    <row r="123" spans="1:20" ht="99" x14ac:dyDescent="0.3">
      <c r="A123" s="138"/>
      <c r="B123" s="141" t="s">
        <v>520</v>
      </c>
      <c r="C123" s="139">
        <v>84.63928571428572</v>
      </c>
      <c r="D123" s="139">
        <v>3.5</v>
      </c>
      <c r="E123" s="139">
        <v>314.31900000000002</v>
      </c>
      <c r="F123" s="139">
        <v>314.31900000000002</v>
      </c>
      <c r="G123" s="139">
        <v>0</v>
      </c>
      <c r="H123" s="139">
        <v>70.391999999999996</v>
      </c>
      <c r="I123" s="140">
        <v>5</v>
      </c>
      <c r="J123" s="139">
        <v>207.76400000000001</v>
      </c>
      <c r="K123" s="140">
        <v>7</v>
      </c>
      <c r="L123" s="139">
        <v>0</v>
      </c>
      <c r="M123" s="139">
        <v>592.47500000000002</v>
      </c>
      <c r="N123"/>
      <c r="O123" s="137"/>
      <c r="P123" s="137"/>
      <c r="Q123" s="137"/>
      <c r="R123" s="137"/>
      <c r="S123" s="137"/>
      <c r="T123" s="137"/>
    </row>
    <row r="124" spans="1:20" ht="66" x14ac:dyDescent="0.3">
      <c r="A124" s="138"/>
      <c r="B124" s="141" t="s">
        <v>521</v>
      </c>
      <c r="C124" s="139">
        <v>33.832500000000003</v>
      </c>
      <c r="D124" s="139">
        <v>4</v>
      </c>
      <c r="E124" s="139">
        <v>0</v>
      </c>
      <c r="F124" s="139">
        <v>0</v>
      </c>
      <c r="G124" s="139">
        <v>0</v>
      </c>
      <c r="H124" s="139">
        <v>0</v>
      </c>
      <c r="I124" s="140">
        <v>3</v>
      </c>
      <c r="J124" s="139">
        <v>135.33000000000001</v>
      </c>
      <c r="K124" s="140">
        <v>4</v>
      </c>
      <c r="L124" s="139">
        <v>0</v>
      </c>
      <c r="M124" s="139">
        <v>135.33000000000001</v>
      </c>
      <c r="N124"/>
      <c r="O124" s="137"/>
      <c r="P124" s="137"/>
      <c r="Q124" s="137"/>
      <c r="R124" s="137"/>
      <c r="S124" s="137"/>
      <c r="T124" s="137"/>
    </row>
    <row r="125" spans="1:20" ht="33" x14ac:dyDescent="0.3">
      <c r="A125" s="138"/>
      <c r="B125" s="141" t="s">
        <v>523</v>
      </c>
      <c r="C125" s="139">
        <v>31.422000000000001</v>
      </c>
      <c r="D125" s="139">
        <v>3</v>
      </c>
      <c r="E125" s="139">
        <v>0</v>
      </c>
      <c r="F125" s="139">
        <v>0</v>
      </c>
      <c r="G125" s="139">
        <v>0</v>
      </c>
      <c r="H125" s="139">
        <v>0</v>
      </c>
      <c r="I125" s="140">
        <v>2</v>
      </c>
      <c r="J125" s="139">
        <v>94.266000000000005</v>
      </c>
      <c r="K125" s="140">
        <v>3</v>
      </c>
      <c r="L125" s="139">
        <v>0</v>
      </c>
      <c r="M125" s="139">
        <v>94.266000000000005</v>
      </c>
      <c r="N125"/>
      <c r="O125" s="137"/>
      <c r="P125" s="137"/>
      <c r="Q125" s="137"/>
      <c r="R125" s="137"/>
      <c r="S125" s="137"/>
      <c r="T125" s="137"/>
    </row>
    <row r="126" spans="1:20" ht="66" x14ac:dyDescent="0.3">
      <c r="A126" s="138"/>
      <c r="B126" s="141" t="s">
        <v>525</v>
      </c>
      <c r="C126" s="139">
        <v>45.689230769230775</v>
      </c>
      <c r="D126" s="139">
        <v>13</v>
      </c>
      <c r="E126" s="139">
        <v>160.69399999999999</v>
      </c>
      <c r="F126" s="139">
        <v>160.69399999999999</v>
      </c>
      <c r="G126" s="139">
        <v>0</v>
      </c>
      <c r="H126" s="139">
        <v>395.68400000000003</v>
      </c>
      <c r="I126" s="140">
        <v>24</v>
      </c>
      <c r="J126" s="139">
        <v>631.54200000000003</v>
      </c>
      <c r="K126" s="140">
        <v>26</v>
      </c>
      <c r="L126" s="139">
        <v>0</v>
      </c>
      <c r="M126" s="139">
        <v>1187.92</v>
      </c>
      <c r="N126"/>
      <c r="O126" s="137"/>
      <c r="P126" s="137"/>
      <c r="Q126" s="137"/>
      <c r="R126" s="137"/>
      <c r="S126" s="137"/>
      <c r="T126" s="137"/>
    </row>
    <row r="127" spans="1:20" ht="66" x14ac:dyDescent="0.3">
      <c r="A127" s="138"/>
      <c r="B127" s="141" t="s">
        <v>527</v>
      </c>
      <c r="C127" s="139">
        <v>75.439666666666668</v>
      </c>
      <c r="D127" s="139">
        <v>15</v>
      </c>
      <c r="E127" s="139">
        <v>171.345</v>
      </c>
      <c r="F127" s="139">
        <v>171.345</v>
      </c>
      <c r="G127" s="139">
        <v>0</v>
      </c>
      <c r="H127" s="139">
        <v>447.44900000000001</v>
      </c>
      <c r="I127" s="140">
        <v>14</v>
      </c>
      <c r="J127" s="139">
        <v>512.80100000000004</v>
      </c>
      <c r="K127" s="140">
        <v>15</v>
      </c>
      <c r="L127" s="139">
        <v>0</v>
      </c>
      <c r="M127" s="139">
        <v>1131.595</v>
      </c>
      <c r="N127"/>
      <c r="O127" s="137"/>
      <c r="P127" s="137"/>
      <c r="Q127" s="137"/>
      <c r="R127" s="137"/>
      <c r="S127" s="137"/>
      <c r="T127" s="137"/>
    </row>
    <row r="128" spans="1:20" ht="82.5" x14ac:dyDescent="0.3">
      <c r="A128" s="138"/>
      <c r="B128" s="141" t="s">
        <v>529</v>
      </c>
      <c r="C128" s="139">
        <v>34.605599999999995</v>
      </c>
      <c r="D128" s="139">
        <v>5</v>
      </c>
      <c r="E128" s="139">
        <v>0</v>
      </c>
      <c r="F128" s="139">
        <v>0</v>
      </c>
      <c r="G128" s="139">
        <v>0</v>
      </c>
      <c r="H128" s="139">
        <v>0</v>
      </c>
      <c r="I128" s="140">
        <v>4</v>
      </c>
      <c r="J128" s="139">
        <v>173.02799999999999</v>
      </c>
      <c r="K128" s="140">
        <v>5</v>
      </c>
      <c r="L128" s="139">
        <v>0</v>
      </c>
      <c r="M128" s="139">
        <v>173.02799999999999</v>
      </c>
      <c r="N128"/>
      <c r="O128" s="137"/>
      <c r="P128" s="137"/>
      <c r="Q128" s="137"/>
      <c r="R128" s="137"/>
      <c r="S128" s="137"/>
      <c r="T128" s="137"/>
    </row>
    <row r="129" spans="1:20" ht="99" x14ac:dyDescent="0.3">
      <c r="A129" s="138"/>
      <c r="B129" s="141" t="s">
        <v>530</v>
      </c>
      <c r="C129" s="139">
        <v>34.605599999999995</v>
      </c>
      <c r="D129" s="139">
        <v>5</v>
      </c>
      <c r="E129" s="139">
        <v>0</v>
      </c>
      <c r="F129" s="139">
        <v>0</v>
      </c>
      <c r="G129" s="139">
        <v>0</v>
      </c>
      <c r="H129" s="139">
        <v>0</v>
      </c>
      <c r="I129" s="140">
        <v>4</v>
      </c>
      <c r="J129" s="139">
        <v>173.02799999999999</v>
      </c>
      <c r="K129" s="140">
        <v>5</v>
      </c>
      <c r="L129" s="139">
        <v>0</v>
      </c>
      <c r="M129" s="139">
        <v>173.02799999999999</v>
      </c>
      <c r="N129"/>
      <c r="O129" s="137"/>
      <c r="P129" s="137"/>
      <c r="Q129" s="137"/>
      <c r="R129" s="137"/>
      <c r="S129" s="137"/>
      <c r="T129" s="137"/>
    </row>
    <row r="130" spans="1:20" ht="99" x14ac:dyDescent="0.3">
      <c r="A130" s="138"/>
      <c r="B130" s="141" t="s">
        <v>531</v>
      </c>
      <c r="C130" s="139">
        <v>34.605599999999995</v>
      </c>
      <c r="D130" s="139">
        <v>5</v>
      </c>
      <c r="E130" s="139">
        <v>0</v>
      </c>
      <c r="F130" s="139">
        <v>0</v>
      </c>
      <c r="G130" s="139">
        <v>0</v>
      </c>
      <c r="H130" s="139">
        <v>0</v>
      </c>
      <c r="I130" s="140">
        <v>4</v>
      </c>
      <c r="J130" s="139">
        <v>173.02799999999999</v>
      </c>
      <c r="K130" s="140">
        <v>5</v>
      </c>
      <c r="L130" s="139">
        <v>0</v>
      </c>
      <c r="M130" s="139">
        <v>173.02799999999999</v>
      </c>
      <c r="N130"/>
      <c r="O130" s="137"/>
      <c r="P130" s="137"/>
      <c r="Q130" s="137"/>
      <c r="R130" s="137"/>
      <c r="S130" s="137"/>
      <c r="T130" s="137"/>
    </row>
    <row r="131" spans="1:20" ht="66" x14ac:dyDescent="0.3">
      <c r="A131" s="138"/>
      <c r="B131" s="141" t="s">
        <v>541</v>
      </c>
      <c r="C131" s="139">
        <v>34.605599999999995</v>
      </c>
      <c r="D131" s="139">
        <v>5</v>
      </c>
      <c r="E131" s="139">
        <v>0</v>
      </c>
      <c r="F131" s="139">
        <v>0</v>
      </c>
      <c r="G131" s="139">
        <v>0</v>
      </c>
      <c r="H131" s="139">
        <v>0</v>
      </c>
      <c r="I131" s="140">
        <v>4</v>
      </c>
      <c r="J131" s="139">
        <v>173.02799999999999</v>
      </c>
      <c r="K131" s="140">
        <v>5</v>
      </c>
      <c r="L131" s="139">
        <v>0</v>
      </c>
      <c r="M131" s="139">
        <v>173.02799999999999</v>
      </c>
      <c r="N131"/>
      <c r="O131" s="137"/>
      <c r="P131" s="137"/>
      <c r="Q131" s="137"/>
      <c r="R131" s="137"/>
      <c r="S131" s="137"/>
      <c r="T131" s="137"/>
    </row>
    <row r="132" spans="1:20" ht="33" x14ac:dyDescent="0.3">
      <c r="A132" s="138"/>
      <c r="B132" s="141" t="s">
        <v>534</v>
      </c>
      <c r="C132" s="139">
        <v>124.825</v>
      </c>
      <c r="D132" s="139">
        <v>3.5</v>
      </c>
      <c r="E132" s="139">
        <v>370.28899999999999</v>
      </c>
      <c r="F132" s="139">
        <v>370.28899999999999</v>
      </c>
      <c r="G132" s="139">
        <v>0</v>
      </c>
      <c r="H132" s="139">
        <v>278.92399999999998</v>
      </c>
      <c r="I132" s="140">
        <v>5</v>
      </c>
      <c r="J132" s="139">
        <v>224.56200000000001</v>
      </c>
      <c r="K132" s="140">
        <v>7</v>
      </c>
      <c r="L132" s="139">
        <v>0</v>
      </c>
      <c r="M132" s="139">
        <v>873.77499999999998</v>
      </c>
      <c r="N132"/>
      <c r="O132" s="137"/>
      <c r="P132" s="137"/>
      <c r="Q132" s="137"/>
      <c r="R132" s="137"/>
      <c r="S132" s="137"/>
      <c r="T132" s="137"/>
    </row>
    <row r="133" spans="1:20" ht="66" x14ac:dyDescent="0.3">
      <c r="A133" s="138"/>
      <c r="B133" s="141" t="s">
        <v>537</v>
      </c>
      <c r="C133" s="139">
        <v>24.144666666666666</v>
      </c>
      <c r="D133" s="139">
        <v>3</v>
      </c>
      <c r="E133" s="139">
        <v>0</v>
      </c>
      <c r="F133" s="139">
        <v>0</v>
      </c>
      <c r="G133" s="139">
        <v>0</v>
      </c>
      <c r="H133" s="139">
        <v>0</v>
      </c>
      <c r="I133" s="140">
        <v>2</v>
      </c>
      <c r="J133" s="139">
        <v>72.433999999999997</v>
      </c>
      <c r="K133" s="140">
        <v>3</v>
      </c>
      <c r="L133" s="139">
        <v>0</v>
      </c>
      <c r="M133" s="139">
        <v>72.433999999999997</v>
      </c>
      <c r="N133"/>
      <c r="O133" s="137"/>
      <c r="P133" s="137"/>
      <c r="Q133" s="137"/>
      <c r="R133" s="137"/>
      <c r="S133" s="137"/>
      <c r="T133" s="137"/>
    </row>
    <row r="134" spans="1:20" ht="49.5" x14ac:dyDescent="0.3">
      <c r="A134" s="138"/>
      <c r="B134" s="141" t="s">
        <v>540</v>
      </c>
      <c r="C134" s="139">
        <v>24.144666666666666</v>
      </c>
      <c r="D134" s="139">
        <v>3</v>
      </c>
      <c r="E134" s="139">
        <v>0</v>
      </c>
      <c r="F134" s="139">
        <v>0</v>
      </c>
      <c r="G134" s="139">
        <v>0</v>
      </c>
      <c r="H134" s="139">
        <v>0</v>
      </c>
      <c r="I134" s="140">
        <v>2</v>
      </c>
      <c r="J134" s="139">
        <v>72.433999999999997</v>
      </c>
      <c r="K134" s="140">
        <v>3</v>
      </c>
      <c r="L134" s="139">
        <v>0</v>
      </c>
      <c r="M134" s="139">
        <v>72.433999999999997</v>
      </c>
      <c r="N134"/>
      <c r="O134" s="137"/>
      <c r="P134" s="137"/>
      <c r="Q134" s="137"/>
      <c r="R134" s="137"/>
      <c r="S134" s="137"/>
      <c r="T134" s="137"/>
    </row>
    <row r="135" spans="1:20" ht="66" x14ac:dyDescent="0.3">
      <c r="A135" s="138"/>
      <c r="B135" s="141" t="s">
        <v>543</v>
      </c>
      <c r="C135" s="139">
        <v>95.679000000000002</v>
      </c>
      <c r="D135" s="139">
        <v>4</v>
      </c>
      <c r="E135" s="139">
        <v>98.88</v>
      </c>
      <c r="F135" s="139">
        <v>98.88</v>
      </c>
      <c r="G135" s="139">
        <v>0</v>
      </c>
      <c r="H135" s="139">
        <v>145.376</v>
      </c>
      <c r="I135" s="140">
        <v>3</v>
      </c>
      <c r="J135" s="139">
        <v>138.46</v>
      </c>
      <c r="K135" s="140">
        <v>4</v>
      </c>
      <c r="L135" s="139">
        <v>0</v>
      </c>
      <c r="M135" s="139">
        <v>382.71600000000001</v>
      </c>
      <c r="N135"/>
      <c r="O135" s="137"/>
      <c r="P135" s="137"/>
      <c r="Q135" s="137"/>
      <c r="R135" s="137"/>
      <c r="S135" s="137"/>
      <c r="T135" s="137"/>
    </row>
    <row r="136" spans="1:20" ht="33" x14ac:dyDescent="0.3">
      <c r="A136" s="138" t="s">
        <v>862</v>
      </c>
      <c r="B136" s="141" t="s">
        <v>546</v>
      </c>
      <c r="C136" s="139">
        <v>163.54124999999999</v>
      </c>
      <c r="D136" s="139">
        <v>4</v>
      </c>
      <c r="E136" s="139">
        <v>181.679</v>
      </c>
      <c r="F136" s="139">
        <v>181.679</v>
      </c>
      <c r="G136" s="139">
        <v>0</v>
      </c>
      <c r="H136" s="139">
        <v>235.20099999999999</v>
      </c>
      <c r="I136" s="140">
        <v>3</v>
      </c>
      <c r="J136" s="139">
        <v>236.04499999999999</v>
      </c>
      <c r="K136" s="140">
        <v>4</v>
      </c>
      <c r="L136" s="139">
        <v>1.24</v>
      </c>
      <c r="M136" s="139">
        <v>654.16499999999996</v>
      </c>
      <c r="N136"/>
      <c r="O136" s="137"/>
      <c r="P136" s="137"/>
      <c r="Q136" s="137"/>
      <c r="R136" s="137"/>
      <c r="S136" s="137"/>
      <c r="T136" s="137"/>
    </row>
    <row r="137" spans="1:20" ht="33" x14ac:dyDescent="0.3">
      <c r="A137" s="138" t="s">
        <v>863</v>
      </c>
      <c r="B137" s="141" t="s">
        <v>548</v>
      </c>
      <c r="C137" s="139">
        <v>117.78979999999999</v>
      </c>
      <c r="D137" s="139">
        <v>5</v>
      </c>
      <c r="E137" s="139">
        <v>246.66200000000001</v>
      </c>
      <c r="F137" s="139">
        <v>246.66200000000001</v>
      </c>
      <c r="G137" s="139">
        <v>0</v>
      </c>
      <c r="H137" s="139">
        <v>0</v>
      </c>
      <c r="I137" s="140">
        <v>4</v>
      </c>
      <c r="J137" s="139">
        <v>342.28699999999998</v>
      </c>
      <c r="K137" s="140">
        <v>5</v>
      </c>
      <c r="L137" s="139">
        <v>0</v>
      </c>
      <c r="M137" s="139">
        <v>588.94899999999996</v>
      </c>
      <c r="N137"/>
      <c r="O137" s="137"/>
      <c r="P137" s="137"/>
      <c r="Q137" s="137"/>
      <c r="R137" s="137"/>
      <c r="S137" s="137"/>
      <c r="T137" s="137"/>
    </row>
    <row r="138" spans="1:20" ht="33" x14ac:dyDescent="0.3">
      <c r="A138" s="138"/>
      <c r="B138" s="141" t="s">
        <v>550</v>
      </c>
      <c r="C138" s="139">
        <v>117.78979999999999</v>
      </c>
      <c r="D138" s="139">
        <v>5</v>
      </c>
      <c r="E138" s="139">
        <v>246.66200000000001</v>
      </c>
      <c r="F138" s="139">
        <v>246.66200000000001</v>
      </c>
      <c r="G138" s="139">
        <v>0</v>
      </c>
      <c r="H138" s="139">
        <v>0</v>
      </c>
      <c r="I138" s="140">
        <v>4</v>
      </c>
      <c r="J138" s="139">
        <v>342.28699999999998</v>
      </c>
      <c r="K138" s="140">
        <v>5</v>
      </c>
      <c r="L138" s="139">
        <v>0</v>
      </c>
      <c r="M138" s="139">
        <v>588.94899999999996</v>
      </c>
      <c r="N138"/>
      <c r="O138" s="137"/>
      <c r="P138" s="137"/>
      <c r="Q138" s="137"/>
      <c r="R138" s="137"/>
      <c r="S138" s="137"/>
      <c r="T138" s="137"/>
    </row>
    <row r="139" spans="1:20" ht="33" x14ac:dyDescent="0.3">
      <c r="A139" s="138"/>
      <c r="B139" s="141" t="s">
        <v>552</v>
      </c>
      <c r="C139" s="139">
        <v>171.38612499999999</v>
      </c>
      <c r="D139" s="139">
        <v>4</v>
      </c>
      <c r="E139" s="139">
        <v>257.517</v>
      </c>
      <c r="F139" s="139">
        <v>257.517</v>
      </c>
      <c r="G139" s="139">
        <v>0</v>
      </c>
      <c r="H139" s="139">
        <v>454.75200000000001</v>
      </c>
      <c r="I139" s="140">
        <v>6</v>
      </c>
      <c r="J139" s="139">
        <v>338.85599999999999</v>
      </c>
      <c r="K139" s="140">
        <v>8</v>
      </c>
      <c r="L139" s="139">
        <v>319.964</v>
      </c>
      <c r="M139" s="139">
        <v>1371.0889999999999</v>
      </c>
      <c r="N139"/>
      <c r="O139" s="137"/>
      <c r="P139" s="137"/>
      <c r="Q139" s="137"/>
      <c r="R139" s="137"/>
      <c r="S139" s="137"/>
      <c r="T139" s="137"/>
    </row>
    <row r="140" spans="1:20" ht="66" x14ac:dyDescent="0.3">
      <c r="A140" s="138"/>
      <c r="B140" s="141" t="s">
        <v>553</v>
      </c>
      <c r="C140" s="139">
        <v>139.9725</v>
      </c>
      <c r="D140" s="139">
        <v>4</v>
      </c>
      <c r="E140" s="139">
        <v>257.517</v>
      </c>
      <c r="F140" s="139">
        <v>257.517</v>
      </c>
      <c r="G140" s="139">
        <v>0</v>
      </c>
      <c r="H140" s="139">
        <v>454.75200000000001</v>
      </c>
      <c r="I140" s="140">
        <v>6</v>
      </c>
      <c r="J140" s="139">
        <v>338.85599999999999</v>
      </c>
      <c r="K140" s="140">
        <v>8</v>
      </c>
      <c r="L140" s="139">
        <v>68.655000000000001</v>
      </c>
      <c r="M140" s="139">
        <v>1119.78</v>
      </c>
      <c r="N140"/>
      <c r="O140" s="137"/>
      <c r="P140" s="137"/>
      <c r="Q140" s="137"/>
      <c r="R140" s="137"/>
      <c r="S140" s="137"/>
      <c r="T140" s="137"/>
    </row>
    <row r="141" spans="1:20" ht="66" x14ac:dyDescent="0.3">
      <c r="A141" s="138"/>
      <c r="B141" s="141" t="s">
        <v>555</v>
      </c>
      <c r="C141" s="139">
        <v>166.6645</v>
      </c>
      <c r="D141" s="139">
        <v>4</v>
      </c>
      <c r="E141" s="139">
        <v>179.54599999999999</v>
      </c>
      <c r="F141" s="139">
        <v>179.54599999999999</v>
      </c>
      <c r="G141" s="139">
        <v>0</v>
      </c>
      <c r="H141" s="139">
        <v>349.33800000000002</v>
      </c>
      <c r="I141" s="140">
        <v>3</v>
      </c>
      <c r="J141" s="139">
        <v>118.02</v>
      </c>
      <c r="K141" s="140">
        <v>4</v>
      </c>
      <c r="L141" s="139">
        <v>19.754000000000001</v>
      </c>
      <c r="M141" s="139">
        <v>666.65800000000002</v>
      </c>
      <c r="N141"/>
      <c r="O141" s="137"/>
      <c r="P141" s="137"/>
      <c r="Q141" s="137"/>
      <c r="R141" s="137"/>
      <c r="S141" s="137"/>
      <c r="T141" s="137"/>
    </row>
    <row r="142" spans="1:20" ht="66" x14ac:dyDescent="0.3">
      <c r="A142" s="138"/>
      <c r="B142" s="141" t="s">
        <v>556</v>
      </c>
      <c r="C142" s="139">
        <v>162.17599999999999</v>
      </c>
      <c r="D142" s="139">
        <v>4</v>
      </c>
      <c r="E142" s="139">
        <v>179.54599999999999</v>
      </c>
      <c r="F142" s="139">
        <v>179.54599999999999</v>
      </c>
      <c r="G142" s="139">
        <v>0</v>
      </c>
      <c r="H142" s="139">
        <v>349.33800000000002</v>
      </c>
      <c r="I142" s="140">
        <v>3</v>
      </c>
      <c r="J142" s="139">
        <v>118.02</v>
      </c>
      <c r="K142" s="140">
        <v>4</v>
      </c>
      <c r="L142" s="139">
        <v>1.8</v>
      </c>
      <c r="M142" s="139">
        <v>648.70399999999995</v>
      </c>
      <c r="N142"/>
      <c r="O142" s="137"/>
      <c r="P142" s="137"/>
      <c r="Q142" s="137"/>
      <c r="R142" s="137"/>
      <c r="S142" s="137"/>
      <c r="T142" s="137"/>
    </row>
    <row r="143" spans="1:20" ht="33" x14ac:dyDescent="0.3">
      <c r="A143" s="138"/>
      <c r="B143" s="141" t="s">
        <v>558</v>
      </c>
      <c r="C143" s="139">
        <v>105.27033333333334</v>
      </c>
      <c r="D143" s="139">
        <v>3</v>
      </c>
      <c r="E143" s="139">
        <v>104.15600000000001</v>
      </c>
      <c r="F143" s="139">
        <v>104.15600000000001</v>
      </c>
      <c r="G143" s="139">
        <v>0</v>
      </c>
      <c r="H143" s="139">
        <v>107.84</v>
      </c>
      <c r="I143" s="140">
        <v>2</v>
      </c>
      <c r="J143" s="139">
        <v>103.815</v>
      </c>
      <c r="K143" s="140">
        <v>3</v>
      </c>
      <c r="L143" s="139">
        <v>0</v>
      </c>
      <c r="M143" s="139">
        <v>315.81100000000004</v>
      </c>
      <c r="N143"/>
      <c r="O143" s="137"/>
      <c r="P143" s="137"/>
      <c r="Q143" s="137"/>
      <c r="R143" s="137"/>
      <c r="S143" s="137"/>
      <c r="T143" s="137"/>
    </row>
    <row r="144" spans="1:20" ht="66" x14ac:dyDescent="0.3">
      <c r="A144" s="138"/>
      <c r="B144" s="141" t="s">
        <v>560</v>
      </c>
      <c r="C144" s="139">
        <v>105.27033333333334</v>
      </c>
      <c r="D144" s="139">
        <v>3</v>
      </c>
      <c r="E144" s="139">
        <v>104.15600000000001</v>
      </c>
      <c r="F144" s="139">
        <v>104.15600000000001</v>
      </c>
      <c r="G144" s="139">
        <v>0</v>
      </c>
      <c r="H144" s="139">
        <v>107.84</v>
      </c>
      <c r="I144" s="140">
        <v>2</v>
      </c>
      <c r="J144" s="139">
        <v>103.815</v>
      </c>
      <c r="K144" s="140">
        <v>3</v>
      </c>
      <c r="L144" s="139">
        <v>0</v>
      </c>
      <c r="M144" s="139">
        <v>315.81100000000004</v>
      </c>
      <c r="N144"/>
      <c r="O144" s="137"/>
      <c r="P144" s="137"/>
      <c r="Q144" s="137"/>
      <c r="R144" s="137"/>
      <c r="S144" s="137"/>
      <c r="T144" s="137"/>
    </row>
    <row r="145" spans="1:20" ht="66" x14ac:dyDescent="0.3">
      <c r="A145" s="138"/>
      <c r="B145" s="141" t="s">
        <v>561</v>
      </c>
      <c r="C145" s="139">
        <v>111.96499999999999</v>
      </c>
      <c r="D145" s="139">
        <v>3</v>
      </c>
      <c r="E145" s="139">
        <v>108.404</v>
      </c>
      <c r="F145" s="139">
        <v>108.404</v>
      </c>
      <c r="G145" s="139">
        <v>0</v>
      </c>
      <c r="H145" s="139">
        <v>107.84</v>
      </c>
      <c r="I145" s="140">
        <v>2</v>
      </c>
      <c r="J145" s="139">
        <v>103.815</v>
      </c>
      <c r="K145" s="140">
        <v>3</v>
      </c>
      <c r="L145" s="139">
        <v>15.836</v>
      </c>
      <c r="M145" s="139">
        <v>335.89499999999998</v>
      </c>
      <c r="N145"/>
      <c r="O145" s="137"/>
      <c r="P145" s="137"/>
      <c r="Q145" s="137"/>
      <c r="R145" s="137"/>
      <c r="S145" s="137"/>
      <c r="T145" s="137"/>
    </row>
    <row r="146" spans="1:20" ht="33" x14ac:dyDescent="0.3">
      <c r="A146" s="138"/>
      <c r="B146" s="141" t="s">
        <v>564</v>
      </c>
      <c r="C146" s="139">
        <v>36.246000000000002</v>
      </c>
      <c r="D146" s="139">
        <v>4</v>
      </c>
      <c r="E146" s="139">
        <v>0</v>
      </c>
      <c r="F146" s="139">
        <v>0</v>
      </c>
      <c r="G146" s="139">
        <v>0</v>
      </c>
      <c r="H146" s="139">
        <v>0</v>
      </c>
      <c r="I146" s="140">
        <v>3</v>
      </c>
      <c r="J146" s="139">
        <v>143.184</v>
      </c>
      <c r="K146" s="140">
        <v>4</v>
      </c>
      <c r="L146" s="139">
        <v>1.8</v>
      </c>
      <c r="M146" s="139">
        <v>144.98400000000001</v>
      </c>
      <c r="N146"/>
      <c r="O146" s="137"/>
      <c r="P146" s="137"/>
      <c r="Q146" s="137"/>
      <c r="R146" s="137"/>
      <c r="S146" s="137"/>
      <c r="T146" s="137"/>
    </row>
    <row r="147" spans="1:20" ht="66" x14ac:dyDescent="0.3">
      <c r="A147" s="138"/>
      <c r="B147" s="141" t="s">
        <v>566</v>
      </c>
      <c r="C147" s="139">
        <v>50.366428571428571</v>
      </c>
      <c r="D147" s="139">
        <v>7</v>
      </c>
      <c r="E147" s="139">
        <v>0</v>
      </c>
      <c r="F147" s="139">
        <v>0</v>
      </c>
      <c r="G147" s="139">
        <v>0</v>
      </c>
      <c r="H147" s="139">
        <v>241.554</v>
      </c>
      <c r="I147" s="140">
        <v>6</v>
      </c>
      <c r="J147" s="139">
        <v>92.995000000000005</v>
      </c>
      <c r="K147" s="140">
        <v>7</v>
      </c>
      <c r="L147" s="139">
        <v>18.015999999999998</v>
      </c>
      <c r="M147" s="139">
        <v>352.565</v>
      </c>
      <c r="N147"/>
      <c r="O147" s="137"/>
      <c r="P147" s="137"/>
      <c r="Q147" s="137"/>
      <c r="R147" s="137"/>
      <c r="S147" s="137"/>
      <c r="T147" s="137"/>
    </row>
    <row r="148" spans="1:20" ht="49.5" x14ac:dyDescent="0.3">
      <c r="A148" s="138" t="s">
        <v>865</v>
      </c>
      <c r="B148" s="141" t="s">
        <v>295</v>
      </c>
      <c r="C148" s="139">
        <v>73.893499999999989</v>
      </c>
      <c r="D148" s="139">
        <v>3.3333333333333335</v>
      </c>
      <c r="E148" s="139">
        <v>168.99100000000001</v>
      </c>
      <c r="F148" s="139">
        <v>168.99100000000001</v>
      </c>
      <c r="G148" s="139">
        <v>0</v>
      </c>
      <c r="H148" s="139">
        <v>234.55900000000003</v>
      </c>
      <c r="I148" s="140">
        <v>7</v>
      </c>
      <c r="J148" s="139">
        <v>305.12799999999999</v>
      </c>
      <c r="K148" s="140">
        <v>10</v>
      </c>
      <c r="L148" s="139">
        <v>30.257000000000001</v>
      </c>
      <c r="M148" s="139">
        <v>738.93499999999995</v>
      </c>
      <c r="N148"/>
      <c r="O148" s="137"/>
      <c r="P148" s="137"/>
      <c r="Q148" s="137"/>
      <c r="R148" s="137"/>
      <c r="S148" s="137"/>
      <c r="T148" s="137"/>
    </row>
    <row r="149" spans="1:20" ht="66" x14ac:dyDescent="0.3">
      <c r="A149" s="138"/>
      <c r="B149" s="141" t="s">
        <v>296</v>
      </c>
      <c r="C149" s="139">
        <v>53.052714285714288</v>
      </c>
      <c r="D149" s="139">
        <v>3.5</v>
      </c>
      <c r="E149" s="139">
        <v>0</v>
      </c>
      <c r="F149" s="139">
        <v>0</v>
      </c>
      <c r="G149" s="139">
        <v>0</v>
      </c>
      <c r="H149" s="139">
        <v>0</v>
      </c>
      <c r="I149" s="140">
        <v>5</v>
      </c>
      <c r="J149" s="139">
        <v>371.36900000000003</v>
      </c>
      <c r="K149" s="140">
        <v>7</v>
      </c>
      <c r="L149" s="139">
        <v>0</v>
      </c>
      <c r="M149" s="139">
        <v>371.36900000000003</v>
      </c>
      <c r="N149"/>
      <c r="O149" s="137"/>
      <c r="P149" s="137"/>
      <c r="Q149" s="137"/>
      <c r="R149" s="137"/>
      <c r="S149" s="137"/>
      <c r="T149" s="137"/>
    </row>
    <row r="150" spans="1:20" ht="82.5" x14ac:dyDescent="0.3">
      <c r="A150" s="138"/>
      <c r="B150" s="141" t="s">
        <v>571</v>
      </c>
      <c r="C150" s="139">
        <v>146.85575</v>
      </c>
      <c r="D150" s="139">
        <v>4</v>
      </c>
      <c r="E150" s="139">
        <v>173.333</v>
      </c>
      <c r="F150" s="139">
        <v>173.333</v>
      </c>
      <c r="G150" s="139">
        <v>0</v>
      </c>
      <c r="H150" s="139">
        <v>132.21199999999999</v>
      </c>
      <c r="I150" s="140">
        <v>3</v>
      </c>
      <c r="J150" s="139">
        <v>248.31800000000001</v>
      </c>
      <c r="K150" s="140">
        <v>4</v>
      </c>
      <c r="L150" s="139">
        <v>33.56</v>
      </c>
      <c r="M150" s="139">
        <v>587.423</v>
      </c>
      <c r="N150"/>
      <c r="O150" s="137"/>
      <c r="P150" s="137"/>
      <c r="Q150" s="137"/>
      <c r="R150" s="137"/>
      <c r="S150" s="137"/>
      <c r="T150" s="137"/>
    </row>
    <row r="151" spans="1:20" ht="49.5" x14ac:dyDescent="0.3">
      <c r="A151" s="138"/>
      <c r="B151" s="141" t="s">
        <v>573</v>
      </c>
      <c r="C151" s="139">
        <v>84.761799999999994</v>
      </c>
      <c r="D151" s="139">
        <v>2.5</v>
      </c>
      <c r="E151" s="139">
        <v>314.76900000000001</v>
      </c>
      <c r="F151" s="139">
        <v>314.76900000000001</v>
      </c>
      <c r="G151" s="139">
        <v>0</v>
      </c>
      <c r="H151" s="139">
        <v>266.911</v>
      </c>
      <c r="I151" s="140">
        <v>6</v>
      </c>
      <c r="J151" s="139">
        <v>253.024</v>
      </c>
      <c r="K151" s="140">
        <v>10</v>
      </c>
      <c r="L151" s="139">
        <v>12.914</v>
      </c>
      <c r="M151" s="139">
        <v>847.61799999999994</v>
      </c>
      <c r="N151"/>
      <c r="O151" s="137"/>
      <c r="P151" s="137"/>
      <c r="Q151" s="137"/>
      <c r="R151" s="137"/>
      <c r="S151" s="137"/>
      <c r="T151" s="137"/>
    </row>
    <row r="152" spans="1:20" ht="49.5" x14ac:dyDescent="0.3">
      <c r="A152" s="138"/>
      <c r="B152" s="141" t="s">
        <v>574</v>
      </c>
      <c r="C152" s="139">
        <v>19.96875</v>
      </c>
      <c r="D152" s="139">
        <v>4</v>
      </c>
      <c r="E152" s="139">
        <v>0</v>
      </c>
      <c r="F152" s="139">
        <v>0</v>
      </c>
      <c r="G152" s="139">
        <v>0</v>
      </c>
      <c r="H152" s="139">
        <v>67.540000000000006</v>
      </c>
      <c r="I152" s="140">
        <v>3</v>
      </c>
      <c r="J152" s="139">
        <v>0</v>
      </c>
      <c r="K152" s="140">
        <v>4</v>
      </c>
      <c r="L152" s="139">
        <v>12.335000000000001</v>
      </c>
      <c r="M152" s="139">
        <v>79.875</v>
      </c>
      <c r="N152"/>
      <c r="O152" s="137"/>
      <c r="P152" s="137"/>
      <c r="Q152" s="137"/>
      <c r="R152" s="137"/>
      <c r="S152" s="137"/>
      <c r="T152" s="137"/>
    </row>
    <row r="153" spans="1:20" ht="49.5" x14ac:dyDescent="0.3">
      <c r="A153" s="138"/>
      <c r="B153" s="141" t="s">
        <v>578</v>
      </c>
      <c r="C153" s="139">
        <v>165.37774999999999</v>
      </c>
      <c r="D153" s="139">
        <v>4</v>
      </c>
      <c r="E153" s="139">
        <v>280.58600000000001</v>
      </c>
      <c r="F153" s="139">
        <v>280.58600000000001</v>
      </c>
      <c r="G153" s="139">
        <v>0</v>
      </c>
      <c r="H153" s="139">
        <v>183.02799999999999</v>
      </c>
      <c r="I153" s="140">
        <v>3</v>
      </c>
      <c r="J153" s="139">
        <v>197.89699999999999</v>
      </c>
      <c r="K153" s="140">
        <v>4</v>
      </c>
      <c r="L153" s="139">
        <v>0</v>
      </c>
      <c r="M153" s="139">
        <v>661.51099999999997</v>
      </c>
      <c r="N153"/>
      <c r="O153" s="137"/>
      <c r="P153" s="137"/>
      <c r="Q153" s="137"/>
      <c r="R153" s="137"/>
      <c r="S153" s="137"/>
      <c r="T153" s="137"/>
    </row>
    <row r="154" spans="1:20" ht="49.5" x14ac:dyDescent="0.3">
      <c r="A154" s="138"/>
      <c r="B154" s="141" t="s">
        <v>579</v>
      </c>
      <c r="C154" s="139">
        <v>135.66974999999999</v>
      </c>
      <c r="D154" s="139">
        <v>4</v>
      </c>
      <c r="E154" s="139">
        <v>161.75399999999999</v>
      </c>
      <c r="F154" s="139">
        <v>161.75399999999999</v>
      </c>
      <c r="G154" s="139">
        <v>0</v>
      </c>
      <c r="H154" s="139">
        <v>183.02799999999999</v>
      </c>
      <c r="I154" s="140">
        <v>3</v>
      </c>
      <c r="J154" s="139">
        <v>197.89699999999999</v>
      </c>
      <c r="K154" s="140">
        <v>4</v>
      </c>
      <c r="L154" s="139">
        <v>0</v>
      </c>
      <c r="M154" s="139">
        <v>542.67899999999997</v>
      </c>
      <c r="N154"/>
      <c r="O154" s="137"/>
      <c r="P154" s="137"/>
      <c r="Q154" s="137"/>
      <c r="R154" s="137"/>
      <c r="S154" s="137"/>
      <c r="T154" s="137"/>
    </row>
    <row r="155" spans="1:20" ht="99" x14ac:dyDescent="0.3">
      <c r="A155" s="138"/>
      <c r="B155" s="141" t="s">
        <v>581</v>
      </c>
      <c r="C155" s="139">
        <v>30.62725</v>
      </c>
      <c r="D155" s="139">
        <v>4</v>
      </c>
      <c r="E155" s="139">
        <v>0</v>
      </c>
      <c r="F155" s="139">
        <v>0</v>
      </c>
      <c r="G155" s="139">
        <v>0</v>
      </c>
      <c r="H155" s="139">
        <v>0</v>
      </c>
      <c r="I155" s="140">
        <v>3</v>
      </c>
      <c r="J155" s="139">
        <v>122.509</v>
      </c>
      <c r="K155" s="140">
        <v>4</v>
      </c>
      <c r="L155" s="139">
        <v>0</v>
      </c>
      <c r="M155" s="139">
        <v>122.509</v>
      </c>
      <c r="N155"/>
      <c r="O155" s="137"/>
      <c r="P155" s="137"/>
      <c r="Q155" s="137"/>
      <c r="R155" s="137"/>
      <c r="S155" s="137"/>
      <c r="T155" s="137"/>
    </row>
    <row r="156" spans="1:20" ht="99" x14ac:dyDescent="0.3">
      <c r="A156" s="138"/>
      <c r="B156" s="141" t="s">
        <v>582</v>
      </c>
      <c r="C156" s="139">
        <v>30.62725</v>
      </c>
      <c r="D156" s="139">
        <v>4</v>
      </c>
      <c r="E156" s="139">
        <v>0</v>
      </c>
      <c r="F156" s="139">
        <v>0</v>
      </c>
      <c r="G156" s="139">
        <v>0</v>
      </c>
      <c r="H156" s="139">
        <v>0</v>
      </c>
      <c r="I156" s="140">
        <v>3</v>
      </c>
      <c r="J156" s="139">
        <v>122.509</v>
      </c>
      <c r="K156" s="140">
        <v>4</v>
      </c>
      <c r="L156" s="139">
        <v>0</v>
      </c>
      <c r="M156" s="139">
        <v>122.509</v>
      </c>
      <c r="N156"/>
      <c r="O156" s="137"/>
      <c r="P156" s="137"/>
      <c r="Q156" s="137"/>
      <c r="R156" s="137"/>
      <c r="S156" s="137"/>
      <c r="T156" s="137"/>
    </row>
    <row r="157" spans="1:20" ht="99" x14ac:dyDescent="0.3">
      <c r="A157" s="138"/>
      <c r="B157" s="141" t="s">
        <v>583</v>
      </c>
      <c r="C157" s="139">
        <v>30.62725</v>
      </c>
      <c r="D157" s="139">
        <v>4</v>
      </c>
      <c r="E157" s="139">
        <v>0</v>
      </c>
      <c r="F157" s="139">
        <v>0</v>
      </c>
      <c r="G157" s="139">
        <v>0</v>
      </c>
      <c r="H157" s="139">
        <v>0</v>
      </c>
      <c r="I157" s="140">
        <v>3</v>
      </c>
      <c r="J157" s="139">
        <v>122.509</v>
      </c>
      <c r="K157" s="140">
        <v>4</v>
      </c>
      <c r="L157" s="139">
        <v>0</v>
      </c>
      <c r="M157" s="139">
        <v>122.509</v>
      </c>
      <c r="N157"/>
      <c r="O157" s="137"/>
      <c r="P157" s="137"/>
      <c r="Q157" s="137"/>
      <c r="R157" s="137"/>
      <c r="S157" s="137"/>
      <c r="T157" s="137"/>
    </row>
    <row r="158" spans="1:20" ht="66" x14ac:dyDescent="0.3">
      <c r="A158" s="138"/>
      <c r="B158" s="141" t="s">
        <v>585</v>
      </c>
      <c r="C158" s="139">
        <v>107.95050000000001</v>
      </c>
      <c r="D158" s="139">
        <v>4</v>
      </c>
      <c r="E158" s="139">
        <v>0</v>
      </c>
      <c r="F158" s="139">
        <v>0</v>
      </c>
      <c r="G158" s="139">
        <v>0</v>
      </c>
      <c r="H158" s="139">
        <v>185.05799999999999</v>
      </c>
      <c r="I158" s="140">
        <v>3</v>
      </c>
      <c r="J158" s="139">
        <v>246.744</v>
      </c>
      <c r="K158" s="140">
        <v>4</v>
      </c>
      <c r="L158" s="139">
        <v>0</v>
      </c>
      <c r="M158" s="139">
        <v>431.80200000000002</v>
      </c>
      <c r="N158"/>
      <c r="O158" s="137"/>
      <c r="P158" s="137"/>
      <c r="Q158" s="137"/>
      <c r="R158" s="137"/>
      <c r="S158" s="137"/>
      <c r="T158" s="137"/>
    </row>
    <row r="159" spans="1:20" ht="66" x14ac:dyDescent="0.3">
      <c r="A159" s="138"/>
      <c r="B159" s="141" t="s">
        <v>586</v>
      </c>
      <c r="C159" s="139">
        <v>107.95050000000001</v>
      </c>
      <c r="D159" s="139">
        <v>4</v>
      </c>
      <c r="E159" s="139">
        <v>0</v>
      </c>
      <c r="F159" s="139">
        <v>0</v>
      </c>
      <c r="G159" s="139">
        <v>0</v>
      </c>
      <c r="H159" s="139">
        <v>185.05799999999999</v>
      </c>
      <c r="I159" s="140">
        <v>3</v>
      </c>
      <c r="J159" s="139">
        <v>246.744</v>
      </c>
      <c r="K159" s="140">
        <v>4</v>
      </c>
      <c r="L159" s="139">
        <v>0</v>
      </c>
      <c r="M159" s="139">
        <v>431.80200000000002</v>
      </c>
      <c r="N159"/>
      <c r="O159" s="137"/>
      <c r="P159" s="137"/>
      <c r="Q159" s="137"/>
      <c r="R159" s="137"/>
      <c r="S159" s="137"/>
      <c r="T159" s="137"/>
    </row>
    <row r="160" spans="1:20" ht="49.5" x14ac:dyDescent="0.3">
      <c r="A160" s="138" t="s">
        <v>883</v>
      </c>
      <c r="B160" s="141" t="s">
        <v>297</v>
      </c>
      <c r="C160" s="139">
        <v>43.476933333333335</v>
      </c>
      <c r="D160" s="139">
        <v>7.5</v>
      </c>
      <c r="E160" s="139">
        <v>259.41300000000001</v>
      </c>
      <c r="F160" s="139">
        <v>259.41300000000001</v>
      </c>
      <c r="G160" s="139">
        <v>0</v>
      </c>
      <c r="H160" s="139">
        <v>74.709999999999994</v>
      </c>
      <c r="I160" s="140">
        <v>13</v>
      </c>
      <c r="J160" s="139">
        <v>318.03100000000001</v>
      </c>
      <c r="K160" s="140">
        <v>15</v>
      </c>
      <c r="L160" s="139">
        <v>0</v>
      </c>
      <c r="M160" s="139">
        <v>652.154</v>
      </c>
      <c r="N160"/>
      <c r="O160" s="137"/>
      <c r="P160" s="137"/>
      <c r="Q160" s="137"/>
      <c r="R160" s="137"/>
      <c r="S160" s="137"/>
      <c r="T160" s="137"/>
    </row>
    <row r="161" spans="1:20" ht="49.5" x14ac:dyDescent="0.3">
      <c r="A161" s="138"/>
      <c r="B161" s="141" t="s">
        <v>201</v>
      </c>
      <c r="C161" s="139">
        <v>38.179199999999994</v>
      </c>
      <c r="D161" s="139">
        <v>10</v>
      </c>
      <c r="E161" s="139">
        <v>0</v>
      </c>
      <c r="F161" s="139">
        <v>0</v>
      </c>
      <c r="G161" s="139">
        <v>0</v>
      </c>
      <c r="H161" s="139">
        <v>0</v>
      </c>
      <c r="I161" s="140">
        <v>9</v>
      </c>
      <c r="J161" s="139">
        <v>318.654</v>
      </c>
      <c r="K161" s="140">
        <v>10</v>
      </c>
      <c r="L161" s="139">
        <v>63.137999999999998</v>
      </c>
      <c r="M161" s="139">
        <v>381.79199999999997</v>
      </c>
      <c r="N161"/>
      <c r="O161" s="137"/>
      <c r="P161" s="137"/>
      <c r="Q161" s="137"/>
      <c r="R161" s="137"/>
      <c r="S161" s="137"/>
      <c r="T161" s="137"/>
    </row>
    <row r="162" spans="1:20" ht="49.5" x14ac:dyDescent="0.3">
      <c r="A162" s="138"/>
      <c r="B162" s="141" t="s">
        <v>202</v>
      </c>
      <c r="C162" s="139">
        <v>38.179199999999994</v>
      </c>
      <c r="D162" s="139">
        <v>10</v>
      </c>
      <c r="E162" s="139">
        <v>0</v>
      </c>
      <c r="F162" s="139">
        <v>0</v>
      </c>
      <c r="G162" s="139">
        <v>0</v>
      </c>
      <c r="H162" s="139">
        <v>0</v>
      </c>
      <c r="I162" s="140">
        <v>9</v>
      </c>
      <c r="J162" s="139">
        <v>318.654</v>
      </c>
      <c r="K162" s="140">
        <v>10</v>
      </c>
      <c r="L162" s="139">
        <v>63.137999999999998</v>
      </c>
      <c r="M162" s="139">
        <v>381.79199999999997</v>
      </c>
      <c r="N162"/>
      <c r="O162" s="137"/>
      <c r="P162" s="137"/>
      <c r="Q162" s="137"/>
      <c r="R162" s="137"/>
      <c r="S162" s="137"/>
      <c r="T162" s="137"/>
    </row>
    <row r="163" spans="1:20" ht="49.5" x14ac:dyDescent="0.3">
      <c r="A163" s="138"/>
      <c r="B163" s="141" t="s">
        <v>205</v>
      </c>
      <c r="C163" s="139">
        <v>38.179199999999994</v>
      </c>
      <c r="D163" s="139">
        <v>10</v>
      </c>
      <c r="E163" s="139">
        <v>0</v>
      </c>
      <c r="F163" s="139">
        <v>0</v>
      </c>
      <c r="G163" s="139">
        <v>0</v>
      </c>
      <c r="H163" s="139">
        <v>0</v>
      </c>
      <c r="I163" s="140">
        <v>9</v>
      </c>
      <c r="J163" s="139">
        <v>318.654</v>
      </c>
      <c r="K163" s="140">
        <v>10</v>
      </c>
      <c r="L163" s="139">
        <v>63.137999999999998</v>
      </c>
      <c r="M163" s="139">
        <v>381.79199999999997</v>
      </c>
      <c r="N163"/>
      <c r="O163" s="137"/>
      <c r="P163" s="137"/>
      <c r="Q163" s="137"/>
      <c r="R163" s="137"/>
      <c r="S163" s="137"/>
      <c r="T163" s="137"/>
    </row>
    <row r="164" spans="1:20" ht="49.5" x14ac:dyDescent="0.3">
      <c r="A164" s="138"/>
      <c r="B164" s="141" t="s">
        <v>226</v>
      </c>
      <c r="C164" s="139">
        <v>24.180399999999999</v>
      </c>
      <c r="D164" s="139">
        <v>10</v>
      </c>
      <c r="E164" s="139">
        <v>0</v>
      </c>
      <c r="F164" s="139">
        <v>0</v>
      </c>
      <c r="G164" s="139">
        <v>0</v>
      </c>
      <c r="H164" s="139">
        <v>74.709999999999994</v>
      </c>
      <c r="I164" s="140">
        <v>9</v>
      </c>
      <c r="J164" s="139">
        <v>167.09399999999999</v>
      </c>
      <c r="K164" s="140">
        <v>10</v>
      </c>
      <c r="L164" s="139">
        <v>0</v>
      </c>
      <c r="M164" s="139">
        <v>241.80399999999997</v>
      </c>
      <c r="N164"/>
      <c r="O164" s="137"/>
      <c r="P164" s="137"/>
      <c r="Q164" s="137"/>
      <c r="R164" s="137"/>
      <c r="S164" s="137"/>
      <c r="T164" s="137"/>
    </row>
    <row r="165" spans="1:20" ht="49.5" x14ac:dyDescent="0.3">
      <c r="A165" s="138"/>
      <c r="B165" s="141" t="s">
        <v>589</v>
      </c>
      <c r="C165" s="139">
        <v>24.180399999999999</v>
      </c>
      <c r="D165" s="139">
        <v>10</v>
      </c>
      <c r="E165" s="139">
        <v>0</v>
      </c>
      <c r="F165" s="139">
        <v>0</v>
      </c>
      <c r="G165" s="139">
        <v>0</v>
      </c>
      <c r="H165" s="139">
        <v>74.709999999999994</v>
      </c>
      <c r="I165" s="140">
        <v>9</v>
      </c>
      <c r="J165" s="139">
        <v>167.09399999999999</v>
      </c>
      <c r="K165" s="140">
        <v>10</v>
      </c>
      <c r="L165" s="139">
        <v>0</v>
      </c>
      <c r="M165" s="139">
        <v>241.80399999999997</v>
      </c>
      <c r="N165"/>
      <c r="O165" s="137"/>
      <c r="P165" s="137"/>
      <c r="Q165" s="137"/>
      <c r="R165" s="137"/>
      <c r="S165" s="137"/>
      <c r="T165" s="137"/>
    </row>
    <row r="166" spans="1:20" ht="49.5" x14ac:dyDescent="0.3">
      <c r="A166" s="138"/>
      <c r="B166" s="141" t="s">
        <v>591</v>
      </c>
      <c r="C166" s="139">
        <v>82.070000000000007</v>
      </c>
      <c r="D166" s="139">
        <v>5</v>
      </c>
      <c r="E166" s="139">
        <v>259.41300000000001</v>
      </c>
      <c r="F166" s="139">
        <v>259.41300000000001</v>
      </c>
      <c r="G166" s="139">
        <v>0</v>
      </c>
      <c r="H166" s="139">
        <v>0</v>
      </c>
      <c r="I166" s="140">
        <v>4</v>
      </c>
      <c r="J166" s="139">
        <v>150.93700000000001</v>
      </c>
      <c r="K166" s="140">
        <v>5</v>
      </c>
      <c r="L166" s="139">
        <v>0</v>
      </c>
      <c r="M166" s="139">
        <v>410.35</v>
      </c>
      <c r="N166"/>
      <c r="O166" s="137"/>
      <c r="P166" s="137"/>
      <c r="Q166" s="137"/>
      <c r="R166" s="137"/>
      <c r="S166" s="137"/>
      <c r="T166" s="137"/>
    </row>
    <row r="167" spans="1:20" ht="49.5" x14ac:dyDescent="0.3">
      <c r="A167" s="138" t="s">
        <v>887</v>
      </c>
      <c r="B167" s="141" t="s">
        <v>298</v>
      </c>
      <c r="C167" s="139">
        <v>106.26168750000001</v>
      </c>
      <c r="D167" s="139">
        <v>4</v>
      </c>
      <c r="E167" s="139">
        <v>703.36599999999999</v>
      </c>
      <c r="F167" s="139">
        <v>703.36599999999999</v>
      </c>
      <c r="G167" s="139">
        <v>0</v>
      </c>
      <c r="H167" s="139">
        <v>549.73599999999999</v>
      </c>
      <c r="I167" s="140">
        <v>12</v>
      </c>
      <c r="J167" s="139">
        <v>437.08500000000004</v>
      </c>
      <c r="K167" s="140">
        <v>16</v>
      </c>
      <c r="L167" s="139">
        <v>10</v>
      </c>
      <c r="M167" s="139">
        <v>1700.1870000000001</v>
      </c>
      <c r="N167"/>
      <c r="O167" s="137"/>
      <c r="P167" s="137"/>
      <c r="Q167" s="137"/>
      <c r="R167" s="137"/>
      <c r="S167" s="137"/>
      <c r="T167" s="137"/>
    </row>
    <row r="168" spans="1:20" ht="49.5" x14ac:dyDescent="0.3">
      <c r="A168" s="138"/>
      <c r="B168" s="141" t="s">
        <v>299</v>
      </c>
      <c r="C168" s="139">
        <v>114.59033333333332</v>
      </c>
      <c r="D168" s="139">
        <v>3</v>
      </c>
      <c r="E168" s="139">
        <v>224.51499999999999</v>
      </c>
      <c r="F168" s="139">
        <v>224.51499999999999</v>
      </c>
      <c r="G168" s="139">
        <v>0</v>
      </c>
      <c r="H168" s="139"/>
      <c r="I168" s="140">
        <v>2</v>
      </c>
      <c r="J168" s="139">
        <v>119.256</v>
      </c>
      <c r="K168" s="140">
        <v>3</v>
      </c>
      <c r="L168" s="139">
        <v>0</v>
      </c>
      <c r="M168" s="139">
        <v>343.77099999999996</v>
      </c>
      <c r="N168"/>
      <c r="O168" s="137"/>
      <c r="P168" s="137"/>
      <c r="Q168" s="137"/>
      <c r="R168" s="137"/>
      <c r="S168" s="137"/>
      <c r="T168" s="137"/>
    </row>
    <row r="169" spans="1:20" ht="99" x14ac:dyDescent="0.3">
      <c r="A169" s="138"/>
      <c r="B169" s="141" t="s">
        <v>209</v>
      </c>
      <c r="C169" s="139">
        <v>51.1755</v>
      </c>
      <c r="D169" s="139">
        <v>4</v>
      </c>
      <c r="E169" s="139">
        <v>0</v>
      </c>
      <c r="F169" s="139">
        <v>0</v>
      </c>
      <c r="G169" s="139">
        <v>0</v>
      </c>
      <c r="H169" s="139">
        <v>0</v>
      </c>
      <c r="I169" s="140">
        <v>3</v>
      </c>
      <c r="J169" s="139">
        <v>195.702</v>
      </c>
      <c r="K169" s="140">
        <v>4</v>
      </c>
      <c r="L169" s="139">
        <v>9</v>
      </c>
      <c r="M169" s="139">
        <v>204.702</v>
      </c>
      <c r="N169"/>
      <c r="O169" s="137"/>
      <c r="P169" s="137"/>
      <c r="Q169" s="137"/>
      <c r="R169" s="137"/>
      <c r="S169" s="137"/>
      <c r="T169" s="137"/>
    </row>
    <row r="170" spans="1:20" ht="115.5" x14ac:dyDescent="0.3">
      <c r="A170" s="138"/>
      <c r="B170" s="141" t="s">
        <v>210</v>
      </c>
      <c r="C170" s="139">
        <v>48.9255</v>
      </c>
      <c r="D170" s="139">
        <v>4</v>
      </c>
      <c r="E170" s="139">
        <v>0</v>
      </c>
      <c r="F170" s="139">
        <v>0</v>
      </c>
      <c r="G170" s="139">
        <v>0</v>
      </c>
      <c r="H170" s="139">
        <v>0</v>
      </c>
      <c r="I170" s="140">
        <v>3</v>
      </c>
      <c r="J170" s="139">
        <v>195.702</v>
      </c>
      <c r="K170" s="140">
        <v>4</v>
      </c>
      <c r="L170" s="139">
        <v>0</v>
      </c>
      <c r="M170" s="139">
        <v>195.702</v>
      </c>
      <c r="N170"/>
      <c r="O170" s="137"/>
      <c r="P170" s="137"/>
      <c r="Q170" s="137"/>
      <c r="R170" s="137"/>
      <c r="S170" s="137"/>
      <c r="T170" s="137"/>
    </row>
    <row r="171" spans="1:20" ht="82.5" x14ac:dyDescent="0.3">
      <c r="A171" s="138"/>
      <c r="B171" s="141" t="s">
        <v>596</v>
      </c>
      <c r="C171" s="139">
        <v>62.068799999999996</v>
      </c>
      <c r="D171" s="139">
        <v>5</v>
      </c>
      <c r="E171" s="139">
        <v>216.887</v>
      </c>
      <c r="F171" s="139">
        <v>216.887</v>
      </c>
      <c r="G171" s="139">
        <v>0</v>
      </c>
      <c r="H171" s="139">
        <v>0</v>
      </c>
      <c r="I171" s="140">
        <v>4</v>
      </c>
      <c r="J171" s="139">
        <v>82.613</v>
      </c>
      <c r="K171" s="140">
        <v>5</v>
      </c>
      <c r="L171" s="139">
        <v>10.843999999999999</v>
      </c>
      <c r="M171" s="139">
        <v>310.34399999999999</v>
      </c>
      <c r="N171"/>
      <c r="O171" s="137"/>
      <c r="P171" s="137"/>
      <c r="Q171" s="137"/>
      <c r="R171" s="137"/>
      <c r="S171" s="137"/>
      <c r="T171" s="137"/>
    </row>
    <row r="172" spans="1:20" ht="49.5" x14ac:dyDescent="0.3">
      <c r="A172" s="138"/>
      <c r="B172" s="141" t="s">
        <v>597</v>
      </c>
      <c r="C172" s="139">
        <v>82.47999999999999</v>
      </c>
      <c r="D172" s="139">
        <v>4</v>
      </c>
      <c r="E172" s="139">
        <v>0</v>
      </c>
      <c r="F172" s="139">
        <v>0</v>
      </c>
      <c r="G172" s="139">
        <v>0</v>
      </c>
      <c r="H172" s="139">
        <v>185.53</v>
      </c>
      <c r="I172" s="140">
        <v>3</v>
      </c>
      <c r="J172" s="139">
        <v>144.38999999999999</v>
      </c>
      <c r="K172" s="140">
        <v>4</v>
      </c>
      <c r="L172" s="139">
        <v>0</v>
      </c>
      <c r="M172" s="139">
        <v>329.91999999999996</v>
      </c>
      <c r="N172"/>
      <c r="O172" s="137"/>
      <c r="P172" s="137"/>
      <c r="Q172" s="137"/>
      <c r="R172" s="137"/>
      <c r="S172" s="137"/>
      <c r="T172" s="137"/>
    </row>
    <row r="173" spans="1:20" ht="49.5" x14ac:dyDescent="0.3">
      <c r="A173" s="138"/>
      <c r="B173" s="141" t="s">
        <v>598</v>
      </c>
      <c r="C173" s="139">
        <v>82.778750000000002</v>
      </c>
      <c r="D173" s="139">
        <v>4</v>
      </c>
      <c r="E173" s="139">
        <v>0</v>
      </c>
      <c r="F173" s="139">
        <v>0</v>
      </c>
      <c r="G173" s="139">
        <v>0</v>
      </c>
      <c r="H173" s="139">
        <v>186.72499999999999</v>
      </c>
      <c r="I173" s="140">
        <v>3</v>
      </c>
      <c r="J173" s="139">
        <v>144.38999999999999</v>
      </c>
      <c r="K173" s="140">
        <v>4</v>
      </c>
      <c r="L173" s="139">
        <v>0</v>
      </c>
      <c r="M173" s="139">
        <v>331.11500000000001</v>
      </c>
      <c r="N173"/>
      <c r="O173" s="137"/>
      <c r="P173" s="137"/>
      <c r="Q173" s="137"/>
      <c r="R173" s="137"/>
      <c r="S173" s="137"/>
      <c r="T173" s="137"/>
    </row>
    <row r="174" spans="1:20" ht="115.5" x14ac:dyDescent="0.3">
      <c r="A174" s="138"/>
      <c r="B174" s="141" t="s">
        <v>602</v>
      </c>
      <c r="C174" s="139">
        <v>24.304749999999999</v>
      </c>
      <c r="D174" s="139">
        <v>4</v>
      </c>
      <c r="E174" s="139">
        <v>0</v>
      </c>
      <c r="F174" s="139">
        <v>0</v>
      </c>
      <c r="G174" s="139">
        <v>0</v>
      </c>
      <c r="H174" s="139">
        <v>0</v>
      </c>
      <c r="I174" s="140">
        <v>3</v>
      </c>
      <c r="J174" s="139">
        <v>94.968999999999994</v>
      </c>
      <c r="K174" s="140">
        <v>4</v>
      </c>
      <c r="L174" s="139">
        <v>2.25</v>
      </c>
      <c r="M174" s="139">
        <v>97.218999999999994</v>
      </c>
      <c r="N174"/>
      <c r="O174" s="137"/>
      <c r="P174" s="137"/>
      <c r="Q174" s="137"/>
      <c r="R174" s="137"/>
      <c r="S174" s="137"/>
      <c r="T174" s="137"/>
    </row>
    <row r="175" spans="1:20" ht="99" x14ac:dyDescent="0.3">
      <c r="A175" s="138"/>
      <c r="B175" s="141" t="s">
        <v>603</v>
      </c>
      <c r="C175" s="139">
        <v>13.555199999999999</v>
      </c>
      <c r="D175" s="139">
        <v>5</v>
      </c>
      <c r="E175" s="139">
        <v>0</v>
      </c>
      <c r="F175" s="139">
        <v>0</v>
      </c>
      <c r="G175" s="139">
        <v>0</v>
      </c>
      <c r="H175" s="139">
        <v>0</v>
      </c>
      <c r="I175" s="140">
        <v>4</v>
      </c>
      <c r="J175" s="139">
        <v>67.775999999999996</v>
      </c>
      <c r="K175" s="140">
        <v>5</v>
      </c>
      <c r="L175" s="139">
        <v>0</v>
      </c>
      <c r="M175" s="139">
        <v>67.775999999999996</v>
      </c>
      <c r="N175"/>
      <c r="O175" s="137"/>
      <c r="P175" s="137"/>
      <c r="Q175" s="137"/>
      <c r="R175" s="137"/>
      <c r="S175" s="137"/>
      <c r="T175" s="137"/>
    </row>
    <row r="176" spans="1:20" ht="49.5" x14ac:dyDescent="0.3">
      <c r="A176" s="138" t="s">
        <v>921</v>
      </c>
      <c r="B176" s="141" t="s">
        <v>300</v>
      </c>
      <c r="C176" s="139">
        <v>9.0114444444444448</v>
      </c>
      <c r="D176" s="139">
        <v>4.5</v>
      </c>
      <c r="E176" s="139">
        <v>0</v>
      </c>
      <c r="F176" s="139">
        <v>0</v>
      </c>
      <c r="G176" s="139">
        <v>0</v>
      </c>
      <c r="H176" s="139">
        <v>5.9279999999999999</v>
      </c>
      <c r="I176" s="140">
        <v>7</v>
      </c>
      <c r="J176" s="139">
        <v>0</v>
      </c>
      <c r="K176" s="140">
        <v>9</v>
      </c>
      <c r="L176" s="139">
        <v>75.175000000000011</v>
      </c>
      <c r="M176" s="139">
        <v>81.103000000000009</v>
      </c>
      <c r="N176"/>
      <c r="O176" s="137"/>
      <c r="P176" s="137"/>
      <c r="Q176" s="137"/>
      <c r="R176" s="137"/>
      <c r="S176" s="137"/>
      <c r="T176" s="137"/>
    </row>
    <row r="177" spans="1:20" ht="82.5" x14ac:dyDescent="0.3">
      <c r="A177" s="138"/>
      <c r="B177" s="141" t="s">
        <v>301</v>
      </c>
      <c r="C177" s="139">
        <v>1.7253333333333332</v>
      </c>
      <c r="D177" s="139">
        <v>4.5</v>
      </c>
      <c r="E177" s="139">
        <v>0</v>
      </c>
      <c r="F177" s="139">
        <v>0</v>
      </c>
      <c r="G177" s="139">
        <v>0</v>
      </c>
      <c r="H177" s="139">
        <v>5.9279999999999999</v>
      </c>
      <c r="I177" s="140">
        <v>7</v>
      </c>
      <c r="J177" s="139">
        <v>0</v>
      </c>
      <c r="K177" s="140">
        <v>9</v>
      </c>
      <c r="L177" s="139">
        <v>9.6</v>
      </c>
      <c r="M177" s="139">
        <v>15.527999999999999</v>
      </c>
      <c r="N177"/>
      <c r="O177" s="137"/>
      <c r="P177" s="137"/>
      <c r="Q177" s="137"/>
      <c r="R177" s="137"/>
      <c r="S177" s="137"/>
      <c r="T177" s="137"/>
    </row>
    <row r="178" spans="1:20" ht="33" x14ac:dyDescent="0.3">
      <c r="A178" s="138"/>
      <c r="B178" s="141" t="s">
        <v>302</v>
      </c>
      <c r="C178" s="139">
        <v>1.125</v>
      </c>
      <c r="D178" s="139">
        <v>4</v>
      </c>
      <c r="E178" s="139">
        <v>0</v>
      </c>
      <c r="F178" s="139">
        <v>0</v>
      </c>
      <c r="G178" s="139">
        <v>0</v>
      </c>
      <c r="H178" s="139">
        <v>0</v>
      </c>
      <c r="I178" s="140">
        <v>3</v>
      </c>
      <c r="J178" s="139">
        <v>0</v>
      </c>
      <c r="K178" s="140">
        <v>4</v>
      </c>
      <c r="L178" s="139">
        <v>4.5</v>
      </c>
      <c r="M178" s="139">
        <v>4.5</v>
      </c>
      <c r="N178"/>
      <c r="O178" s="137"/>
      <c r="P178" s="137"/>
      <c r="Q178" s="137"/>
      <c r="R178" s="137"/>
      <c r="S178" s="137"/>
      <c r="T178" s="137"/>
    </row>
    <row r="179" spans="1:20" ht="66" x14ac:dyDescent="0.3">
      <c r="A179" s="138"/>
      <c r="B179" s="141" t="s">
        <v>303</v>
      </c>
      <c r="C179" s="139">
        <v>0.43</v>
      </c>
      <c r="D179" s="139">
        <v>4</v>
      </c>
      <c r="E179" s="139">
        <v>0</v>
      </c>
      <c r="F179" s="139">
        <v>0</v>
      </c>
      <c r="G179" s="139">
        <v>0</v>
      </c>
      <c r="H179" s="139">
        <v>0</v>
      </c>
      <c r="I179" s="140">
        <v>3</v>
      </c>
      <c r="J179" s="139">
        <v>0</v>
      </c>
      <c r="K179" s="140">
        <v>4</v>
      </c>
      <c r="L179" s="139">
        <v>1.72</v>
      </c>
      <c r="M179" s="139">
        <v>1.72</v>
      </c>
      <c r="N179"/>
      <c r="O179" s="137"/>
      <c r="P179" s="137"/>
      <c r="Q179" s="137"/>
      <c r="R179" s="137"/>
      <c r="S179" s="137"/>
      <c r="T179" s="137"/>
    </row>
    <row r="180" spans="1:20" ht="33" x14ac:dyDescent="0.3">
      <c r="A180" s="138" t="s">
        <v>893</v>
      </c>
      <c r="B180" s="141" t="s">
        <v>143</v>
      </c>
      <c r="C180" s="139">
        <v>252.44966666666664</v>
      </c>
      <c r="D180" s="139">
        <v>3</v>
      </c>
      <c r="E180" s="139">
        <v>466</v>
      </c>
      <c r="F180" s="139">
        <v>466</v>
      </c>
      <c r="G180" s="139">
        <v>0</v>
      </c>
      <c r="H180" s="139">
        <v>139.74199999999999</v>
      </c>
      <c r="I180" s="140">
        <v>2</v>
      </c>
      <c r="J180" s="139">
        <v>151.607</v>
      </c>
      <c r="K180" s="140">
        <v>3</v>
      </c>
      <c r="L180" s="139">
        <v>0</v>
      </c>
      <c r="M180" s="139">
        <v>757.34899999999993</v>
      </c>
      <c r="N180"/>
      <c r="O180" s="137"/>
      <c r="P180" s="137"/>
      <c r="Q180" s="137"/>
      <c r="R180" s="137"/>
      <c r="S180" s="137"/>
      <c r="T180" s="137"/>
    </row>
    <row r="181" spans="1:20" ht="33" x14ac:dyDescent="0.3">
      <c r="A181" s="138"/>
      <c r="B181" s="141" t="s">
        <v>605</v>
      </c>
      <c r="C181" s="139">
        <v>145.77066666666667</v>
      </c>
      <c r="D181" s="139">
        <v>3</v>
      </c>
      <c r="E181" s="139">
        <v>188.7</v>
      </c>
      <c r="F181" s="139">
        <v>188.7</v>
      </c>
      <c r="G181" s="139">
        <v>0</v>
      </c>
      <c r="H181" s="139">
        <v>124.5</v>
      </c>
      <c r="I181" s="140">
        <v>2</v>
      </c>
      <c r="J181" s="139">
        <v>124.11199999999999</v>
      </c>
      <c r="K181" s="140">
        <v>3</v>
      </c>
      <c r="L181" s="139">
        <v>0</v>
      </c>
      <c r="M181" s="139">
        <v>437.31200000000001</v>
      </c>
      <c r="N181"/>
      <c r="O181" s="137"/>
      <c r="P181" s="137"/>
      <c r="Q181" s="137"/>
      <c r="R181" s="137"/>
      <c r="S181" s="137"/>
      <c r="T181" s="137"/>
    </row>
    <row r="182" spans="1:20" ht="66" x14ac:dyDescent="0.3">
      <c r="A182" s="138" t="s">
        <v>894</v>
      </c>
      <c r="B182" s="141" t="s">
        <v>211</v>
      </c>
      <c r="C182" s="139">
        <v>116.25028571428571</v>
      </c>
      <c r="D182" s="139">
        <v>3.5</v>
      </c>
      <c r="E182" s="139">
        <v>487.54899999999998</v>
      </c>
      <c r="F182" s="139">
        <v>487.54899999999998</v>
      </c>
      <c r="G182" s="139">
        <v>0</v>
      </c>
      <c r="H182" s="139">
        <v>151.54300000000001</v>
      </c>
      <c r="I182" s="140">
        <v>5</v>
      </c>
      <c r="J182" s="139">
        <v>174.66</v>
      </c>
      <c r="K182" s="140">
        <v>7</v>
      </c>
      <c r="L182" s="139">
        <v>0</v>
      </c>
      <c r="M182" s="139">
        <v>813.75199999999995</v>
      </c>
      <c r="N182"/>
      <c r="O182" s="137"/>
      <c r="P182" s="137"/>
      <c r="Q182" s="137"/>
      <c r="R182" s="137"/>
      <c r="S182" s="137"/>
      <c r="T182" s="137"/>
    </row>
    <row r="183" spans="1:20" ht="66" x14ac:dyDescent="0.3">
      <c r="A183" s="138"/>
      <c r="B183" s="141" t="s">
        <v>304</v>
      </c>
      <c r="C183" s="139">
        <v>77.472333333333339</v>
      </c>
      <c r="D183" s="139">
        <v>3</v>
      </c>
      <c r="E183" s="139">
        <v>126.026</v>
      </c>
      <c r="F183" s="139">
        <v>126.026</v>
      </c>
      <c r="G183" s="139">
        <v>0</v>
      </c>
      <c r="H183" s="139">
        <v>37.152000000000001</v>
      </c>
      <c r="I183" s="140">
        <v>2</v>
      </c>
      <c r="J183" s="139">
        <v>69.239000000000004</v>
      </c>
      <c r="K183" s="140">
        <v>3</v>
      </c>
      <c r="L183" s="139">
        <v>0</v>
      </c>
      <c r="M183" s="139">
        <v>232.417</v>
      </c>
      <c r="N183"/>
      <c r="O183" s="137"/>
      <c r="P183" s="137"/>
      <c r="Q183" s="137"/>
      <c r="R183" s="137"/>
      <c r="S183" s="137"/>
      <c r="T183" s="137"/>
    </row>
    <row r="184" spans="1:20" ht="82.5" x14ac:dyDescent="0.3">
      <c r="A184" s="138"/>
      <c r="B184" s="141" t="s">
        <v>305</v>
      </c>
      <c r="C184" s="139">
        <v>118.00975</v>
      </c>
      <c r="D184" s="139">
        <v>4</v>
      </c>
      <c r="E184" s="139">
        <v>323.99700000000001</v>
      </c>
      <c r="F184" s="139">
        <v>323.99700000000001</v>
      </c>
      <c r="G184" s="139">
        <v>0</v>
      </c>
      <c r="H184" s="139">
        <v>77.239000000000004</v>
      </c>
      <c r="I184" s="140">
        <v>3</v>
      </c>
      <c r="J184" s="139">
        <v>70.802999999999997</v>
      </c>
      <c r="K184" s="140">
        <v>4</v>
      </c>
      <c r="L184" s="139">
        <v>0</v>
      </c>
      <c r="M184" s="139">
        <v>472.03899999999999</v>
      </c>
      <c r="N184"/>
      <c r="O184" s="137"/>
      <c r="P184" s="137"/>
      <c r="Q184" s="137"/>
      <c r="R184" s="137"/>
      <c r="S184" s="137"/>
      <c r="T184" s="137"/>
    </row>
    <row r="185" spans="1:20" ht="33" x14ac:dyDescent="0.3">
      <c r="A185" s="138"/>
      <c r="B185" s="141" t="s">
        <v>306</v>
      </c>
      <c r="C185" s="139">
        <v>125.57333333333334</v>
      </c>
      <c r="D185" s="139">
        <v>6</v>
      </c>
      <c r="E185" s="139">
        <v>192.24299999999999</v>
      </c>
      <c r="F185" s="139">
        <v>192.24299999999999</v>
      </c>
      <c r="G185" s="139">
        <v>0</v>
      </c>
      <c r="H185" s="139">
        <v>323.851</v>
      </c>
      <c r="I185" s="140">
        <v>5</v>
      </c>
      <c r="J185" s="139">
        <v>237.346</v>
      </c>
      <c r="K185" s="140">
        <v>6</v>
      </c>
      <c r="L185" s="139">
        <v>0</v>
      </c>
      <c r="M185" s="139">
        <v>753.44</v>
      </c>
      <c r="N185"/>
      <c r="O185" s="137"/>
      <c r="P185" s="137"/>
      <c r="Q185" s="137"/>
      <c r="R185" s="137"/>
      <c r="S185" s="137"/>
      <c r="T185" s="137"/>
    </row>
    <row r="186" spans="1:20" ht="49.5" x14ac:dyDescent="0.3">
      <c r="A186" s="138"/>
      <c r="B186" s="141" t="s">
        <v>307</v>
      </c>
      <c r="C186" s="139">
        <v>82.46050000000001</v>
      </c>
      <c r="D186" s="139">
        <v>4</v>
      </c>
      <c r="E186" s="139">
        <v>183</v>
      </c>
      <c r="F186" s="139">
        <v>183</v>
      </c>
      <c r="G186" s="139">
        <v>0</v>
      </c>
      <c r="H186" s="139">
        <v>80.864000000000004</v>
      </c>
      <c r="I186" s="140">
        <v>3</v>
      </c>
      <c r="J186" s="139">
        <v>65.977999999999994</v>
      </c>
      <c r="K186" s="140">
        <v>4</v>
      </c>
      <c r="L186" s="139">
        <v>0</v>
      </c>
      <c r="M186" s="139">
        <v>329.84200000000004</v>
      </c>
      <c r="N186"/>
      <c r="O186" s="137"/>
      <c r="P186" s="137"/>
      <c r="Q186" s="137"/>
      <c r="R186" s="137"/>
      <c r="S186" s="137"/>
      <c r="T186" s="137"/>
    </row>
    <row r="187" spans="1:20" ht="49.5" x14ac:dyDescent="0.3">
      <c r="A187" s="138"/>
      <c r="B187" s="141" t="s">
        <v>212</v>
      </c>
      <c r="C187" s="139">
        <v>183.41049999999998</v>
      </c>
      <c r="D187" s="139">
        <v>4</v>
      </c>
      <c r="E187" s="139">
        <v>328.00599999999997</v>
      </c>
      <c r="F187" s="139">
        <v>328.00599999999997</v>
      </c>
      <c r="G187" s="139">
        <v>0</v>
      </c>
      <c r="H187" s="139">
        <v>161.81299999999999</v>
      </c>
      <c r="I187" s="140">
        <v>3</v>
      </c>
      <c r="J187" s="139">
        <v>243.82300000000001</v>
      </c>
      <c r="K187" s="140">
        <v>4</v>
      </c>
      <c r="L187" s="139">
        <v>0</v>
      </c>
      <c r="M187" s="139">
        <v>733.64199999999994</v>
      </c>
      <c r="N187"/>
      <c r="O187" s="137"/>
      <c r="P187" s="137"/>
      <c r="Q187" s="137"/>
      <c r="R187" s="137"/>
      <c r="S187" s="137"/>
      <c r="T187" s="137"/>
    </row>
    <row r="188" spans="1:20" ht="49.5" x14ac:dyDescent="0.3">
      <c r="A188" s="138"/>
      <c r="B188" s="141" t="s">
        <v>308</v>
      </c>
      <c r="C188" s="139">
        <v>98.956000000000003</v>
      </c>
      <c r="D188" s="139">
        <v>3</v>
      </c>
      <c r="E188" s="139">
        <v>150.12100000000001</v>
      </c>
      <c r="F188" s="139">
        <v>150.12100000000001</v>
      </c>
      <c r="G188" s="139">
        <v>0</v>
      </c>
      <c r="H188" s="139">
        <v>78.944999999999993</v>
      </c>
      <c r="I188" s="140">
        <v>2</v>
      </c>
      <c r="J188" s="139">
        <v>67.802000000000007</v>
      </c>
      <c r="K188" s="140">
        <v>3</v>
      </c>
      <c r="L188" s="139">
        <v>0</v>
      </c>
      <c r="M188" s="139">
        <v>296.86799999999999</v>
      </c>
      <c r="N188"/>
      <c r="O188" s="137"/>
      <c r="P188" s="137"/>
      <c r="Q188" s="137"/>
      <c r="R188" s="137"/>
      <c r="S188" s="137"/>
      <c r="T188" s="137"/>
    </row>
    <row r="189" spans="1:20" ht="66" x14ac:dyDescent="0.3">
      <c r="A189" s="138"/>
      <c r="B189" s="141" t="s">
        <v>218</v>
      </c>
      <c r="C189" s="139">
        <v>38.363714285714288</v>
      </c>
      <c r="D189" s="139">
        <v>7</v>
      </c>
      <c r="E189" s="139">
        <v>0</v>
      </c>
      <c r="F189" s="139">
        <v>0</v>
      </c>
      <c r="G189" s="139">
        <v>0</v>
      </c>
      <c r="H189" s="139">
        <v>152.15700000000001</v>
      </c>
      <c r="I189" s="140">
        <v>6</v>
      </c>
      <c r="J189" s="139">
        <v>116.389</v>
      </c>
      <c r="K189" s="140">
        <v>7</v>
      </c>
      <c r="L189" s="139">
        <v>0</v>
      </c>
      <c r="M189" s="139">
        <v>268.54599999999999</v>
      </c>
      <c r="N189"/>
      <c r="O189" s="137"/>
      <c r="P189" s="137"/>
      <c r="Q189" s="137"/>
      <c r="R189" s="137"/>
      <c r="S189" s="137"/>
      <c r="T189" s="137"/>
    </row>
    <row r="190" spans="1:20" ht="49.5" x14ac:dyDescent="0.3">
      <c r="A190" s="138"/>
      <c r="B190" s="141" t="s">
        <v>609</v>
      </c>
      <c r="C190" s="139">
        <v>73.034166666666664</v>
      </c>
      <c r="D190" s="139">
        <v>4</v>
      </c>
      <c r="E190" s="139">
        <v>321.86900000000003</v>
      </c>
      <c r="F190" s="139">
        <v>321.86900000000003</v>
      </c>
      <c r="G190" s="139">
        <v>0</v>
      </c>
      <c r="H190" s="139">
        <v>291.541</v>
      </c>
      <c r="I190" s="140">
        <v>9</v>
      </c>
      <c r="J190" s="139">
        <v>253</v>
      </c>
      <c r="K190" s="140">
        <v>12</v>
      </c>
      <c r="L190" s="139">
        <v>10</v>
      </c>
      <c r="M190" s="139">
        <v>876.41</v>
      </c>
      <c r="N190"/>
      <c r="O190" s="137"/>
      <c r="P190" s="137"/>
      <c r="Q190" s="137"/>
      <c r="R190" s="137"/>
      <c r="S190" s="137"/>
      <c r="T190" s="137"/>
    </row>
    <row r="191" spans="1:20" ht="49.5" x14ac:dyDescent="0.3">
      <c r="A191" s="138"/>
      <c r="B191" s="141" t="s">
        <v>610</v>
      </c>
      <c r="C191" s="139">
        <v>110.70899999999999</v>
      </c>
      <c r="D191" s="139">
        <v>3</v>
      </c>
      <c r="E191" s="139">
        <v>163.55199999999999</v>
      </c>
      <c r="F191" s="139">
        <v>163.55199999999999</v>
      </c>
      <c r="G191" s="139">
        <v>0</v>
      </c>
      <c r="H191" s="139">
        <v>64.718000000000004</v>
      </c>
      <c r="I191" s="140">
        <v>2</v>
      </c>
      <c r="J191" s="139">
        <v>103.857</v>
      </c>
      <c r="K191" s="140">
        <v>3</v>
      </c>
      <c r="L191" s="139">
        <v>0</v>
      </c>
      <c r="M191" s="139">
        <v>332.12699999999995</v>
      </c>
      <c r="N191"/>
      <c r="O191" s="137"/>
      <c r="P191" s="137"/>
      <c r="Q191" s="137"/>
      <c r="R191" s="137"/>
      <c r="S191" s="137"/>
      <c r="T191" s="137"/>
    </row>
    <row r="192" spans="1:20" ht="66" x14ac:dyDescent="0.3">
      <c r="A192" s="138"/>
      <c r="B192" s="141" t="s">
        <v>612</v>
      </c>
      <c r="C192" s="139">
        <v>226.01333333333332</v>
      </c>
      <c r="D192" s="139">
        <v>6</v>
      </c>
      <c r="E192" s="139">
        <v>469.14800000000002</v>
      </c>
      <c r="F192" s="139">
        <v>469.14800000000002</v>
      </c>
      <c r="G192" s="139">
        <v>0</v>
      </c>
      <c r="H192" s="139">
        <v>548.99199999999996</v>
      </c>
      <c r="I192" s="140">
        <v>5</v>
      </c>
      <c r="J192" s="139">
        <v>337.94</v>
      </c>
      <c r="K192" s="140">
        <v>6</v>
      </c>
      <c r="L192" s="139">
        <v>0</v>
      </c>
      <c r="M192" s="139">
        <v>1356.08</v>
      </c>
      <c r="N192"/>
      <c r="O192" s="137"/>
      <c r="P192" s="137"/>
      <c r="Q192" s="137"/>
      <c r="R192" s="137"/>
      <c r="S192" s="137"/>
      <c r="T192" s="137"/>
    </row>
    <row r="193" spans="1:20" ht="82.5" x14ac:dyDescent="0.3">
      <c r="A193" s="138"/>
      <c r="B193" s="141" t="s">
        <v>617</v>
      </c>
      <c r="C193" s="139">
        <v>79.364333333333335</v>
      </c>
      <c r="D193" s="139">
        <v>6</v>
      </c>
      <c r="E193" s="139">
        <v>284.089</v>
      </c>
      <c r="F193" s="139">
        <v>284.089</v>
      </c>
      <c r="G193" s="139">
        <v>0</v>
      </c>
      <c r="H193" s="139">
        <v>85.778999999999996</v>
      </c>
      <c r="I193" s="140">
        <v>5</v>
      </c>
      <c r="J193" s="139">
        <v>106.318</v>
      </c>
      <c r="K193" s="140">
        <v>6</v>
      </c>
      <c r="L193" s="139">
        <v>0</v>
      </c>
      <c r="M193" s="139">
        <v>476.18599999999998</v>
      </c>
      <c r="N193"/>
      <c r="O193" s="137"/>
      <c r="P193" s="137"/>
      <c r="Q193" s="137"/>
      <c r="R193" s="137"/>
      <c r="S193" s="137"/>
      <c r="T193" s="137"/>
    </row>
    <row r="194" spans="1:20" ht="82.5" x14ac:dyDescent="0.3">
      <c r="A194" s="138"/>
      <c r="B194" s="141" t="s">
        <v>619</v>
      </c>
      <c r="C194" s="139">
        <v>79.364333333333335</v>
      </c>
      <c r="D194" s="139">
        <v>6</v>
      </c>
      <c r="E194" s="139">
        <v>284.089</v>
      </c>
      <c r="F194" s="139">
        <v>284.089</v>
      </c>
      <c r="G194" s="139">
        <v>0</v>
      </c>
      <c r="H194" s="139">
        <v>85.778999999999996</v>
      </c>
      <c r="I194" s="140">
        <v>5</v>
      </c>
      <c r="J194" s="139">
        <v>106.318</v>
      </c>
      <c r="K194" s="140">
        <v>6</v>
      </c>
      <c r="L194" s="139">
        <v>0</v>
      </c>
      <c r="M194" s="139">
        <v>476.18599999999998</v>
      </c>
      <c r="N194"/>
      <c r="O194" s="137"/>
      <c r="P194" s="137"/>
      <c r="Q194" s="137"/>
      <c r="R194" s="137"/>
      <c r="S194" s="137"/>
      <c r="T194" s="137"/>
    </row>
    <row r="195" spans="1:20" ht="66" x14ac:dyDescent="0.3">
      <c r="A195" s="138"/>
      <c r="B195" s="141" t="s">
        <v>620</v>
      </c>
      <c r="C195" s="139">
        <v>79.364333333333335</v>
      </c>
      <c r="D195" s="139">
        <v>6</v>
      </c>
      <c r="E195" s="139">
        <v>284.089</v>
      </c>
      <c r="F195" s="139">
        <v>284.089</v>
      </c>
      <c r="G195" s="139">
        <v>0</v>
      </c>
      <c r="H195" s="139">
        <v>85.778999999999996</v>
      </c>
      <c r="I195" s="140">
        <v>5</v>
      </c>
      <c r="J195" s="139">
        <v>106.318</v>
      </c>
      <c r="K195" s="140">
        <v>6</v>
      </c>
      <c r="L195" s="139">
        <v>0</v>
      </c>
      <c r="M195" s="139">
        <v>476.18599999999998</v>
      </c>
      <c r="N195"/>
      <c r="O195" s="137"/>
      <c r="P195" s="137"/>
      <c r="Q195" s="137"/>
      <c r="R195" s="137"/>
      <c r="S195" s="137"/>
      <c r="T195" s="137"/>
    </row>
    <row r="196" spans="1:20" ht="66" x14ac:dyDescent="0.3">
      <c r="A196" s="138"/>
      <c r="B196" s="141" t="s">
        <v>621</v>
      </c>
      <c r="C196" s="139">
        <v>79.364333333333335</v>
      </c>
      <c r="D196" s="139">
        <v>6</v>
      </c>
      <c r="E196" s="139">
        <v>284.089</v>
      </c>
      <c r="F196" s="139">
        <v>284.089</v>
      </c>
      <c r="G196" s="139">
        <v>0</v>
      </c>
      <c r="H196" s="139">
        <v>85.778999999999996</v>
      </c>
      <c r="I196" s="140">
        <v>5</v>
      </c>
      <c r="J196" s="139">
        <v>106.318</v>
      </c>
      <c r="K196" s="140">
        <v>6</v>
      </c>
      <c r="L196" s="139">
        <v>0</v>
      </c>
      <c r="M196" s="139">
        <v>476.18599999999998</v>
      </c>
      <c r="N196"/>
      <c r="O196" s="137"/>
      <c r="P196" s="137"/>
      <c r="Q196" s="137"/>
      <c r="R196" s="137"/>
      <c r="S196" s="137"/>
      <c r="T196" s="137"/>
    </row>
    <row r="197" spans="1:20" ht="66" x14ac:dyDescent="0.3">
      <c r="A197" s="138"/>
      <c r="B197" s="141" t="s">
        <v>624</v>
      </c>
      <c r="C197" s="139">
        <v>118.00975</v>
      </c>
      <c r="D197" s="139">
        <v>4</v>
      </c>
      <c r="E197" s="139">
        <v>323.99700000000001</v>
      </c>
      <c r="F197" s="139">
        <v>323.99700000000001</v>
      </c>
      <c r="G197" s="139">
        <v>0</v>
      </c>
      <c r="H197" s="139">
        <v>77.239000000000004</v>
      </c>
      <c r="I197" s="140">
        <v>3</v>
      </c>
      <c r="J197" s="139">
        <v>70.802999999999997</v>
      </c>
      <c r="K197" s="140">
        <v>4</v>
      </c>
      <c r="L197" s="139">
        <v>0</v>
      </c>
      <c r="M197" s="139">
        <v>472.03899999999999</v>
      </c>
      <c r="N197"/>
      <c r="O197" s="137"/>
      <c r="P197" s="137"/>
      <c r="Q197" s="137"/>
      <c r="R197" s="137"/>
      <c r="S197" s="137"/>
      <c r="T197" s="137"/>
    </row>
    <row r="198" spans="1:20" ht="66" x14ac:dyDescent="0.3">
      <c r="A198" s="138"/>
      <c r="B198" s="141" t="s">
        <v>626</v>
      </c>
      <c r="C198" s="139">
        <v>169.75416666666666</v>
      </c>
      <c r="D198" s="139">
        <v>6</v>
      </c>
      <c r="E198" s="139">
        <v>453.029</v>
      </c>
      <c r="F198" s="139">
        <v>453.029</v>
      </c>
      <c r="G198" s="139">
        <v>0</v>
      </c>
      <c r="H198" s="139">
        <v>326.33199999999999</v>
      </c>
      <c r="I198" s="140">
        <v>5</v>
      </c>
      <c r="J198" s="139">
        <v>239.16399999999999</v>
      </c>
      <c r="K198" s="140">
        <v>6</v>
      </c>
      <c r="L198" s="139">
        <v>0</v>
      </c>
      <c r="M198" s="139">
        <v>1018.525</v>
      </c>
      <c r="N198"/>
      <c r="O198" s="137"/>
      <c r="P198" s="137"/>
      <c r="Q198" s="137"/>
      <c r="R198" s="137"/>
      <c r="S198" s="137"/>
      <c r="T198" s="137"/>
    </row>
    <row r="199" spans="1:20" ht="49.5" x14ac:dyDescent="0.3">
      <c r="A199" s="138"/>
      <c r="B199" s="141" t="s">
        <v>628</v>
      </c>
      <c r="C199" s="139">
        <v>82.46050000000001</v>
      </c>
      <c r="D199" s="139">
        <v>4</v>
      </c>
      <c r="E199" s="139">
        <v>183</v>
      </c>
      <c r="F199" s="139">
        <v>183</v>
      </c>
      <c r="G199" s="139">
        <v>0</v>
      </c>
      <c r="H199" s="139">
        <v>80.864000000000004</v>
      </c>
      <c r="I199" s="140">
        <v>3</v>
      </c>
      <c r="J199" s="139">
        <v>65.977999999999994</v>
      </c>
      <c r="K199" s="140">
        <v>4</v>
      </c>
      <c r="L199" s="139">
        <v>0</v>
      </c>
      <c r="M199" s="139">
        <v>329.84200000000004</v>
      </c>
      <c r="N199"/>
      <c r="O199" s="137"/>
      <c r="P199" s="137"/>
      <c r="Q199" s="137"/>
      <c r="R199" s="137"/>
      <c r="S199" s="137"/>
      <c r="T199" s="137"/>
    </row>
    <row r="200" spans="1:20" ht="49.5" x14ac:dyDescent="0.3">
      <c r="A200" s="138"/>
      <c r="B200" s="141" t="s">
        <v>630</v>
      </c>
      <c r="C200" s="139">
        <v>83.803571428571431</v>
      </c>
      <c r="D200" s="139">
        <v>7</v>
      </c>
      <c r="E200" s="139">
        <v>150.154</v>
      </c>
      <c r="F200" s="139">
        <v>150.154</v>
      </c>
      <c r="G200" s="139">
        <v>0</v>
      </c>
      <c r="H200" s="139">
        <v>194.166</v>
      </c>
      <c r="I200" s="140">
        <v>6</v>
      </c>
      <c r="J200" s="139">
        <v>242.30500000000001</v>
      </c>
      <c r="K200" s="140">
        <v>7</v>
      </c>
      <c r="L200" s="139">
        <v>0</v>
      </c>
      <c r="M200" s="139">
        <v>586.625</v>
      </c>
      <c r="N200"/>
      <c r="O200" s="137"/>
      <c r="P200" s="137"/>
      <c r="Q200" s="137"/>
      <c r="R200" s="137"/>
      <c r="S200" s="137"/>
      <c r="T200" s="137"/>
    </row>
    <row r="201" spans="1:20" ht="82.5" x14ac:dyDescent="0.3">
      <c r="A201" s="138"/>
      <c r="B201" s="141" t="s">
        <v>631</v>
      </c>
      <c r="C201" s="139">
        <v>83.803571428571431</v>
      </c>
      <c r="D201" s="139">
        <v>7</v>
      </c>
      <c r="E201" s="139">
        <v>150.154</v>
      </c>
      <c r="F201" s="139">
        <v>150.154</v>
      </c>
      <c r="G201" s="139">
        <v>0</v>
      </c>
      <c r="H201" s="139">
        <v>194.166</v>
      </c>
      <c r="I201" s="140">
        <v>6</v>
      </c>
      <c r="J201" s="139">
        <v>242.30500000000001</v>
      </c>
      <c r="K201" s="140">
        <v>7</v>
      </c>
      <c r="L201" s="139">
        <v>0</v>
      </c>
      <c r="M201" s="139">
        <v>586.625</v>
      </c>
      <c r="N201"/>
      <c r="O201" s="137"/>
      <c r="P201" s="137"/>
      <c r="Q201" s="137"/>
      <c r="R201" s="137"/>
      <c r="S201" s="137"/>
      <c r="T201" s="137"/>
    </row>
    <row r="202" spans="1:20" ht="49.5" x14ac:dyDescent="0.3">
      <c r="A202" s="138"/>
      <c r="B202" s="141" t="s">
        <v>633</v>
      </c>
      <c r="C202" s="139">
        <v>96.076000000000008</v>
      </c>
      <c r="D202" s="139">
        <v>3</v>
      </c>
      <c r="E202" s="139">
        <v>150.12100000000001</v>
      </c>
      <c r="F202" s="139">
        <v>150.12100000000001</v>
      </c>
      <c r="G202" s="139">
        <v>0</v>
      </c>
      <c r="H202" s="139">
        <v>70.305000000000007</v>
      </c>
      <c r="I202" s="140">
        <v>2</v>
      </c>
      <c r="J202" s="139">
        <v>67.802000000000007</v>
      </c>
      <c r="K202" s="140">
        <v>3</v>
      </c>
      <c r="L202" s="139">
        <v>0</v>
      </c>
      <c r="M202" s="139">
        <v>288.22800000000001</v>
      </c>
      <c r="N202"/>
      <c r="O202" s="137"/>
      <c r="P202" s="137"/>
      <c r="Q202" s="137"/>
      <c r="R202" s="137"/>
      <c r="S202" s="137"/>
      <c r="T202" s="137"/>
    </row>
    <row r="203" spans="1:20" ht="66" x14ac:dyDescent="0.3">
      <c r="A203" s="138"/>
      <c r="B203" s="141" t="s">
        <v>634</v>
      </c>
      <c r="C203" s="139">
        <v>98.956000000000003</v>
      </c>
      <c r="D203" s="139">
        <v>3</v>
      </c>
      <c r="E203" s="139">
        <v>150.12100000000001</v>
      </c>
      <c r="F203" s="139">
        <v>150.12100000000001</v>
      </c>
      <c r="G203" s="139">
        <v>0</v>
      </c>
      <c r="H203" s="139">
        <v>78.944999999999993</v>
      </c>
      <c r="I203" s="140">
        <v>2</v>
      </c>
      <c r="J203" s="139">
        <v>67.802000000000007</v>
      </c>
      <c r="K203" s="140">
        <v>3</v>
      </c>
      <c r="L203" s="139">
        <v>0</v>
      </c>
      <c r="M203" s="139">
        <v>296.86799999999999</v>
      </c>
      <c r="N203"/>
      <c r="O203" s="137"/>
      <c r="P203" s="137"/>
      <c r="Q203" s="137"/>
      <c r="R203" s="137"/>
      <c r="S203" s="137"/>
      <c r="T203" s="137"/>
    </row>
    <row r="204" spans="1:20" ht="49.5" x14ac:dyDescent="0.3">
      <c r="A204" s="138"/>
      <c r="B204" s="141" t="s">
        <v>635</v>
      </c>
      <c r="C204" s="139">
        <v>114.39233333333334</v>
      </c>
      <c r="D204" s="139">
        <v>3</v>
      </c>
      <c r="E204" s="139">
        <v>211.03700000000001</v>
      </c>
      <c r="F204" s="139">
        <v>211.03700000000001</v>
      </c>
      <c r="G204" s="139">
        <v>0</v>
      </c>
      <c r="H204" s="139">
        <v>65.951999999999998</v>
      </c>
      <c r="I204" s="140">
        <v>2</v>
      </c>
      <c r="J204" s="139">
        <v>66.188000000000002</v>
      </c>
      <c r="K204" s="140">
        <v>3</v>
      </c>
      <c r="L204" s="139">
        <v>0</v>
      </c>
      <c r="M204" s="139">
        <v>343.17700000000002</v>
      </c>
      <c r="N204"/>
      <c r="O204" s="137"/>
      <c r="P204" s="137"/>
      <c r="Q204" s="137"/>
      <c r="R204" s="137"/>
      <c r="S204" s="137"/>
      <c r="T204" s="137"/>
    </row>
    <row r="205" spans="1:20" ht="66" x14ac:dyDescent="0.3">
      <c r="A205" s="138"/>
      <c r="B205" s="141" t="s">
        <v>638</v>
      </c>
      <c r="C205" s="139">
        <v>27.236428571428572</v>
      </c>
      <c r="D205" s="139">
        <v>7</v>
      </c>
      <c r="E205" s="139">
        <v>0</v>
      </c>
      <c r="F205" s="139">
        <v>0</v>
      </c>
      <c r="G205" s="139">
        <v>0</v>
      </c>
      <c r="H205" s="139">
        <v>107.52</v>
      </c>
      <c r="I205" s="140">
        <v>6</v>
      </c>
      <c r="J205" s="139">
        <v>83.135000000000005</v>
      </c>
      <c r="K205" s="140">
        <v>7</v>
      </c>
      <c r="L205" s="139">
        <v>0</v>
      </c>
      <c r="M205" s="139">
        <v>190.655</v>
      </c>
      <c r="N205"/>
      <c r="O205" s="137"/>
      <c r="P205" s="137"/>
      <c r="Q205" s="137"/>
      <c r="R205" s="137"/>
      <c r="S205" s="137"/>
      <c r="T205" s="137"/>
    </row>
    <row r="206" spans="1:20" ht="66" x14ac:dyDescent="0.3">
      <c r="A206" s="138"/>
      <c r="B206" s="141" t="s">
        <v>639</v>
      </c>
      <c r="C206" s="139">
        <v>11.411153846153846</v>
      </c>
      <c r="D206" s="139">
        <v>13</v>
      </c>
      <c r="E206" s="139">
        <v>0</v>
      </c>
      <c r="F206" s="139">
        <v>0</v>
      </c>
      <c r="G206" s="139">
        <v>0</v>
      </c>
      <c r="H206" s="139">
        <v>65.209999999999994</v>
      </c>
      <c r="I206" s="140">
        <v>12</v>
      </c>
      <c r="J206" s="139">
        <v>83.135000000000005</v>
      </c>
      <c r="K206" s="140">
        <v>13</v>
      </c>
      <c r="L206" s="139">
        <v>0</v>
      </c>
      <c r="M206" s="139">
        <v>148.345</v>
      </c>
      <c r="N206"/>
      <c r="O206" s="137"/>
      <c r="P206" s="137"/>
      <c r="Q206" s="137"/>
      <c r="R206" s="137"/>
      <c r="S206" s="137"/>
      <c r="T206" s="137"/>
    </row>
    <row r="207" spans="1:20" ht="66" x14ac:dyDescent="0.3">
      <c r="A207" s="138"/>
      <c r="B207" s="141" t="s">
        <v>640</v>
      </c>
      <c r="C207" s="139">
        <v>16.398076923076925</v>
      </c>
      <c r="D207" s="139">
        <v>13</v>
      </c>
      <c r="E207" s="139">
        <v>0</v>
      </c>
      <c r="F207" s="139">
        <v>0</v>
      </c>
      <c r="G207" s="139">
        <v>0</v>
      </c>
      <c r="H207" s="139">
        <v>97.344999999999999</v>
      </c>
      <c r="I207" s="140">
        <v>12</v>
      </c>
      <c r="J207" s="139">
        <v>115.83</v>
      </c>
      <c r="K207" s="140">
        <v>13</v>
      </c>
      <c r="L207" s="139">
        <v>0</v>
      </c>
      <c r="M207" s="139">
        <v>213.17500000000001</v>
      </c>
      <c r="N207"/>
      <c r="O207" s="137"/>
      <c r="P207" s="137"/>
      <c r="Q207" s="137"/>
      <c r="R207" s="137"/>
      <c r="S207" s="137"/>
      <c r="T207" s="137"/>
    </row>
    <row r="208" spans="1:20" ht="66" x14ac:dyDescent="0.3">
      <c r="A208" s="138"/>
      <c r="B208" s="141" t="s">
        <v>641</v>
      </c>
      <c r="C208" s="139">
        <v>16.398076923076925</v>
      </c>
      <c r="D208" s="139">
        <v>13</v>
      </c>
      <c r="E208" s="139">
        <v>0</v>
      </c>
      <c r="F208" s="139">
        <v>0</v>
      </c>
      <c r="G208" s="139">
        <v>0</v>
      </c>
      <c r="H208" s="139">
        <v>97.344999999999999</v>
      </c>
      <c r="I208" s="140">
        <v>12</v>
      </c>
      <c r="J208" s="139">
        <v>115.83</v>
      </c>
      <c r="K208" s="140">
        <v>13</v>
      </c>
      <c r="L208" s="139">
        <v>0</v>
      </c>
      <c r="M208" s="139">
        <v>213.17500000000001</v>
      </c>
      <c r="N208"/>
      <c r="O208" s="137"/>
      <c r="P208" s="137"/>
      <c r="Q208" s="137"/>
      <c r="R208" s="137"/>
      <c r="S208" s="137"/>
      <c r="T208" s="137"/>
    </row>
    <row r="209" spans="1:20" ht="82.5" x14ac:dyDescent="0.3">
      <c r="A209" s="138" t="s">
        <v>958</v>
      </c>
      <c r="B209" s="141" t="s">
        <v>145</v>
      </c>
      <c r="C209" s="139">
        <v>25.151333333333337</v>
      </c>
      <c r="D209" s="139">
        <v>6</v>
      </c>
      <c r="E209" s="139">
        <v>119.759</v>
      </c>
      <c r="F209" s="139">
        <v>119.759</v>
      </c>
      <c r="G209" s="139">
        <v>0</v>
      </c>
      <c r="H209" s="139">
        <v>0</v>
      </c>
      <c r="I209" s="140">
        <v>5</v>
      </c>
      <c r="J209" s="139">
        <v>0</v>
      </c>
      <c r="K209" s="140">
        <v>6</v>
      </c>
      <c r="L209" s="139">
        <v>31.149000000000001</v>
      </c>
      <c r="M209" s="139">
        <v>150.90800000000002</v>
      </c>
      <c r="N209"/>
      <c r="O209" s="137"/>
      <c r="P209" s="137"/>
      <c r="Q209" s="137"/>
      <c r="R209" s="137"/>
      <c r="S209" s="137"/>
      <c r="T209" s="137"/>
    </row>
    <row r="210" spans="1:20" ht="66" x14ac:dyDescent="0.3">
      <c r="A210" s="138"/>
      <c r="B210" s="141" t="s">
        <v>309</v>
      </c>
      <c r="C210" s="139">
        <v>117.81728571428572</v>
      </c>
      <c r="D210" s="139">
        <v>7</v>
      </c>
      <c r="E210" s="139">
        <v>142.215</v>
      </c>
      <c r="F210" s="139">
        <v>142.215</v>
      </c>
      <c r="G210" s="139">
        <v>0</v>
      </c>
      <c r="H210" s="139">
        <v>273.67</v>
      </c>
      <c r="I210" s="140">
        <v>6</v>
      </c>
      <c r="J210" s="139">
        <v>368.83600000000001</v>
      </c>
      <c r="K210" s="140">
        <v>7</v>
      </c>
      <c r="L210" s="139">
        <v>40</v>
      </c>
      <c r="M210" s="139">
        <v>824.721</v>
      </c>
      <c r="N210"/>
      <c r="O210" s="137"/>
      <c r="P210" s="137"/>
      <c r="Q210" s="137"/>
      <c r="R210" s="137"/>
      <c r="S210" s="137"/>
      <c r="T210" s="137"/>
    </row>
    <row r="211" spans="1:20" ht="66" x14ac:dyDescent="0.3">
      <c r="A211" s="138"/>
      <c r="B211" s="141" t="s">
        <v>310</v>
      </c>
      <c r="C211" s="139">
        <v>184.36766666666668</v>
      </c>
      <c r="D211" s="139">
        <v>3</v>
      </c>
      <c r="E211" s="139">
        <v>223.649</v>
      </c>
      <c r="F211" s="139">
        <v>223.649</v>
      </c>
      <c r="G211" s="139">
        <v>0</v>
      </c>
      <c r="H211" s="139">
        <v>163.917</v>
      </c>
      <c r="I211" s="140">
        <v>2</v>
      </c>
      <c r="J211" s="139">
        <v>165.53700000000001</v>
      </c>
      <c r="K211" s="140">
        <v>3</v>
      </c>
      <c r="L211" s="139">
        <v>0</v>
      </c>
      <c r="M211" s="139">
        <v>553.10300000000007</v>
      </c>
      <c r="N211"/>
      <c r="O211" s="137"/>
      <c r="P211" s="137"/>
      <c r="Q211" s="137"/>
      <c r="R211" s="137"/>
      <c r="S211" s="137"/>
      <c r="T211" s="137"/>
    </row>
    <row r="212" spans="1:20" ht="66" x14ac:dyDescent="0.3">
      <c r="A212" s="138"/>
      <c r="B212" s="141" t="s">
        <v>645</v>
      </c>
      <c r="C212" s="139">
        <v>105.40671428571429</v>
      </c>
      <c r="D212" s="139">
        <v>7</v>
      </c>
      <c r="E212" s="139">
        <v>260.71899999999999</v>
      </c>
      <c r="F212" s="139">
        <v>260.71899999999999</v>
      </c>
      <c r="G212" s="139">
        <v>0</v>
      </c>
      <c r="H212" s="139">
        <v>260.27300000000002</v>
      </c>
      <c r="I212" s="140">
        <v>6</v>
      </c>
      <c r="J212" s="139">
        <v>193.78899999999999</v>
      </c>
      <c r="K212" s="140">
        <v>7</v>
      </c>
      <c r="L212" s="139">
        <v>23.065999999999999</v>
      </c>
      <c r="M212" s="139">
        <v>737.84699999999998</v>
      </c>
      <c r="N212"/>
      <c r="O212" s="137"/>
      <c r="P212" s="137"/>
      <c r="Q212" s="137"/>
      <c r="R212" s="137"/>
      <c r="S212" s="137"/>
      <c r="T212" s="137"/>
    </row>
    <row r="213" spans="1:20" ht="66" x14ac:dyDescent="0.3">
      <c r="A213" s="138"/>
      <c r="B213" s="141" t="s">
        <v>648</v>
      </c>
      <c r="C213" s="139">
        <v>92.364285714285714</v>
      </c>
      <c r="D213" s="139">
        <v>7</v>
      </c>
      <c r="E213" s="139">
        <v>190.66200000000001</v>
      </c>
      <c r="F213" s="139">
        <v>190.66200000000001</v>
      </c>
      <c r="G213" s="139">
        <v>0</v>
      </c>
      <c r="H213" s="139">
        <v>194.05</v>
      </c>
      <c r="I213" s="140">
        <v>6</v>
      </c>
      <c r="J213" s="139">
        <v>261.83800000000002</v>
      </c>
      <c r="K213" s="140">
        <v>7</v>
      </c>
      <c r="L213" s="139">
        <v>0</v>
      </c>
      <c r="M213" s="139">
        <v>646.54999999999995</v>
      </c>
      <c r="N213"/>
      <c r="O213" s="137"/>
      <c r="P213" s="137"/>
      <c r="Q213" s="137"/>
      <c r="R213" s="137"/>
      <c r="S213" s="137"/>
      <c r="T213" s="137"/>
    </row>
    <row r="214" spans="1:20" ht="49.5" x14ac:dyDescent="0.3">
      <c r="A214" s="138"/>
      <c r="B214" s="141" t="s">
        <v>651</v>
      </c>
      <c r="C214" s="139">
        <v>128.31279999999998</v>
      </c>
      <c r="D214" s="139">
        <v>5</v>
      </c>
      <c r="E214" s="139">
        <v>280.464</v>
      </c>
      <c r="F214" s="139">
        <v>280.464</v>
      </c>
      <c r="G214" s="139">
        <v>0</v>
      </c>
      <c r="H214" s="139">
        <v>410.81900000000002</v>
      </c>
      <c r="I214" s="140">
        <v>8</v>
      </c>
      <c r="J214" s="139">
        <v>531.12099999999998</v>
      </c>
      <c r="K214" s="140">
        <v>10</v>
      </c>
      <c r="L214" s="139">
        <v>60.723999999999997</v>
      </c>
      <c r="M214" s="139">
        <v>1283.1279999999999</v>
      </c>
      <c r="N214"/>
      <c r="O214" s="137"/>
      <c r="P214" s="137"/>
      <c r="Q214" s="137"/>
      <c r="R214" s="137"/>
      <c r="S214" s="137"/>
      <c r="T214" s="137"/>
    </row>
    <row r="215" spans="1:20" ht="66" x14ac:dyDescent="0.3">
      <c r="A215" s="138"/>
      <c r="B215" s="141" t="s">
        <v>653</v>
      </c>
      <c r="C215" s="139">
        <v>164.45</v>
      </c>
      <c r="D215" s="139">
        <v>7</v>
      </c>
      <c r="E215" s="139">
        <v>280.464</v>
      </c>
      <c r="F215" s="139">
        <v>280.464</v>
      </c>
      <c r="G215" s="139">
        <v>0</v>
      </c>
      <c r="H215" s="139">
        <v>410.81900000000002</v>
      </c>
      <c r="I215" s="140">
        <v>6</v>
      </c>
      <c r="J215" s="139">
        <v>408.517</v>
      </c>
      <c r="K215" s="140">
        <v>7</v>
      </c>
      <c r="L215" s="139">
        <v>51.35</v>
      </c>
      <c r="M215" s="139">
        <v>1151.1499999999999</v>
      </c>
      <c r="N215"/>
      <c r="O215" s="137"/>
      <c r="P215" s="137"/>
      <c r="Q215" s="137"/>
      <c r="R215" s="137"/>
      <c r="S215" s="137"/>
      <c r="T215" s="137"/>
    </row>
    <row r="216" spans="1:20" ht="49.5" x14ac:dyDescent="0.3">
      <c r="A216" s="138"/>
      <c r="B216" s="141" t="s">
        <v>655</v>
      </c>
      <c r="C216" s="139">
        <v>148.9802</v>
      </c>
      <c r="D216" s="139">
        <v>5</v>
      </c>
      <c r="E216" s="139">
        <v>316.512</v>
      </c>
      <c r="F216" s="139">
        <v>316.512</v>
      </c>
      <c r="G216" s="139">
        <v>0</v>
      </c>
      <c r="H216" s="139">
        <v>220.39400000000001</v>
      </c>
      <c r="I216" s="140">
        <v>4</v>
      </c>
      <c r="J216" s="139">
        <v>207.995</v>
      </c>
      <c r="K216" s="140">
        <v>5</v>
      </c>
      <c r="L216" s="139">
        <v>0</v>
      </c>
      <c r="M216" s="139">
        <v>744.90099999999995</v>
      </c>
      <c r="N216"/>
      <c r="O216" s="137"/>
      <c r="P216" s="137"/>
      <c r="Q216" s="137"/>
      <c r="R216" s="137"/>
      <c r="S216" s="137"/>
      <c r="T216" s="137"/>
    </row>
    <row r="217" spans="1:20" ht="49.5" x14ac:dyDescent="0.3">
      <c r="A217" s="138"/>
      <c r="B217" s="141" t="s">
        <v>657</v>
      </c>
      <c r="C217" s="139">
        <v>117.81728571428572</v>
      </c>
      <c r="D217" s="139">
        <v>7</v>
      </c>
      <c r="E217" s="139">
        <v>142.215</v>
      </c>
      <c r="F217" s="139">
        <v>142.215</v>
      </c>
      <c r="G217" s="139">
        <v>0</v>
      </c>
      <c r="H217" s="139">
        <v>273.67</v>
      </c>
      <c r="I217" s="140">
        <v>6</v>
      </c>
      <c r="J217" s="139">
        <v>368.83600000000001</v>
      </c>
      <c r="K217" s="140">
        <v>7</v>
      </c>
      <c r="L217" s="139">
        <v>40</v>
      </c>
      <c r="M217" s="139">
        <v>824.721</v>
      </c>
      <c r="N217"/>
      <c r="O217" s="137"/>
      <c r="P217" s="137"/>
      <c r="Q217" s="137"/>
      <c r="R217" s="137"/>
      <c r="S217" s="137"/>
      <c r="T217" s="137"/>
    </row>
    <row r="218" spans="1:20" ht="49.5" x14ac:dyDescent="0.3">
      <c r="A218" s="138"/>
      <c r="B218" s="141" t="s">
        <v>661</v>
      </c>
      <c r="C218" s="139">
        <v>125.516875</v>
      </c>
      <c r="D218" s="139">
        <v>8</v>
      </c>
      <c r="E218" s="139">
        <v>306.392</v>
      </c>
      <c r="F218" s="139">
        <v>306.392</v>
      </c>
      <c r="G218" s="139">
        <v>0</v>
      </c>
      <c r="H218" s="139">
        <v>293.45800000000003</v>
      </c>
      <c r="I218" s="140">
        <v>7</v>
      </c>
      <c r="J218" s="139">
        <v>404.28500000000003</v>
      </c>
      <c r="K218" s="140">
        <v>8</v>
      </c>
      <c r="L218" s="139">
        <v>0</v>
      </c>
      <c r="M218" s="139">
        <v>1004.135</v>
      </c>
      <c r="N218"/>
      <c r="O218" s="137"/>
      <c r="P218" s="137"/>
      <c r="Q218" s="137"/>
      <c r="R218" s="137"/>
      <c r="S218" s="137"/>
      <c r="T218" s="137"/>
    </row>
    <row r="219" spans="1:20" ht="66" x14ac:dyDescent="0.3">
      <c r="A219" s="138"/>
      <c r="B219" s="141" t="s">
        <v>663</v>
      </c>
      <c r="C219" s="139">
        <v>96.466571428571427</v>
      </c>
      <c r="D219" s="139">
        <v>3.5</v>
      </c>
      <c r="E219" s="139">
        <v>77.614999999999995</v>
      </c>
      <c r="F219" s="139">
        <v>77.614999999999995</v>
      </c>
      <c r="G219" s="139">
        <v>0</v>
      </c>
      <c r="H219" s="139">
        <v>290.27999999999997</v>
      </c>
      <c r="I219" s="140">
        <v>5</v>
      </c>
      <c r="J219" s="139">
        <v>304.971</v>
      </c>
      <c r="K219" s="140">
        <v>7</v>
      </c>
      <c r="L219" s="139">
        <v>2.4</v>
      </c>
      <c r="M219" s="139">
        <v>675.26599999999996</v>
      </c>
      <c r="N219"/>
      <c r="O219" s="137"/>
      <c r="P219" s="137"/>
      <c r="Q219" s="137"/>
      <c r="R219" s="137"/>
      <c r="S219" s="137"/>
      <c r="T219" s="137"/>
    </row>
    <row r="220" spans="1:20" ht="49.5" x14ac:dyDescent="0.3">
      <c r="A220" s="138"/>
      <c r="B220" s="141" t="s">
        <v>665</v>
      </c>
      <c r="C220" s="139">
        <v>99.395200000000003</v>
      </c>
      <c r="D220" s="139">
        <v>5</v>
      </c>
      <c r="E220" s="139">
        <v>284.221</v>
      </c>
      <c r="F220" s="139">
        <v>284.221</v>
      </c>
      <c r="G220" s="139">
        <v>0</v>
      </c>
      <c r="H220" s="139">
        <v>61.850999999999999</v>
      </c>
      <c r="I220" s="140">
        <v>4</v>
      </c>
      <c r="J220" s="139">
        <v>150.904</v>
      </c>
      <c r="K220" s="140">
        <v>5</v>
      </c>
      <c r="L220" s="139">
        <v>0</v>
      </c>
      <c r="M220" s="139">
        <v>496.976</v>
      </c>
      <c r="N220"/>
      <c r="O220" s="137"/>
      <c r="P220" s="137"/>
      <c r="Q220" s="137"/>
      <c r="R220" s="137"/>
      <c r="S220" s="137"/>
      <c r="T220" s="137"/>
    </row>
    <row r="221" spans="1:20" ht="49.5" x14ac:dyDescent="0.3">
      <c r="A221" s="138"/>
      <c r="B221" s="141" t="s">
        <v>666</v>
      </c>
      <c r="C221" s="139">
        <v>99.395200000000003</v>
      </c>
      <c r="D221" s="139">
        <v>5</v>
      </c>
      <c r="E221" s="139">
        <v>284.221</v>
      </c>
      <c r="F221" s="139">
        <v>284.221</v>
      </c>
      <c r="G221" s="139">
        <v>0</v>
      </c>
      <c r="H221" s="139">
        <v>61.850999999999999</v>
      </c>
      <c r="I221" s="140"/>
      <c r="J221" s="139">
        <v>150.904</v>
      </c>
      <c r="K221" s="140">
        <v>5</v>
      </c>
      <c r="L221" s="139">
        <v>0</v>
      </c>
      <c r="M221" s="139">
        <v>496.976</v>
      </c>
      <c r="N221"/>
      <c r="O221" s="137"/>
      <c r="P221" s="137"/>
      <c r="Q221" s="137"/>
      <c r="R221" s="137"/>
      <c r="S221" s="137"/>
      <c r="T221" s="137"/>
    </row>
    <row r="222" spans="1:20" ht="49.5" x14ac:dyDescent="0.3">
      <c r="A222" s="138" t="s">
        <v>973</v>
      </c>
      <c r="B222" s="141" t="s">
        <v>669</v>
      </c>
      <c r="C222" s="139">
        <v>180.44066666666666</v>
      </c>
      <c r="D222" s="139">
        <v>3</v>
      </c>
      <c r="E222" s="139">
        <v>300.05700000000002</v>
      </c>
      <c r="F222" s="139">
        <v>300.05700000000002</v>
      </c>
      <c r="G222" s="139">
        <v>0</v>
      </c>
      <c r="H222" s="139">
        <v>80.572999999999993</v>
      </c>
      <c r="I222" s="140">
        <v>2</v>
      </c>
      <c r="J222" s="139">
        <v>145.68899999999999</v>
      </c>
      <c r="K222" s="140">
        <v>3</v>
      </c>
      <c r="L222" s="139">
        <v>15.003</v>
      </c>
      <c r="M222" s="139">
        <v>541.322</v>
      </c>
      <c r="N222"/>
      <c r="O222" s="137"/>
      <c r="P222" s="137"/>
      <c r="Q222" s="137"/>
      <c r="R222" s="137"/>
      <c r="S222" s="137"/>
      <c r="T222" s="137"/>
    </row>
    <row r="223" spans="1:20" ht="49.5" x14ac:dyDescent="0.3">
      <c r="A223" s="138"/>
      <c r="B223" s="141" t="s">
        <v>671</v>
      </c>
      <c r="C223" s="139">
        <v>139.61660000000001</v>
      </c>
      <c r="D223" s="139">
        <v>5</v>
      </c>
      <c r="E223" s="139">
        <v>250.08099999999999</v>
      </c>
      <c r="F223" s="139">
        <v>250.08099999999999</v>
      </c>
      <c r="G223" s="139">
        <v>0</v>
      </c>
      <c r="H223" s="139">
        <v>116.87</v>
      </c>
      <c r="I223" s="140">
        <v>4</v>
      </c>
      <c r="J223" s="139">
        <v>309.28500000000003</v>
      </c>
      <c r="K223" s="140">
        <v>5</v>
      </c>
      <c r="L223" s="139">
        <v>21.847000000000001</v>
      </c>
      <c r="M223" s="139">
        <v>698.08300000000008</v>
      </c>
      <c r="N223"/>
      <c r="O223" s="137"/>
      <c r="P223" s="137"/>
      <c r="Q223" s="137"/>
      <c r="R223" s="137"/>
      <c r="S223" s="137"/>
      <c r="T223" s="137"/>
    </row>
    <row r="224" spans="1:20" ht="49.5" x14ac:dyDescent="0.3">
      <c r="A224" s="138" t="s">
        <v>975</v>
      </c>
      <c r="B224" s="141" t="s">
        <v>673</v>
      </c>
      <c r="C224" s="139">
        <v>135.92974999999998</v>
      </c>
      <c r="D224" s="139">
        <v>12</v>
      </c>
      <c r="E224" s="139">
        <v>266.20999999999998</v>
      </c>
      <c r="F224" s="139">
        <v>266.20999999999998</v>
      </c>
      <c r="G224" s="139">
        <v>0</v>
      </c>
      <c r="H224" s="139">
        <v>656.81200000000001</v>
      </c>
      <c r="I224" s="140">
        <v>11</v>
      </c>
      <c r="J224" s="139">
        <v>708.13499999999999</v>
      </c>
      <c r="K224" s="140">
        <v>12</v>
      </c>
      <c r="L224" s="139">
        <v>0</v>
      </c>
      <c r="M224" s="139">
        <v>1631.1569999999999</v>
      </c>
      <c r="N224"/>
      <c r="O224" s="137"/>
      <c r="P224" s="137"/>
      <c r="Q224" s="137"/>
      <c r="R224" s="137"/>
      <c r="S224" s="137"/>
      <c r="T224" s="137"/>
    </row>
    <row r="225" spans="1:20" ht="49.5" x14ac:dyDescent="0.3">
      <c r="A225" s="138" t="s">
        <v>976</v>
      </c>
      <c r="B225" s="141" t="s">
        <v>675</v>
      </c>
      <c r="C225" s="139">
        <v>174.1825</v>
      </c>
      <c r="D225" s="139">
        <v>4</v>
      </c>
      <c r="E225" s="139">
        <v>256.89999999999998</v>
      </c>
      <c r="F225" s="139">
        <v>256.89999999999998</v>
      </c>
      <c r="G225" s="139">
        <v>0</v>
      </c>
      <c r="H225" s="139">
        <v>206.65</v>
      </c>
      <c r="I225" s="140">
        <v>3</v>
      </c>
      <c r="J225" s="139">
        <v>233.18</v>
      </c>
      <c r="K225" s="140">
        <v>4</v>
      </c>
      <c r="L225" s="139">
        <v>0</v>
      </c>
      <c r="M225" s="139">
        <v>696.73</v>
      </c>
      <c r="N225"/>
      <c r="O225" s="137"/>
      <c r="P225" s="137"/>
      <c r="Q225" s="137"/>
      <c r="R225" s="137"/>
      <c r="S225" s="137"/>
      <c r="T225" s="137"/>
    </row>
    <row r="226" spans="1:20" ht="49.5" x14ac:dyDescent="0.3">
      <c r="A226" s="138"/>
      <c r="B226" s="141" t="s">
        <v>677</v>
      </c>
      <c r="C226" s="139">
        <v>2.9693999999999998</v>
      </c>
      <c r="D226" s="139">
        <v>5</v>
      </c>
      <c r="E226" s="139">
        <v>0</v>
      </c>
      <c r="F226" s="139">
        <v>0</v>
      </c>
      <c r="G226" s="139">
        <v>0</v>
      </c>
      <c r="H226" s="139">
        <v>0</v>
      </c>
      <c r="I226" s="140">
        <v>4</v>
      </c>
      <c r="J226" s="139">
        <v>0</v>
      </c>
      <c r="K226" s="140">
        <v>5</v>
      </c>
      <c r="L226" s="139">
        <v>14.847</v>
      </c>
      <c r="M226" s="139">
        <v>14.847</v>
      </c>
      <c r="N226"/>
      <c r="O226" s="137"/>
      <c r="P226" s="137"/>
      <c r="Q226" s="137"/>
      <c r="R226" s="137"/>
      <c r="S226" s="137"/>
      <c r="T226" s="137"/>
    </row>
    <row r="227" spans="1:20" ht="33" x14ac:dyDescent="0.3">
      <c r="A227" s="138"/>
      <c r="B227" s="141" t="s">
        <v>679</v>
      </c>
      <c r="C227" s="139">
        <v>56.906199999999998</v>
      </c>
      <c r="D227" s="139">
        <v>5</v>
      </c>
      <c r="E227" s="139">
        <v>0</v>
      </c>
      <c r="F227" s="139">
        <v>0</v>
      </c>
      <c r="G227" s="139">
        <v>0</v>
      </c>
      <c r="H227" s="139">
        <v>0</v>
      </c>
      <c r="I227" s="140">
        <v>4</v>
      </c>
      <c r="J227" s="139">
        <v>284.53100000000001</v>
      </c>
      <c r="K227" s="140">
        <v>5</v>
      </c>
      <c r="L227" s="139">
        <v>0</v>
      </c>
      <c r="M227" s="139">
        <v>284.53100000000001</v>
      </c>
      <c r="N227"/>
      <c r="O227" s="137"/>
      <c r="P227" s="137"/>
      <c r="Q227" s="137"/>
      <c r="R227" s="137"/>
      <c r="S227" s="137"/>
      <c r="T227" s="137"/>
    </row>
    <row r="228" spans="1:20" ht="66" x14ac:dyDescent="0.3">
      <c r="A228" s="138" t="s">
        <v>978</v>
      </c>
      <c r="B228" s="141" t="s">
        <v>311</v>
      </c>
      <c r="C228" s="139">
        <v>369.721</v>
      </c>
      <c r="D228" s="139">
        <v>2</v>
      </c>
      <c r="E228" s="139">
        <v>574.89499999999998</v>
      </c>
      <c r="F228" s="139">
        <v>574.89499999999998</v>
      </c>
      <c r="G228" s="139">
        <v>0</v>
      </c>
      <c r="H228" s="139">
        <v>67.257000000000005</v>
      </c>
      <c r="I228" s="140">
        <v>1</v>
      </c>
      <c r="J228" s="139">
        <v>97.29</v>
      </c>
      <c r="K228" s="140">
        <v>2</v>
      </c>
      <c r="L228" s="139">
        <v>0</v>
      </c>
      <c r="M228" s="139">
        <v>739.44200000000001</v>
      </c>
      <c r="N228"/>
      <c r="O228" s="137"/>
      <c r="P228" s="137"/>
      <c r="Q228" s="137"/>
      <c r="R228" s="137"/>
      <c r="S228" s="137"/>
      <c r="T228" s="137"/>
    </row>
    <row r="229" spans="1:20" ht="33" x14ac:dyDescent="0.3">
      <c r="A229" s="138" t="s">
        <v>979</v>
      </c>
      <c r="B229" s="141" t="s">
        <v>144</v>
      </c>
      <c r="C229" s="139">
        <v>161.87200000000001</v>
      </c>
      <c r="D229" s="139">
        <v>4</v>
      </c>
      <c r="E229" s="139">
        <v>208.33099999999999</v>
      </c>
      <c r="F229" s="139">
        <v>208.33099999999999</v>
      </c>
      <c r="G229" s="139">
        <v>0</v>
      </c>
      <c r="H229" s="139">
        <v>219.54900000000001</v>
      </c>
      <c r="I229" s="140">
        <v>3</v>
      </c>
      <c r="J229" s="139">
        <v>219.608</v>
      </c>
      <c r="K229" s="140">
        <v>4</v>
      </c>
      <c r="L229" s="139">
        <v>0</v>
      </c>
      <c r="M229" s="139">
        <v>647.48800000000006</v>
      </c>
      <c r="N229"/>
      <c r="O229" s="137"/>
      <c r="P229" s="137"/>
      <c r="Q229" s="137"/>
      <c r="R229" s="137"/>
      <c r="S229" s="137"/>
      <c r="T229" s="137"/>
    </row>
    <row r="230" spans="1:20" ht="49.5" x14ac:dyDescent="0.3">
      <c r="A230" s="138"/>
      <c r="B230" s="141" t="s">
        <v>681</v>
      </c>
      <c r="C230" s="139">
        <v>161.87200000000001</v>
      </c>
      <c r="D230" s="139">
        <v>4</v>
      </c>
      <c r="E230" s="139">
        <v>208.33099999999999</v>
      </c>
      <c r="F230" s="139">
        <v>208.33099999999999</v>
      </c>
      <c r="G230" s="139">
        <v>0</v>
      </c>
      <c r="H230" s="139">
        <v>219.54900000000001</v>
      </c>
      <c r="I230" s="140">
        <v>3</v>
      </c>
      <c r="J230" s="139">
        <v>219.608</v>
      </c>
      <c r="K230" s="140">
        <v>4</v>
      </c>
      <c r="L230" s="139">
        <v>0</v>
      </c>
      <c r="M230" s="139">
        <v>647.48800000000006</v>
      </c>
      <c r="N230"/>
      <c r="O230" s="137"/>
      <c r="P230" s="137"/>
      <c r="Q230" s="137"/>
      <c r="R230" s="137"/>
      <c r="S230" s="137"/>
      <c r="T230" s="137"/>
    </row>
    <row r="231" spans="1:20" ht="33" x14ac:dyDescent="0.3">
      <c r="A231" s="138" t="s">
        <v>980</v>
      </c>
      <c r="B231" s="141" t="s">
        <v>213</v>
      </c>
      <c r="C231" s="139">
        <v>60.411999999999999</v>
      </c>
      <c r="D231" s="139">
        <v>3</v>
      </c>
      <c r="E231" s="139">
        <v>181.23599999999999</v>
      </c>
      <c r="F231" s="139">
        <v>181.23599999999999</v>
      </c>
      <c r="G231" s="139">
        <v>0</v>
      </c>
      <c r="H231" s="139">
        <v>0</v>
      </c>
      <c r="I231" s="140">
        <v>2</v>
      </c>
      <c r="J231" s="139">
        <v>0</v>
      </c>
      <c r="K231" s="140">
        <v>3</v>
      </c>
      <c r="L231" s="139">
        <v>0</v>
      </c>
      <c r="M231" s="139">
        <v>181.23599999999999</v>
      </c>
      <c r="N231"/>
      <c r="O231" s="137"/>
      <c r="P231" s="137"/>
      <c r="Q231" s="137"/>
      <c r="R231" s="137"/>
      <c r="S231" s="137"/>
      <c r="T231" s="137"/>
    </row>
    <row r="232" spans="1:20" ht="82.5" x14ac:dyDescent="0.3">
      <c r="A232" s="138"/>
      <c r="B232" s="141" t="s">
        <v>312</v>
      </c>
      <c r="C232" s="139">
        <v>60.411999999999999</v>
      </c>
      <c r="D232" s="139">
        <v>3</v>
      </c>
      <c r="E232" s="139">
        <v>181.23599999999999</v>
      </c>
      <c r="F232" s="139">
        <v>181.23599999999999</v>
      </c>
      <c r="G232" s="139">
        <v>0</v>
      </c>
      <c r="H232" s="139">
        <v>0</v>
      </c>
      <c r="I232" s="140">
        <v>2</v>
      </c>
      <c r="J232" s="139">
        <v>0</v>
      </c>
      <c r="K232" s="140">
        <v>3</v>
      </c>
      <c r="L232" s="139">
        <v>0</v>
      </c>
      <c r="M232" s="139">
        <v>181.23599999999999</v>
      </c>
      <c r="N232"/>
      <c r="O232" s="137"/>
      <c r="P232" s="137"/>
      <c r="Q232" s="137"/>
      <c r="R232" s="137"/>
      <c r="S232" s="137"/>
      <c r="T232" s="137"/>
    </row>
    <row r="233" spans="1:20" ht="82.5" x14ac:dyDescent="0.3">
      <c r="A233" s="138"/>
      <c r="B233" s="141" t="s">
        <v>313</v>
      </c>
      <c r="C233" s="139">
        <v>60.411999999999999</v>
      </c>
      <c r="D233" s="139">
        <v>3</v>
      </c>
      <c r="E233" s="139">
        <v>181.23599999999999</v>
      </c>
      <c r="F233" s="139">
        <v>181.23599999999999</v>
      </c>
      <c r="G233" s="139">
        <v>0</v>
      </c>
      <c r="H233" s="139">
        <v>0</v>
      </c>
      <c r="I233" s="140">
        <v>2</v>
      </c>
      <c r="J233" s="139">
        <v>0</v>
      </c>
      <c r="K233" s="140">
        <v>3</v>
      </c>
      <c r="L233" s="139">
        <v>0</v>
      </c>
      <c r="M233" s="139">
        <v>181.23599999999999</v>
      </c>
      <c r="N233"/>
      <c r="O233" s="137"/>
      <c r="P233" s="137"/>
      <c r="Q233" s="137"/>
      <c r="R233" s="137"/>
      <c r="S233" s="137"/>
      <c r="T233" s="137"/>
    </row>
    <row r="234" spans="1:20" ht="49.5" x14ac:dyDescent="0.3">
      <c r="A234" s="138"/>
      <c r="B234" s="141" t="s">
        <v>214</v>
      </c>
      <c r="C234" s="139">
        <v>60.411999999999999</v>
      </c>
      <c r="D234" s="139">
        <v>3</v>
      </c>
      <c r="E234" s="139">
        <v>181.23599999999999</v>
      </c>
      <c r="F234" s="139">
        <v>181.23599999999999</v>
      </c>
      <c r="G234" s="139">
        <v>0</v>
      </c>
      <c r="H234" s="139">
        <v>0</v>
      </c>
      <c r="I234" s="140">
        <v>2</v>
      </c>
      <c r="J234" s="139">
        <v>0</v>
      </c>
      <c r="K234" s="140">
        <v>3</v>
      </c>
      <c r="L234" s="139">
        <v>0</v>
      </c>
      <c r="M234" s="139">
        <v>181.23599999999999</v>
      </c>
      <c r="N234"/>
      <c r="O234" s="137"/>
      <c r="P234" s="137"/>
      <c r="Q234" s="137"/>
      <c r="R234" s="137"/>
      <c r="S234" s="137"/>
      <c r="T234" s="137"/>
    </row>
    <row r="235" spans="1:20" ht="99" x14ac:dyDescent="0.3">
      <c r="A235" s="138"/>
      <c r="B235" s="141" t="s">
        <v>215</v>
      </c>
      <c r="C235" s="139">
        <v>73.685333333333332</v>
      </c>
      <c r="D235" s="139">
        <v>3</v>
      </c>
      <c r="E235" s="139">
        <v>221.05600000000001</v>
      </c>
      <c r="F235" s="139">
        <v>221.05600000000001</v>
      </c>
      <c r="G235" s="139">
        <v>0</v>
      </c>
      <c r="H235" s="139">
        <v>0</v>
      </c>
      <c r="I235" s="140">
        <v>2</v>
      </c>
      <c r="J235" s="139">
        <v>0</v>
      </c>
      <c r="K235" s="140">
        <v>3</v>
      </c>
      <c r="L235" s="139">
        <v>0</v>
      </c>
      <c r="M235" s="139">
        <v>221.05600000000001</v>
      </c>
      <c r="N235"/>
      <c r="O235" s="137"/>
      <c r="P235" s="137"/>
      <c r="Q235" s="137"/>
      <c r="R235" s="137"/>
      <c r="S235" s="137"/>
      <c r="T235" s="137"/>
    </row>
    <row r="236" spans="1:20" ht="33" x14ac:dyDescent="0.3">
      <c r="A236" s="138" t="s">
        <v>985</v>
      </c>
      <c r="B236" s="141" t="s">
        <v>684</v>
      </c>
      <c r="C236" s="139">
        <v>51.35</v>
      </c>
      <c r="D236" s="139">
        <v>4</v>
      </c>
      <c r="E236" s="139">
        <v>205.4</v>
      </c>
      <c r="F236" s="139">
        <v>205.4</v>
      </c>
      <c r="G236" s="139">
        <v>0</v>
      </c>
      <c r="H236" s="139">
        <v>0</v>
      </c>
      <c r="I236" s="140">
        <v>3</v>
      </c>
      <c r="J236" s="139">
        <v>0</v>
      </c>
      <c r="K236" s="140">
        <v>4</v>
      </c>
      <c r="L236" s="139">
        <v>0</v>
      </c>
      <c r="M236" s="139">
        <v>205.4</v>
      </c>
      <c r="N236"/>
      <c r="O236" s="137"/>
      <c r="P236" s="137"/>
      <c r="Q236" s="137"/>
      <c r="R236" s="137"/>
      <c r="S236" s="137"/>
      <c r="T236" s="137"/>
    </row>
    <row r="237" spans="1:20" ht="33" x14ac:dyDescent="0.3">
      <c r="A237" s="138"/>
      <c r="B237" s="141" t="s">
        <v>685</v>
      </c>
      <c r="C237" s="139">
        <v>51.35</v>
      </c>
      <c r="D237" s="139">
        <v>4</v>
      </c>
      <c r="E237" s="139">
        <v>205.4</v>
      </c>
      <c r="F237" s="139">
        <v>205.4</v>
      </c>
      <c r="G237" s="139">
        <v>0</v>
      </c>
      <c r="H237" s="139">
        <v>0</v>
      </c>
      <c r="I237" s="140">
        <v>3</v>
      </c>
      <c r="J237" s="139">
        <v>0</v>
      </c>
      <c r="K237" s="140">
        <v>4</v>
      </c>
      <c r="L237" s="139">
        <v>0</v>
      </c>
      <c r="M237" s="139">
        <v>205.4</v>
      </c>
      <c r="N237"/>
      <c r="O237" s="137"/>
      <c r="P237" s="137"/>
      <c r="Q237" s="137"/>
      <c r="R237" s="137"/>
      <c r="S237" s="137"/>
      <c r="T237" s="137"/>
    </row>
    <row r="238" spans="1:20" x14ac:dyDescent="0.3">
      <c r="A238" s="138" t="s">
        <v>161</v>
      </c>
      <c r="B238" s="138"/>
      <c r="C238" s="139">
        <v>92.47189111913363</v>
      </c>
      <c r="D238" s="139">
        <v>4.4533762057877828</v>
      </c>
      <c r="E238" s="139">
        <v>54294.713999999971</v>
      </c>
      <c r="F238" s="139">
        <v>54294.713999999971</v>
      </c>
      <c r="G238" s="139">
        <v>0</v>
      </c>
      <c r="H238" s="139">
        <v>31300.033199999983</v>
      </c>
      <c r="I238" s="140">
        <v>1070</v>
      </c>
      <c r="J238" s="139">
        <v>40013.790000000037</v>
      </c>
      <c r="K238" s="140">
        <v>1385</v>
      </c>
      <c r="L238" s="139">
        <v>2465.0320000000002</v>
      </c>
      <c r="M238" s="139">
        <v>128073.56920000007</v>
      </c>
      <c r="N238"/>
      <c r="O238" s="137"/>
      <c r="P238" s="137"/>
      <c r="Q238" s="137"/>
      <c r="R238" s="137"/>
      <c r="S238" s="137"/>
      <c r="T238" s="137"/>
    </row>
    <row r="239" spans="1:20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 s="137"/>
      <c r="P239" s="137"/>
      <c r="Q239" s="137"/>
      <c r="R239" s="137"/>
      <c r="S239" s="137"/>
      <c r="T239" s="137"/>
    </row>
    <row r="240" spans="1:20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 s="137"/>
      <c r="P240" s="137"/>
      <c r="Q240" s="137"/>
      <c r="R240" s="137"/>
      <c r="S240" s="137"/>
      <c r="T240" s="137"/>
    </row>
    <row r="241" spans="1:20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 s="137"/>
      <c r="P241" s="137"/>
      <c r="Q241" s="137"/>
      <c r="R241" s="137"/>
      <c r="S241" s="137"/>
      <c r="T241" s="137"/>
    </row>
    <row r="242" spans="1:20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 s="137"/>
      <c r="P242" s="137"/>
      <c r="Q242" s="137"/>
      <c r="R242" s="137"/>
      <c r="S242" s="137"/>
      <c r="T242" s="137"/>
    </row>
    <row r="243" spans="1:20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 s="137"/>
      <c r="P243" s="137"/>
      <c r="Q243" s="137"/>
      <c r="R243" s="137"/>
      <c r="S243" s="137"/>
      <c r="T243" s="137"/>
    </row>
    <row r="244" spans="1:20" x14ac:dyDescent="0.3">
      <c r="A244"/>
      <c r="B244" s="157"/>
      <c r="C244"/>
      <c r="D244"/>
      <c r="E244"/>
      <c r="F244"/>
      <c r="G244"/>
      <c r="H244"/>
      <c r="I244"/>
      <c r="J244"/>
      <c r="K244"/>
      <c r="L244"/>
      <c r="M244"/>
      <c r="N244"/>
      <c r="O244" s="137"/>
      <c r="P244" s="137"/>
      <c r="Q244" s="137"/>
      <c r="R244" s="137"/>
      <c r="S244" s="137"/>
      <c r="T244" s="137"/>
    </row>
    <row r="245" spans="1:20" x14ac:dyDescent="0.3">
      <c r="A245"/>
      <c r="B245" s="157"/>
      <c r="C245"/>
      <c r="D245"/>
      <c r="E245"/>
      <c r="F245"/>
      <c r="G245"/>
      <c r="H245"/>
      <c r="I245"/>
      <c r="J245"/>
      <c r="K245"/>
      <c r="L245"/>
      <c r="M245"/>
      <c r="N245"/>
      <c r="O245" s="137"/>
      <c r="P245" s="137"/>
      <c r="Q245" s="137"/>
      <c r="R245" s="137"/>
      <c r="S245" s="137"/>
      <c r="T245" s="137"/>
    </row>
    <row r="246" spans="1:20" x14ac:dyDescent="0.3">
      <c r="A246"/>
      <c r="B246" s="157"/>
      <c r="C246"/>
      <c r="D246"/>
      <c r="E246"/>
      <c r="F246"/>
      <c r="G246"/>
      <c r="H246"/>
      <c r="I246"/>
      <c r="J246"/>
      <c r="K246"/>
      <c r="L246"/>
      <c r="M246"/>
      <c r="N246"/>
      <c r="O246" s="137"/>
      <c r="P246" s="137"/>
      <c r="Q246" s="137"/>
      <c r="R246" s="137"/>
      <c r="S246" s="137"/>
      <c r="T246" s="137"/>
    </row>
    <row r="247" spans="1:20" x14ac:dyDescent="0.3">
      <c r="A247"/>
      <c r="B247" s="157"/>
      <c r="C247"/>
      <c r="D247"/>
      <c r="E247"/>
      <c r="F247"/>
      <c r="G247"/>
      <c r="H247"/>
      <c r="I247"/>
      <c r="J247"/>
      <c r="K247"/>
      <c r="L247"/>
      <c r="M247"/>
      <c r="N247"/>
      <c r="O247" s="137"/>
      <c r="P247" s="137"/>
      <c r="Q247" s="137"/>
      <c r="R247" s="137"/>
      <c r="S247" s="137"/>
      <c r="T247" s="137"/>
    </row>
    <row r="248" spans="1:20" x14ac:dyDescent="0.3">
      <c r="A248"/>
      <c r="B248" s="157"/>
      <c r="C248"/>
      <c r="D248"/>
      <c r="E248"/>
      <c r="F248"/>
      <c r="G248"/>
      <c r="H248"/>
      <c r="I248"/>
      <c r="J248"/>
      <c r="K248"/>
      <c r="L248"/>
      <c r="M248"/>
      <c r="N248"/>
      <c r="O248" s="137"/>
      <c r="P248" s="137"/>
      <c r="Q248" s="137"/>
      <c r="R248" s="137"/>
      <c r="S248" s="137"/>
      <c r="T248" s="137"/>
    </row>
    <row r="249" spans="1:20" x14ac:dyDescent="0.3">
      <c r="A249"/>
      <c r="B249" s="157"/>
      <c r="C249"/>
      <c r="D249"/>
      <c r="E249"/>
      <c r="F249"/>
      <c r="G249"/>
      <c r="H249"/>
      <c r="I249"/>
      <c r="J249"/>
      <c r="K249"/>
      <c r="L249"/>
      <c r="M249"/>
      <c r="N249"/>
      <c r="O249" s="137"/>
      <c r="P249" s="137"/>
      <c r="Q249" s="137"/>
      <c r="R249" s="137"/>
      <c r="S249" s="137"/>
      <c r="T249" s="137"/>
    </row>
    <row r="250" spans="1:20" x14ac:dyDescent="0.3">
      <c r="A250"/>
      <c r="B250" s="157"/>
      <c r="C250"/>
      <c r="D250"/>
      <c r="E250"/>
      <c r="F250"/>
      <c r="G250"/>
      <c r="H250"/>
      <c r="I250"/>
      <c r="J250"/>
      <c r="K250"/>
      <c r="L250"/>
      <c r="M250"/>
      <c r="N250"/>
      <c r="O250" s="137"/>
      <c r="P250" s="137"/>
      <c r="Q250" s="137"/>
      <c r="R250" s="137"/>
      <c r="S250" s="137"/>
      <c r="T250" s="137"/>
    </row>
    <row r="251" spans="1:20" x14ac:dyDescent="0.3">
      <c r="A251"/>
      <c r="B251" s="157"/>
      <c r="C251"/>
      <c r="D251"/>
      <c r="E251"/>
      <c r="F251"/>
      <c r="G251"/>
      <c r="H251"/>
      <c r="I251"/>
      <c r="J251"/>
      <c r="K251"/>
      <c r="L251"/>
      <c r="M251"/>
      <c r="N251"/>
      <c r="O251" s="137"/>
      <c r="P251" s="137"/>
      <c r="Q251" s="137"/>
      <c r="R251" s="137"/>
      <c r="S251" s="137"/>
      <c r="T251" s="137"/>
    </row>
    <row r="252" spans="1:20" x14ac:dyDescent="0.3">
      <c r="A252"/>
      <c r="B252" s="157"/>
      <c r="C252"/>
      <c r="D252"/>
      <c r="E252"/>
      <c r="F252"/>
      <c r="G252"/>
      <c r="H252"/>
      <c r="I252"/>
      <c r="J252"/>
      <c r="K252"/>
      <c r="L252"/>
      <c r="M252"/>
      <c r="N252"/>
      <c r="O252" s="137"/>
      <c r="P252" s="137"/>
      <c r="Q252" s="137"/>
      <c r="R252" s="137"/>
      <c r="S252" s="137"/>
      <c r="T252" s="137"/>
    </row>
    <row r="253" spans="1:20" x14ac:dyDescent="0.3">
      <c r="A253"/>
      <c r="B253" s="157"/>
      <c r="C253"/>
      <c r="D253"/>
      <c r="E253"/>
      <c r="F253"/>
      <c r="G253"/>
      <c r="H253"/>
      <c r="I253"/>
      <c r="J253"/>
      <c r="K253"/>
      <c r="L253"/>
      <c r="M253"/>
      <c r="N253"/>
      <c r="O253" s="137"/>
      <c r="P253" s="137"/>
      <c r="Q253" s="137"/>
      <c r="R253" s="137"/>
      <c r="S253" s="137"/>
      <c r="T253" s="137"/>
    </row>
    <row r="254" spans="1:20" x14ac:dyDescent="0.3">
      <c r="A254"/>
      <c r="B254" s="157"/>
      <c r="C254"/>
      <c r="D254"/>
      <c r="E254"/>
      <c r="F254"/>
      <c r="G254"/>
      <c r="H254"/>
      <c r="I254"/>
      <c r="J254"/>
      <c r="K254"/>
      <c r="L254"/>
      <c r="M254"/>
      <c r="N254"/>
      <c r="O254" s="137"/>
      <c r="P254" s="137"/>
      <c r="Q254" s="137"/>
      <c r="R254" s="137"/>
      <c r="S254" s="137"/>
      <c r="T254" s="137"/>
    </row>
    <row r="255" spans="1:20" x14ac:dyDescent="0.3">
      <c r="A255"/>
      <c r="B255" s="157"/>
      <c r="C255"/>
      <c r="D255"/>
      <c r="E255"/>
      <c r="F255"/>
      <c r="G255"/>
      <c r="H255"/>
      <c r="I255"/>
      <c r="J255"/>
      <c r="K255"/>
      <c r="L255"/>
      <c r="M255"/>
      <c r="N255"/>
      <c r="O255" s="137"/>
      <c r="P255" s="137"/>
      <c r="Q255" s="137"/>
      <c r="R255" s="137"/>
      <c r="S255" s="137"/>
      <c r="T255" s="137"/>
    </row>
    <row r="256" spans="1:20" x14ac:dyDescent="0.3">
      <c r="A256"/>
      <c r="B256" s="157"/>
      <c r="C256"/>
      <c r="D256"/>
      <c r="E256"/>
      <c r="F256"/>
      <c r="G256"/>
      <c r="H256"/>
      <c r="I256"/>
      <c r="J256"/>
      <c r="K256"/>
      <c r="L256"/>
      <c r="M256"/>
      <c r="N256"/>
      <c r="O256" s="137"/>
      <c r="P256" s="137"/>
      <c r="Q256" s="137"/>
      <c r="R256" s="137"/>
      <c r="S256" s="137"/>
      <c r="T256" s="137"/>
    </row>
    <row r="257" spans="1:20" x14ac:dyDescent="0.3">
      <c r="A257"/>
      <c r="B257" s="157"/>
      <c r="C257"/>
      <c r="D257"/>
      <c r="E257"/>
      <c r="F257"/>
      <c r="G257"/>
      <c r="H257"/>
      <c r="I257"/>
      <c r="J257"/>
      <c r="K257"/>
      <c r="L257"/>
      <c r="M257"/>
      <c r="N257"/>
      <c r="O257" s="137"/>
      <c r="P257" s="137"/>
      <c r="Q257" s="137"/>
      <c r="R257" s="137"/>
      <c r="S257" s="137"/>
      <c r="T257" s="137"/>
    </row>
    <row r="258" spans="1:20" x14ac:dyDescent="0.3">
      <c r="A258"/>
      <c r="B258" s="157"/>
      <c r="C258"/>
      <c r="D258"/>
      <c r="E258"/>
      <c r="F258"/>
      <c r="G258"/>
      <c r="H258"/>
      <c r="I258"/>
      <c r="J258"/>
      <c r="K258"/>
      <c r="L258"/>
      <c r="M258"/>
      <c r="N258"/>
      <c r="O258" s="137"/>
      <c r="P258" s="137"/>
      <c r="Q258" s="137"/>
      <c r="R258" s="137"/>
      <c r="S258" s="137"/>
      <c r="T258" s="137"/>
    </row>
    <row r="259" spans="1:20" x14ac:dyDescent="0.3">
      <c r="A259" s="137"/>
      <c r="B259" s="144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</row>
    <row r="260" spans="1:20" x14ac:dyDescent="0.3">
      <c r="A260" s="137"/>
      <c r="B260" s="144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</row>
    <row r="261" spans="1:20" x14ac:dyDescent="0.3">
      <c r="A261" s="137"/>
      <c r="B261" s="144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</row>
    <row r="262" spans="1:20" x14ac:dyDescent="0.3">
      <c r="A262" s="137"/>
      <c r="B262" s="144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</row>
    <row r="263" spans="1:20" x14ac:dyDescent="0.3">
      <c r="A263" s="137"/>
      <c r="B263" s="144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</row>
    <row r="264" spans="1:20" x14ac:dyDescent="0.3">
      <c r="A264" s="137"/>
      <c r="B264" s="144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</row>
    <row r="265" spans="1:20" x14ac:dyDescent="0.3">
      <c r="A265" s="137"/>
      <c r="B265" s="144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</row>
    <row r="266" spans="1:20" x14ac:dyDescent="0.3">
      <c r="A266" s="137"/>
      <c r="B266" s="144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</row>
    <row r="267" spans="1:20" x14ac:dyDescent="0.3">
      <c r="A267" s="137"/>
      <c r="B267" s="144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</row>
    <row r="268" spans="1:20" x14ac:dyDescent="0.3">
      <c r="A268" s="137"/>
      <c r="B268" s="144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</row>
    <row r="269" spans="1:20" x14ac:dyDescent="0.3">
      <c r="A269" s="137"/>
      <c r="B269" s="144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</row>
    <row r="270" spans="1:20" x14ac:dyDescent="0.3">
      <c r="A270" s="137"/>
      <c r="B270" s="144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</row>
    <row r="271" spans="1:20" x14ac:dyDescent="0.3">
      <c r="A271" s="137"/>
      <c r="B271" s="144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</row>
    <row r="272" spans="1:20" x14ac:dyDescent="0.3">
      <c r="A272" s="137"/>
      <c r="B272" s="144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</row>
    <row r="273" spans="1:20" x14ac:dyDescent="0.3">
      <c r="A273" s="137"/>
      <c r="B273" s="144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</row>
    <row r="274" spans="1:20" x14ac:dyDescent="0.3">
      <c r="A274" s="137"/>
      <c r="B274" s="144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</row>
    <row r="275" spans="1:20" x14ac:dyDescent="0.3">
      <c r="A275" s="137"/>
      <c r="B275" s="144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</row>
    <row r="276" spans="1:20" x14ac:dyDescent="0.3">
      <c r="A276" s="137"/>
      <c r="B276" s="144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</row>
    <row r="277" spans="1:20" x14ac:dyDescent="0.3">
      <c r="A277" s="137"/>
      <c r="B277" s="144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</row>
    <row r="278" spans="1:20" x14ac:dyDescent="0.3">
      <c r="A278" s="137"/>
      <c r="B278" s="144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</row>
    <row r="279" spans="1:20" x14ac:dyDescent="0.3">
      <c r="A279" s="137"/>
      <c r="B279" s="144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</row>
    <row r="280" spans="1:20" x14ac:dyDescent="0.3">
      <c r="A280" s="137"/>
      <c r="B280" s="144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</row>
    <row r="281" spans="1:20" x14ac:dyDescent="0.3">
      <c r="A281" s="137"/>
      <c r="B281" s="144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</row>
    <row r="282" spans="1:20" x14ac:dyDescent="0.3">
      <c r="A282" s="137"/>
      <c r="B282" s="144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</row>
    <row r="283" spans="1:20" x14ac:dyDescent="0.3">
      <c r="A283" s="137"/>
      <c r="B283" s="144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</row>
    <row r="284" spans="1:20" x14ac:dyDescent="0.3">
      <c r="A284" s="137"/>
      <c r="B284" s="144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</row>
    <row r="285" spans="1:20" x14ac:dyDescent="0.3">
      <c r="A285" s="137"/>
      <c r="B285" s="144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</row>
    <row r="286" spans="1:20" x14ac:dyDescent="0.3">
      <c r="A286" s="137"/>
      <c r="B286" s="144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</row>
    <row r="287" spans="1:20" x14ac:dyDescent="0.3">
      <c r="A287" s="137"/>
      <c r="B287" s="144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</row>
    <row r="288" spans="1:20" x14ac:dyDescent="0.3">
      <c r="A288" s="137"/>
      <c r="B288" s="144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</row>
    <row r="289" spans="1:20" x14ac:dyDescent="0.3">
      <c r="A289" s="137"/>
      <c r="B289" s="144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</row>
    <row r="290" spans="1:20" x14ac:dyDescent="0.3">
      <c r="A290" s="137"/>
      <c r="B290" s="144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</row>
    <row r="291" spans="1:20" x14ac:dyDescent="0.3">
      <c r="A291" s="137"/>
      <c r="B291" s="144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</row>
    <row r="292" spans="1:20" x14ac:dyDescent="0.3">
      <c r="A292" s="137"/>
      <c r="B292" s="144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</row>
    <row r="293" spans="1:20" x14ac:dyDescent="0.3">
      <c r="A293" s="137"/>
      <c r="B293" s="144"/>
      <c r="C293" s="137"/>
      <c r="D293" s="137"/>
      <c r="E293" s="137"/>
      <c r="F293" s="142"/>
      <c r="G293" s="137"/>
      <c r="H293" s="143"/>
      <c r="I293" s="144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</row>
    <row r="294" spans="1:20" x14ac:dyDescent="0.3">
      <c r="A294" s="137"/>
      <c r="B294" s="144"/>
      <c r="C294" s="137"/>
      <c r="D294" s="137"/>
      <c r="E294" s="137"/>
      <c r="F294" s="142"/>
      <c r="G294" s="137"/>
      <c r="H294" s="143"/>
      <c r="I294" s="144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</row>
    <row r="295" spans="1:20" x14ac:dyDescent="0.3">
      <c r="A295" s="137"/>
      <c r="B295" s="144"/>
      <c r="C295" s="137"/>
      <c r="D295" s="137"/>
      <c r="E295" s="137"/>
      <c r="F295" s="142"/>
      <c r="G295" s="137"/>
      <c r="H295" s="143"/>
      <c r="I295" s="144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</row>
    <row r="296" spans="1:20" x14ac:dyDescent="0.3">
      <c r="A296" s="137"/>
      <c r="B296" s="144"/>
      <c r="C296" s="137"/>
      <c r="D296" s="137"/>
      <c r="E296" s="137"/>
      <c r="F296" s="142"/>
      <c r="G296" s="137"/>
      <c r="H296" s="143"/>
      <c r="I296" s="144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</row>
    <row r="297" spans="1:20" x14ac:dyDescent="0.3">
      <c r="A297" s="137"/>
      <c r="B297" s="144"/>
      <c r="C297" s="137"/>
      <c r="D297" s="137"/>
      <c r="E297" s="137"/>
      <c r="F297" s="142"/>
      <c r="G297" s="137"/>
      <c r="H297" s="143"/>
      <c r="I297" s="144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</row>
    <row r="298" spans="1:20" x14ac:dyDescent="0.3">
      <c r="A298" s="137"/>
      <c r="B298" s="144"/>
      <c r="C298" s="137"/>
      <c r="D298" s="137"/>
      <c r="E298" s="137"/>
      <c r="F298" s="142"/>
      <c r="G298" s="137"/>
      <c r="H298" s="143"/>
      <c r="I298" s="144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</row>
    <row r="299" spans="1:20" x14ac:dyDescent="0.3">
      <c r="A299" s="137"/>
      <c r="B299" s="144"/>
      <c r="C299" s="137"/>
      <c r="D299" s="137"/>
      <c r="E299" s="137"/>
      <c r="F299" s="142"/>
      <c r="G299" s="137"/>
      <c r="H299" s="143"/>
      <c r="I299" s="144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</row>
    <row r="300" spans="1:20" x14ac:dyDescent="0.3">
      <c r="A300" s="137"/>
      <c r="B300" s="144"/>
      <c r="C300" s="137"/>
      <c r="D300" s="137"/>
      <c r="E300" s="137"/>
      <c r="F300" s="142"/>
      <c r="G300" s="137"/>
      <c r="H300" s="143"/>
      <c r="I300" s="144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</row>
    <row r="301" spans="1:20" x14ac:dyDescent="0.3">
      <c r="A301" s="137"/>
      <c r="B301" s="144"/>
      <c r="C301" s="137"/>
      <c r="D301" s="137"/>
      <c r="E301" s="137"/>
      <c r="F301" s="142"/>
      <c r="G301" s="137"/>
      <c r="H301" s="143"/>
      <c r="I301" s="144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</row>
    <row r="302" spans="1:20" x14ac:dyDescent="0.3">
      <c r="A302" s="137"/>
      <c r="B302" s="144"/>
      <c r="C302" s="137"/>
      <c r="D302" s="137"/>
      <c r="E302" s="137"/>
      <c r="F302" s="142"/>
      <c r="G302" s="137"/>
      <c r="H302" s="143"/>
      <c r="I302" s="144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</row>
    <row r="303" spans="1:20" x14ac:dyDescent="0.3">
      <c r="A303" s="137"/>
      <c r="B303" s="144"/>
      <c r="C303" s="137"/>
      <c r="D303" s="137"/>
      <c r="E303" s="137"/>
      <c r="F303" s="142"/>
      <c r="G303" s="137"/>
      <c r="H303" s="143"/>
      <c r="I303" s="144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</row>
    <row r="304" spans="1:20" x14ac:dyDescent="0.3">
      <c r="A304" s="137"/>
      <c r="B304" s="144"/>
      <c r="C304" s="137"/>
      <c r="D304" s="137"/>
      <c r="E304" s="137"/>
      <c r="F304" s="142"/>
      <c r="G304" s="137"/>
      <c r="H304" s="143"/>
      <c r="I304" s="144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</row>
    <row r="305" spans="1:20" x14ac:dyDescent="0.3">
      <c r="A305" s="137"/>
      <c r="B305" s="144"/>
      <c r="C305" s="137"/>
      <c r="D305" s="137"/>
      <c r="E305" s="137"/>
      <c r="F305" s="142"/>
      <c r="G305" s="137"/>
      <c r="H305" s="143"/>
      <c r="I305" s="144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</row>
    <row r="306" spans="1:20" x14ac:dyDescent="0.3">
      <c r="A306" s="137"/>
      <c r="B306" s="144"/>
      <c r="C306" s="137"/>
      <c r="D306" s="137"/>
      <c r="E306" s="137"/>
      <c r="F306" s="142"/>
      <c r="G306" s="137"/>
      <c r="H306" s="143"/>
      <c r="I306" s="144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</row>
    <row r="307" spans="1:20" x14ac:dyDescent="0.3">
      <c r="A307" s="137"/>
      <c r="B307" s="144"/>
      <c r="C307" s="137"/>
      <c r="D307" s="137"/>
      <c r="E307" s="137"/>
      <c r="F307" s="142"/>
      <c r="G307" s="137"/>
      <c r="H307" s="143"/>
      <c r="I307" s="144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</row>
    <row r="308" spans="1:20" x14ac:dyDescent="0.3">
      <c r="A308" s="137"/>
      <c r="B308" s="144"/>
      <c r="C308" s="137"/>
      <c r="D308" s="137"/>
      <c r="E308" s="137"/>
      <c r="F308" s="142"/>
      <c r="G308" s="137"/>
      <c r="H308" s="143"/>
      <c r="I308" s="144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</row>
    <row r="309" spans="1:20" x14ac:dyDescent="0.3">
      <c r="A309" s="137"/>
      <c r="B309" s="144"/>
      <c r="C309" s="137"/>
      <c r="D309" s="137"/>
      <c r="E309" s="137"/>
      <c r="F309" s="142"/>
      <c r="G309" s="137"/>
      <c r="H309" s="143"/>
      <c r="I309" s="144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</row>
    <row r="310" spans="1:20" x14ac:dyDescent="0.3">
      <c r="A310" s="137"/>
      <c r="B310" s="144"/>
      <c r="C310" s="137"/>
      <c r="D310" s="137"/>
      <c r="E310" s="137"/>
      <c r="F310" s="142"/>
      <c r="G310" s="137"/>
      <c r="H310" s="143"/>
      <c r="I310" s="144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</row>
    <row r="311" spans="1:20" x14ac:dyDescent="0.3">
      <c r="A311" s="137"/>
      <c r="B311" s="144"/>
      <c r="C311" s="137"/>
      <c r="D311" s="137"/>
      <c r="E311" s="137"/>
      <c r="F311" s="142"/>
      <c r="G311" s="137"/>
      <c r="H311" s="143"/>
      <c r="I311" s="144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</row>
    <row r="312" spans="1:20" x14ac:dyDescent="0.3">
      <c r="A312" s="137"/>
      <c r="B312" s="144"/>
      <c r="C312" s="137"/>
      <c r="D312" s="137"/>
      <c r="E312" s="137"/>
      <c r="F312" s="142"/>
      <c r="G312" s="137"/>
      <c r="H312" s="143"/>
      <c r="I312" s="144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</row>
    <row r="313" spans="1:20" x14ac:dyDescent="0.3">
      <c r="A313" s="137"/>
      <c r="B313" s="144"/>
      <c r="C313" s="137"/>
      <c r="D313" s="137"/>
      <c r="E313" s="137"/>
      <c r="F313" s="142"/>
      <c r="G313" s="137"/>
      <c r="H313" s="143"/>
      <c r="I313" s="144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</row>
    <row r="314" spans="1:20" x14ac:dyDescent="0.3">
      <c r="A314" s="137"/>
      <c r="B314" s="144"/>
      <c r="C314" s="137"/>
      <c r="D314" s="137"/>
      <c r="E314" s="137"/>
      <c r="F314" s="142"/>
      <c r="G314" s="137"/>
      <c r="H314" s="143"/>
      <c r="I314" s="144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</row>
    <row r="315" spans="1:20" x14ac:dyDescent="0.3">
      <c r="A315" s="137"/>
      <c r="B315" s="144"/>
      <c r="C315" s="137"/>
      <c r="D315" s="137"/>
      <c r="E315" s="137"/>
      <c r="F315" s="142"/>
      <c r="G315" s="137"/>
      <c r="H315" s="143"/>
      <c r="I315" s="144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</row>
    <row r="316" spans="1:20" x14ac:dyDescent="0.3">
      <c r="A316" s="137"/>
      <c r="B316" s="144"/>
      <c r="C316" s="137"/>
      <c r="D316" s="137"/>
      <c r="E316" s="137"/>
      <c r="F316" s="142"/>
      <c r="G316" s="137"/>
      <c r="H316" s="143"/>
      <c r="I316" s="144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</row>
    <row r="317" spans="1:20" x14ac:dyDescent="0.3">
      <c r="A317" s="137"/>
      <c r="B317" s="144"/>
      <c r="C317" s="137"/>
      <c r="D317" s="137"/>
      <c r="E317" s="137"/>
      <c r="F317" s="142"/>
      <c r="G317" s="137"/>
      <c r="H317" s="143"/>
      <c r="I317" s="144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</row>
    <row r="318" spans="1:20" x14ac:dyDescent="0.3">
      <c r="A318" s="137"/>
      <c r="B318" s="144"/>
      <c r="C318" s="137"/>
      <c r="D318" s="137"/>
      <c r="E318" s="137"/>
      <c r="F318" s="142"/>
      <c r="G318" s="137"/>
      <c r="H318" s="143"/>
      <c r="I318" s="144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</row>
    <row r="319" spans="1:20" x14ac:dyDescent="0.3">
      <c r="A319" s="137"/>
      <c r="B319" s="144"/>
      <c r="C319" s="137"/>
      <c r="D319" s="137"/>
      <c r="E319" s="137"/>
      <c r="F319" s="142"/>
      <c r="G319" s="137"/>
      <c r="H319" s="143"/>
      <c r="I319" s="144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</row>
    <row r="320" spans="1:20" x14ac:dyDescent="0.3">
      <c r="A320" s="137"/>
      <c r="B320" s="144"/>
      <c r="C320" s="137"/>
      <c r="D320" s="137"/>
      <c r="E320" s="137"/>
      <c r="F320" s="142"/>
      <c r="G320" s="137"/>
      <c r="H320" s="143"/>
      <c r="I320" s="144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</row>
  </sheetData>
  <mergeCells count="6">
    <mergeCell ref="J7:M7"/>
    <mergeCell ref="A1:J1"/>
    <mergeCell ref="A2:J2"/>
    <mergeCell ref="J3:M3"/>
    <mergeCell ref="J4:M4"/>
    <mergeCell ref="J6:M6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12"/>
  <sheetViews>
    <sheetView zoomScale="70" zoomScaleNormal="70" workbookViewId="0">
      <pane xSplit="2" ySplit="1" topLeftCell="C166" activePane="bottomRight" state="frozen"/>
      <selection pane="topRight" activeCell="C1" sqref="C1"/>
      <selection pane="bottomLeft" activeCell="A2" sqref="A2"/>
      <selection pane="bottomRight" activeCell="B168" sqref="B168"/>
    </sheetView>
  </sheetViews>
  <sheetFormatPr defaultColWidth="9.140625" defaultRowHeight="15.75" outlineLevelRow="1" x14ac:dyDescent="0.25"/>
  <cols>
    <col min="1" max="1" width="68.5703125" style="54" customWidth="1"/>
    <col min="2" max="2" width="17.140625" style="55" customWidth="1"/>
    <col min="3" max="3" width="19.7109375" style="56" customWidth="1"/>
    <col min="4" max="4" width="14.85546875" style="123" customWidth="1"/>
    <col min="5" max="5" width="39" style="49" customWidth="1"/>
    <col min="6" max="6" width="22.140625" style="57" customWidth="1"/>
    <col min="7" max="7" width="22.85546875" style="57" customWidth="1"/>
    <col min="8" max="8" width="25.85546875" style="49" customWidth="1"/>
    <col min="9" max="9" width="25.140625" style="49" customWidth="1"/>
    <col min="10" max="10" width="22.5703125" style="156" customWidth="1"/>
    <col min="11" max="11" width="27.5703125" style="58" customWidth="1"/>
    <col min="12" max="13" width="26.28515625" style="58" customWidth="1"/>
    <col min="14" max="14" width="26.28515625" style="59" customWidth="1"/>
    <col min="15" max="15" width="21.5703125" style="58" customWidth="1"/>
    <col min="16" max="16" width="21.5703125" style="59" customWidth="1"/>
    <col min="17" max="17" width="22.5703125" style="58" customWidth="1"/>
    <col min="18" max="18" width="17.7109375" style="58" customWidth="1"/>
    <col min="19" max="19" width="20.28515625" style="60" customWidth="1"/>
    <col min="20" max="20" width="11.28515625" style="49" customWidth="1"/>
    <col min="21" max="16384" width="9.140625" style="49"/>
  </cols>
  <sheetData>
    <row r="1" spans="1:19" s="83" customFormat="1" ht="103.5" x14ac:dyDescent="0.3">
      <c r="A1" s="45" t="s">
        <v>36</v>
      </c>
      <c r="B1" s="78" t="s">
        <v>20</v>
      </c>
      <c r="C1" s="79" t="s">
        <v>154</v>
      </c>
      <c r="D1" s="79" t="s">
        <v>155</v>
      </c>
      <c r="E1" s="79" t="s">
        <v>156</v>
      </c>
      <c r="F1" s="80" t="s">
        <v>99</v>
      </c>
      <c r="G1" s="80" t="s">
        <v>100</v>
      </c>
      <c r="H1" s="79" t="s">
        <v>95</v>
      </c>
      <c r="I1" s="79" t="s">
        <v>164</v>
      </c>
      <c r="J1" s="154" t="s">
        <v>986</v>
      </c>
      <c r="K1" s="79" t="s">
        <v>162</v>
      </c>
      <c r="L1" s="79" t="s">
        <v>96</v>
      </c>
      <c r="M1" s="81" t="s">
        <v>97</v>
      </c>
      <c r="N1" s="81" t="s">
        <v>157</v>
      </c>
      <c r="O1" s="79" t="s">
        <v>158</v>
      </c>
      <c r="P1" s="81" t="s">
        <v>159</v>
      </c>
      <c r="Q1" s="79" t="s">
        <v>160</v>
      </c>
      <c r="R1" s="79" t="s">
        <v>19</v>
      </c>
      <c r="S1" s="82" t="s">
        <v>171</v>
      </c>
    </row>
    <row r="2" spans="1:19" s="64" customFormat="1" ht="69" outlineLevel="1" x14ac:dyDescent="0.3">
      <c r="A2" s="94" t="s">
        <v>317</v>
      </c>
      <c r="B2" s="95">
        <v>1.1000000000000001</v>
      </c>
      <c r="C2" s="96" t="s">
        <v>319</v>
      </c>
      <c r="D2" s="97" t="s">
        <v>320</v>
      </c>
      <c r="E2" s="98" t="s">
        <v>925</v>
      </c>
      <c r="F2" s="99">
        <v>45200</v>
      </c>
      <c r="G2" s="99">
        <v>45204</v>
      </c>
      <c r="H2" s="98" t="s">
        <v>102</v>
      </c>
      <c r="I2" s="100">
        <v>59.762800000000006</v>
      </c>
      <c r="J2" s="155">
        <f t="shared" ref="J2:J33" si="0">AVERAGEIFS(P:P,E:E,E2)</f>
        <v>4</v>
      </c>
      <c r="K2" s="100">
        <v>0</v>
      </c>
      <c r="L2" s="100">
        <v>0</v>
      </c>
      <c r="M2" s="101">
        <v>0</v>
      </c>
      <c r="N2" s="102">
        <v>4</v>
      </c>
      <c r="O2" s="100">
        <v>0</v>
      </c>
      <c r="P2" s="102">
        <v>5</v>
      </c>
      <c r="Q2" s="100">
        <v>298.81400000000002</v>
      </c>
      <c r="R2" s="100">
        <v>0</v>
      </c>
      <c r="S2" s="103">
        <v>298.81400000000002</v>
      </c>
    </row>
    <row r="3" spans="1:19" s="64" customFormat="1" ht="69" outlineLevel="1" x14ac:dyDescent="0.3">
      <c r="A3" s="94" t="s">
        <v>317</v>
      </c>
      <c r="B3" s="95" t="s">
        <v>722</v>
      </c>
      <c r="C3" s="96" t="s">
        <v>319</v>
      </c>
      <c r="D3" s="97" t="s">
        <v>321</v>
      </c>
      <c r="E3" s="98" t="s">
        <v>925</v>
      </c>
      <c r="F3" s="99">
        <v>45263</v>
      </c>
      <c r="G3" s="99">
        <v>45265</v>
      </c>
      <c r="H3" s="98" t="s">
        <v>220</v>
      </c>
      <c r="I3" s="100">
        <v>129.62899999999999</v>
      </c>
      <c r="J3" s="155">
        <f t="shared" si="0"/>
        <v>4</v>
      </c>
      <c r="K3" s="100">
        <v>145.73500000000001</v>
      </c>
      <c r="L3" s="100">
        <v>145.73500000000001</v>
      </c>
      <c r="M3" s="101">
        <v>0</v>
      </c>
      <c r="N3" s="102">
        <v>2</v>
      </c>
      <c r="O3" s="100">
        <v>97.215999999999994</v>
      </c>
      <c r="P3" s="102">
        <v>3</v>
      </c>
      <c r="Q3" s="100">
        <v>138.649</v>
      </c>
      <c r="R3" s="100">
        <v>7.2869999999999999</v>
      </c>
      <c r="S3" s="103">
        <v>388.887</v>
      </c>
    </row>
    <row r="4" spans="1:19" s="64" customFormat="1" ht="69" outlineLevel="1" x14ac:dyDescent="0.3">
      <c r="A4" s="94" t="s">
        <v>317</v>
      </c>
      <c r="B4" s="95" t="s">
        <v>723</v>
      </c>
      <c r="C4" s="96" t="s">
        <v>319</v>
      </c>
      <c r="D4" s="97" t="s">
        <v>321</v>
      </c>
      <c r="E4" s="98" t="s">
        <v>926</v>
      </c>
      <c r="F4" s="99">
        <v>45263</v>
      </c>
      <c r="G4" s="99">
        <v>45265</v>
      </c>
      <c r="H4" s="98" t="s">
        <v>220</v>
      </c>
      <c r="I4" s="100">
        <v>96.966666666666683</v>
      </c>
      <c r="J4" s="155">
        <f t="shared" si="0"/>
        <v>3</v>
      </c>
      <c r="K4" s="100">
        <v>116.289</v>
      </c>
      <c r="L4" s="100">
        <v>116.289</v>
      </c>
      <c r="M4" s="101">
        <v>0</v>
      </c>
      <c r="N4" s="102">
        <v>2</v>
      </c>
      <c r="O4" s="100">
        <v>64.81</v>
      </c>
      <c r="P4" s="102">
        <v>3</v>
      </c>
      <c r="Q4" s="100">
        <v>103.98699999999999</v>
      </c>
      <c r="R4" s="100">
        <v>5.8140000000000001</v>
      </c>
      <c r="S4" s="103">
        <v>290.90000000000003</v>
      </c>
    </row>
    <row r="5" spans="1:19" s="64" customFormat="1" ht="86.25" outlineLevel="1" x14ac:dyDescent="0.3">
      <c r="A5" s="94" t="s">
        <v>317</v>
      </c>
      <c r="B5" s="95" t="s">
        <v>729</v>
      </c>
      <c r="C5" s="96" t="s">
        <v>319</v>
      </c>
      <c r="D5" s="97" t="s">
        <v>321</v>
      </c>
      <c r="E5" s="98" t="s">
        <v>927</v>
      </c>
      <c r="F5" s="99">
        <v>45263</v>
      </c>
      <c r="G5" s="99">
        <v>45265</v>
      </c>
      <c r="H5" s="98" t="s">
        <v>220</v>
      </c>
      <c r="I5" s="100">
        <v>112.503</v>
      </c>
      <c r="J5" s="155">
        <f t="shared" si="0"/>
        <v>3</v>
      </c>
      <c r="K5" s="100">
        <v>160.678</v>
      </c>
      <c r="L5" s="100">
        <v>160.678</v>
      </c>
      <c r="M5" s="101">
        <v>0</v>
      </c>
      <c r="N5" s="102">
        <v>2</v>
      </c>
      <c r="O5" s="100">
        <v>64.81</v>
      </c>
      <c r="P5" s="102">
        <v>3</v>
      </c>
      <c r="Q5" s="100">
        <v>103.98699999999999</v>
      </c>
      <c r="R5" s="100">
        <v>8.0340000000000007</v>
      </c>
      <c r="S5" s="103">
        <v>337.50900000000001</v>
      </c>
    </row>
    <row r="6" spans="1:19" s="64" customFormat="1" ht="103.5" outlineLevel="1" x14ac:dyDescent="0.3">
      <c r="A6" s="94" t="s">
        <v>317</v>
      </c>
      <c r="B6" s="95" t="s">
        <v>730</v>
      </c>
      <c r="C6" s="96" t="s">
        <v>319</v>
      </c>
      <c r="D6" s="97" t="s">
        <v>321</v>
      </c>
      <c r="E6" s="98" t="s">
        <v>928</v>
      </c>
      <c r="F6" s="99">
        <v>45263</v>
      </c>
      <c r="G6" s="99">
        <v>45265</v>
      </c>
      <c r="H6" s="98" t="s">
        <v>220</v>
      </c>
      <c r="I6" s="100">
        <v>112.50233333333334</v>
      </c>
      <c r="J6" s="155">
        <f t="shared" si="0"/>
        <v>3</v>
      </c>
      <c r="K6" s="100">
        <v>160.678</v>
      </c>
      <c r="L6" s="100">
        <v>160.678</v>
      </c>
      <c r="M6" s="101">
        <v>0</v>
      </c>
      <c r="N6" s="102">
        <v>2</v>
      </c>
      <c r="O6" s="100">
        <v>64.81</v>
      </c>
      <c r="P6" s="102">
        <v>3</v>
      </c>
      <c r="Q6" s="100">
        <v>103.98699999999999</v>
      </c>
      <c r="R6" s="100">
        <v>8.032</v>
      </c>
      <c r="S6" s="103">
        <v>337.50700000000001</v>
      </c>
    </row>
    <row r="7" spans="1:19" s="64" customFormat="1" ht="103.5" outlineLevel="1" x14ac:dyDescent="0.3">
      <c r="A7" s="94" t="s">
        <v>938</v>
      </c>
      <c r="B7" s="95" t="s">
        <v>88</v>
      </c>
      <c r="C7" s="96" t="s">
        <v>319</v>
      </c>
      <c r="D7" s="97" t="s">
        <v>175</v>
      </c>
      <c r="E7" s="98" t="s">
        <v>227</v>
      </c>
      <c r="F7" s="99">
        <v>45201</v>
      </c>
      <c r="G7" s="99">
        <v>45205</v>
      </c>
      <c r="H7" s="98" t="s">
        <v>176</v>
      </c>
      <c r="I7" s="100">
        <v>46.3996</v>
      </c>
      <c r="J7" s="155">
        <f t="shared" si="0"/>
        <v>5</v>
      </c>
      <c r="K7" s="100">
        <v>121.779</v>
      </c>
      <c r="L7" s="100">
        <v>121.779</v>
      </c>
      <c r="M7" s="101">
        <v>0</v>
      </c>
      <c r="N7" s="102">
        <v>4</v>
      </c>
      <c r="O7" s="100">
        <v>110.21899999999999</v>
      </c>
      <c r="P7" s="102">
        <v>5</v>
      </c>
      <c r="Q7" s="100">
        <v>0</v>
      </c>
      <c r="R7" s="100">
        <v>0</v>
      </c>
      <c r="S7" s="103">
        <v>231.99799999999999</v>
      </c>
    </row>
    <row r="8" spans="1:19" s="64" customFormat="1" ht="51.75" outlineLevel="1" x14ac:dyDescent="0.3">
      <c r="A8" s="94" t="s">
        <v>938</v>
      </c>
      <c r="B8" s="95" t="s">
        <v>731</v>
      </c>
      <c r="C8" s="96" t="s">
        <v>319</v>
      </c>
      <c r="D8" s="97" t="s">
        <v>175</v>
      </c>
      <c r="E8" s="98" t="s">
        <v>177</v>
      </c>
      <c r="F8" s="99">
        <v>45201</v>
      </c>
      <c r="G8" s="99">
        <v>45205</v>
      </c>
      <c r="H8" s="98" t="s">
        <v>176</v>
      </c>
      <c r="I8" s="100">
        <v>46.3996</v>
      </c>
      <c r="J8" s="155">
        <f t="shared" si="0"/>
        <v>5</v>
      </c>
      <c r="K8" s="100">
        <v>121.779</v>
      </c>
      <c r="L8" s="100">
        <v>121.779</v>
      </c>
      <c r="M8" s="101">
        <v>0</v>
      </c>
      <c r="N8" s="102">
        <v>4</v>
      </c>
      <c r="O8" s="100">
        <v>110.21899999999999</v>
      </c>
      <c r="P8" s="102">
        <v>5</v>
      </c>
      <c r="Q8" s="100">
        <v>0</v>
      </c>
      <c r="R8" s="100">
        <v>0</v>
      </c>
      <c r="S8" s="103">
        <v>231.99799999999999</v>
      </c>
    </row>
    <row r="9" spans="1:19" s="64" customFormat="1" ht="103.5" outlineLevel="1" x14ac:dyDescent="0.3">
      <c r="A9" s="94" t="s">
        <v>938</v>
      </c>
      <c r="B9" s="95" t="s">
        <v>732</v>
      </c>
      <c r="C9" s="96" t="s">
        <v>319</v>
      </c>
      <c r="D9" s="97" t="s">
        <v>322</v>
      </c>
      <c r="E9" s="98" t="s">
        <v>178</v>
      </c>
      <c r="F9" s="99">
        <v>45202</v>
      </c>
      <c r="G9" s="99">
        <v>45205</v>
      </c>
      <c r="H9" s="98" t="s">
        <v>103</v>
      </c>
      <c r="I9" s="100">
        <v>48.2605</v>
      </c>
      <c r="J9" s="155">
        <f t="shared" si="0"/>
        <v>5.333333333333333</v>
      </c>
      <c r="K9" s="100">
        <v>121.779</v>
      </c>
      <c r="L9" s="100">
        <v>121.779</v>
      </c>
      <c r="M9" s="101">
        <v>0</v>
      </c>
      <c r="N9" s="102">
        <v>3</v>
      </c>
      <c r="O9" s="100">
        <v>71.263000000000005</v>
      </c>
      <c r="P9" s="102">
        <v>4</v>
      </c>
      <c r="Q9" s="100">
        <v>0</v>
      </c>
      <c r="R9" s="100">
        <v>0</v>
      </c>
      <c r="S9" s="103">
        <v>193.042</v>
      </c>
    </row>
    <row r="10" spans="1:19" s="64" customFormat="1" ht="103.5" outlineLevel="1" x14ac:dyDescent="0.3">
      <c r="A10" s="94" t="s">
        <v>938</v>
      </c>
      <c r="B10" s="95" t="s">
        <v>733</v>
      </c>
      <c r="C10" s="96" t="s">
        <v>319</v>
      </c>
      <c r="D10" s="97" t="s">
        <v>326</v>
      </c>
      <c r="E10" s="98" t="s">
        <v>323</v>
      </c>
      <c r="F10" s="99">
        <v>45244</v>
      </c>
      <c r="G10" s="99">
        <v>45246</v>
      </c>
      <c r="H10" s="98" t="s">
        <v>220</v>
      </c>
      <c r="I10" s="100">
        <v>46.292333333333339</v>
      </c>
      <c r="J10" s="155">
        <f t="shared" si="0"/>
        <v>3</v>
      </c>
      <c r="K10" s="100">
        <v>138.87700000000001</v>
      </c>
      <c r="L10" s="100">
        <v>138.87700000000001</v>
      </c>
      <c r="M10" s="101">
        <v>0</v>
      </c>
      <c r="N10" s="102">
        <v>2</v>
      </c>
      <c r="O10" s="100">
        <v>0</v>
      </c>
      <c r="P10" s="102">
        <v>3</v>
      </c>
      <c r="Q10" s="100">
        <v>0</v>
      </c>
      <c r="R10" s="100">
        <v>0</v>
      </c>
      <c r="S10" s="103">
        <v>138.87700000000001</v>
      </c>
    </row>
    <row r="11" spans="1:19" s="64" customFormat="1" ht="103.5" outlineLevel="1" x14ac:dyDescent="0.3">
      <c r="A11" s="94" t="s">
        <v>938</v>
      </c>
      <c r="B11" s="95" t="s">
        <v>734</v>
      </c>
      <c r="C11" s="96" t="s">
        <v>319</v>
      </c>
      <c r="D11" s="97" t="s">
        <v>326</v>
      </c>
      <c r="E11" s="98" t="s">
        <v>324</v>
      </c>
      <c r="F11" s="99">
        <v>45244</v>
      </c>
      <c r="G11" s="99">
        <v>45246</v>
      </c>
      <c r="H11" s="98" t="s">
        <v>220</v>
      </c>
      <c r="I11" s="100">
        <v>46.292333333333339</v>
      </c>
      <c r="J11" s="155">
        <f t="shared" si="0"/>
        <v>3</v>
      </c>
      <c r="K11" s="100">
        <v>138.87700000000001</v>
      </c>
      <c r="L11" s="100">
        <v>138.87700000000001</v>
      </c>
      <c r="M11" s="101">
        <v>0</v>
      </c>
      <c r="N11" s="102">
        <v>2</v>
      </c>
      <c r="O11" s="100">
        <v>0</v>
      </c>
      <c r="P11" s="102">
        <v>3</v>
      </c>
      <c r="Q11" s="100">
        <v>0</v>
      </c>
      <c r="R11" s="100">
        <v>0</v>
      </c>
      <c r="S11" s="103">
        <v>138.87700000000001</v>
      </c>
    </row>
    <row r="12" spans="1:19" s="64" customFormat="1" ht="69" outlineLevel="1" x14ac:dyDescent="0.3">
      <c r="A12" s="94" t="s">
        <v>938</v>
      </c>
      <c r="B12" s="95" t="s">
        <v>735</v>
      </c>
      <c r="C12" s="96" t="s">
        <v>319</v>
      </c>
      <c r="D12" s="97" t="s">
        <v>326</v>
      </c>
      <c r="E12" s="98" t="s">
        <v>325</v>
      </c>
      <c r="F12" s="99">
        <v>45244</v>
      </c>
      <c r="G12" s="99">
        <v>45246</v>
      </c>
      <c r="H12" s="98" t="s">
        <v>220</v>
      </c>
      <c r="I12" s="100">
        <v>53.236333333333334</v>
      </c>
      <c r="J12" s="155">
        <f t="shared" si="0"/>
        <v>3</v>
      </c>
      <c r="K12" s="100">
        <v>138.87700000000001</v>
      </c>
      <c r="L12" s="100">
        <v>138.87700000000001</v>
      </c>
      <c r="M12" s="101">
        <v>0</v>
      </c>
      <c r="N12" s="102">
        <v>2</v>
      </c>
      <c r="O12" s="100">
        <v>0</v>
      </c>
      <c r="P12" s="102">
        <v>3</v>
      </c>
      <c r="Q12" s="100">
        <v>0</v>
      </c>
      <c r="R12" s="100">
        <v>20.832000000000001</v>
      </c>
      <c r="S12" s="103">
        <v>159.709</v>
      </c>
    </row>
    <row r="13" spans="1:19" s="64" customFormat="1" ht="86.25" outlineLevel="1" x14ac:dyDescent="0.3">
      <c r="A13" s="94" t="s">
        <v>938</v>
      </c>
      <c r="B13" s="95" t="s">
        <v>736</v>
      </c>
      <c r="C13" s="96" t="s">
        <v>319</v>
      </c>
      <c r="D13" s="97" t="s">
        <v>327</v>
      </c>
      <c r="E13" s="98" t="s">
        <v>328</v>
      </c>
      <c r="F13" s="99">
        <v>45224</v>
      </c>
      <c r="G13" s="99">
        <v>45226</v>
      </c>
      <c r="H13" s="98" t="s">
        <v>220</v>
      </c>
      <c r="I13" s="100">
        <v>46.87233333333333</v>
      </c>
      <c r="J13" s="155">
        <f t="shared" si="0"/>
        <v>4.5</v>
      </c>
      <c r="K13" s="100">
        <v>140.61699999999999</v>
      </c>
      <c r="L13" s="100">
        <v>140.61699999999999</v>
      </c>
      <c r="M13" s="101">
        <v>0</v>
      </c>
      <c r="N13" s="102">
        <v>2</v>
      </c>
      <c r="O13" s="100">
        <v>0</v>
      </c>
      <c r="P13" s="102">
        <v>3</v>
      </c>
      <c r="Q13" s="100">
        <v>0</v>
      </c>
      <c r="R13" s="100">
        <v>0</v>
      </c>
      <c r="S13" s="103">
        <v>140.61699999999999</v>
      </c>
    </row>
    <row r="14" spans="1:19" s="64" customFormat="1" ht="103.5" outlineLevel="1" x14ac:dyDescent="0.3">
      <c r="A14" s="94" t="s">
        <v>938</v>
      </c>
      <c r="B14" s="95" t="s">
        <v>737</v>
      </c>
      <c r="C14" s="96" t="s">
        <v>319</v>
      </c>
      <c r="D14" s="97" t="s">
        <v>327</v>
      </c>
      <c r="E14" s="98" t="s">
        <v>178</v>
      </c>
      <c r="F14" s="99">
        <v>45224</v>
      </c>
      <c r="G14" s="99">
        <v>45226</v>
      </c>
      <c r="H14" s="98" t="s">
        <v>220</v>
      </c>
      <c r="I14" s="100">
        <v>51.559666666666665</v>
      </c>
      <c r="J14" s="155">
        <f t="shared" si="0"/>
        <v>5.333333333333333</v>
      </c>
      <c r="K14" s="100">
        <v>140.61699999999999</v>
      </c>
      <c r="L14" s="100">
        <v>140.61699999999999</v>
      </c>
      <c r="M14" s="101">
        <v>0</v>
      </c>
      <c r="N14" s="102">
        <v>2</v>
      </c>
      <c r="O14" s="100">
        <v>0</v>
      </c>
      <c r="P14" s="102">
        <v>3</v>
      </c>
      <c r="Q14" s="100">
        <v>0</v>
      </c>
      <c r="R14" s="100">
        <v>14.061999999999999</v>
      </c>
      <c r="S14" s="103">
        <v>154.679</v>
      </c>
    </row>
    <row r="15" spans="1:19" s="64" customFormat="1" ht="103.5" outlineLevel="1" x14ac:dyDescent="0.3">
      <c r="A15" s="94" t="s">
        <v>938</v>
      </c>
      <c r="B15" s="95" t="s">
        <v>738</v>
      </c>
      <c r="C15" s="96" t="s">
        <v>319</v>
      </c>
      <c r="D15" s="97" t="s">
        <v>329</v>
      </c>
      <c r="E15" s="98" t="s">
        <v>178</v>
      </c>
      <c r="F15" s="99">
        <v>45269</v>
      </c>
      <c r="G15" s="99">
        <v>45277</v>
      </c>
      <c r="H15" s="98" t="s">
        <v>330</v>
      </c>
      <c r="I15" s="100">
        <v>233.5802222222222</v>
      </c>
      <c r="J15" s="155">
        <f t="shared" si="0"/>
        <v>5.333333333333333</v>
      </c>
      <c r="K15" s="100">
        <v>1130.8689999999999</v>
      </c>
      <c r="L15" s="100">
        <v>1130.8689999999999</v>
      </c>
      <c r="M15" s="101">
        <v>0</v>
      </c>
      <c r="N15" s="102">
        <v>8</v>
      </c>
      <c r="O15" s="100">
        <v>559.98800000000006</v>
      </c>
      <c r="P15" s="102">
        <v>9</v>
      </c>
      <c r="Q15" s="100">
        <v>354.82</v>
      </c>
      <c r="R15" s="100">
        <v>56.545000000000002</v>
      </c>
      <c r="S15" s="103">
        <v>2102.2219999999998</v>
      </c>
    </row>
    <row r="16" spans="1:19" s="64" customFormat="1" ht="86.25" outlineLevel="1" x14ac:dyDescent="0.3">
      <c r="A16" s="94" t="s">
        <v>938</v>
      </c>
      <c r="B16" s="95" t="s">
        <v>739</v>
      </c>
      <c r="C16" s="96" t="s">
        <v>319</v>
      </c>
      <c r="D16" s="97" t="s">
        <v>331</v>
      </c>
      <c r="E16" s="98" t="s">
        <v>328</v>
      </c>
      <c r="F16" s="99">
        <v>45250</v>
      </c>
      <c r="G16" s="99">
        <v>45255</v>
      </c>
      <c r="H16" s="98" t="s">
        <v>332</v>
      </c>
      <c r="I16" s="100">
        <v>80.690666666666672</v>
      </c>
      <c r="J16" s="155">
        <f t="shared" si="0"/>
        <v>4.5</v>
      </c>
      <c r="K16" s="100">
        <v>249.94399999999999</v>
      </c>
      <c r="L16" s="100">
        <v>249.94399999999999</v>
      </c>
      <c r="M16" s="101">
        <v>0</v>
      </c>
      <c r="N16" s="102">
        <v>5</v>
      </c>
      <c r="O16" s="100">
        <v>109.569</v>
      </c>
      <c r="P16" s="102">
        <v>6</v>
      </c>
      <c r="Q16" s="100">
        <v>107.134</v>
      </c>
      <c r="R16" s="100">
        <v>17.497</v>
      </c>
      <c r="S16" s="103">
        <v>484.14400000000001</v>
      </c>
    </row>
    <row r="17" spans="1:19" s="64" customFormat="1" ht="103.5" outlineLevel="1" x14ac:dyDescent="0.3">
      <c r="A17" s="94" t="s">
        <v>939</v>
      </c>
      <c r="B17" s="95" t="s">
        <v>44</v>
      </c>
      <c r="C17" s="96" t="s">
        <v>319</v>
      </c>
      <c r="D17" s="97" t="s">
        <v>333</v>
      </c>
      <c r="E17" s="98" t="s">
        <v>334</v>
      </c>
      <c r="F17" s="99">
        <v>45211</v>
      </c>
      <c r="G17" s="99">
        <v>45213</v>
      </c>
      <c r="H17" s="98" t="s">
        <v>335</v>
      </c>
      <c r="I17" s="100">
        <v>246.71533333333332</v>
      </c>
      <c r="J17" s="155">
        <f t="shared" si="0"/>
        <v>3</v>
      </c>
      <c r="K17" s="100">
        <v>435.38200000000001</v>
      </c>
      <c r="L17" s="100">
        <v>435.38200000000001</v>
      </c>
      <c r="M17" s="101">
        <v>0</v>
      </c>
      <c r="N17" s="102">
        <v>2</v>
      </c>
      <c r="O17" s="100">
        <v>151.07900000000001</v>
      </c>
      <c r="P17" s="102">
        <v>3</v>
      </c>
      <c r="Q17" s="100">
        <v>143.685</v>
      </c>
      <c r="R17" s="100">
        <v>10</v>
      </c>
      <c r="S17" s="103">
        <v>740.14599999999996</v>
      </c>
    </row>
    <row r="18" spans="1:19" s="64" customFormat="1" ht="51.75" outlineLevel="1" x14ac:dyDescent="0.3">
      <c r="A18" s="94" t="s">
        <v>939</v>
      </c>
      <c r="B18" s="95" t="s">
        <v>45</v>
      </c>
      <c r="C18" s="96" t="s">
        <v>319</v>
      </c>
      <c r="D18" s="97" t="s">
        <v>333</v>
      </c>
      <c r="E18" s="98" t="s">
        <v>929</v>
      </c>
      <c r="F18" s="99">
        <v>45211</v>
      </c>
      <c r="G18" s="99">
        <v>45213</v>
      </c>
      <c r="H18" s="98" t="s">
        <v>335</v>
      </c>
      <c r="I18" s="100">
        <v>101.58800000000001</v>
      </c>
      <c r="J18" s="155">
        <f t="shared" si="0"/>
        <v>3</v>
      </c>
      <c r="K18" s="100">
        <v>0</v>
      </c>
      <c r="L18" s="100">
        <v>0</v>
      </c>
      <c r="M18" s="101">
        <v>0</v>
      </c>
      <c r="N18" s="102">
        <v>2</v>
      </c>
      <c r="O18" s="100">
        <v>151.07900000000001</v>
      </c>
      <c r="P18" s="102">
        <v>3</v>
      </c>
      <c r="Q18" s="100">
        <v>143.685</v>
      </c>
      <c r="R18" s="100">
        <v>10</v>
      </c>
      <c r="S18" s="103">
        <v>304.76400000000001</v>
      </c>
    </row>
    <row r="19" spans="1:19" s="64" customFormat="1" ht="51.75" outlineLevel="1" x14ac:dyDescent="0.3">
      <c r="A19" s="94" t="s">
        <v>939</v>
      </c>
      <c r="B19" s="95" t="s">
        <v>112</v>
      </c>
      <c r="C19" s="96" t="s">
        <v>319</v>
      </c>
      <c r="D19" s="97" t="s">
        <v>336</v>
      </c>
      <c r="E19" s="98" t="s">
        <v>929</v>
      </c>
      <c r="F19" s="99">
        <v>45218</v>
      </c>
      <c r="G19" s="99">
        <v>45220</v>
      </c>
      <c r="H19" s="98" t="s">
        <v>687</v>
      </c>
      <c r="I19" s="100">
        <v>179.84100000000001</v>
      </c>
      <c r="J19" s="155">
        <f t="shared" si="0"/>
        <v>3</v>
      </c>
      <c r="K19" s="100">
        <v>0</v>
      </c>
      <c r="L19" s="100">
        <v>0</v>
      </c>
      <c r="M19" s="101">
        <v>0</v>
      </c>
      <c r="N19" s="102">
        <v>2</v>
      </c>
      <c r="O19" s="100">
        <v>79.522999999999996</v>
      </c>
      <c r="P19" s="102">
        <v>3</v>
      </c>
      <c r="Q19" s="100">
        <v>0</v>
      </c>
      <c r="R19" s="100">
        <v>460</v>
      </c>
      <c r="S19" s="103">
        <v>539.52300000000002</v>
      </c>
    </row>
    <row r="20" spans="1:19" s="64" customFormat="1" ht="51.75" outlineLevel="1" x14ac:dyDescent="0.3">
      <c r="A20" s="94" t="s">
        <v>939</v>
      </c>
      <c r="B20" s="95" t="s">
        <v>113</v>
      </c>
      <c r="C20" s="96" t="s">
        <v>319</v>
      </c>
      <c r="D20" s="97" t="s">
        <v>336</v>
      </c>
      <c r="E20" s="98" t="s">
        <v>930</v>
      </c>
      <c r="F20" s="99">
        <v>45218</v>
      </c>
      <c r="G20" s="99">
        <v>45220</v>
      </c>
      <c r="H20" s="98" t="s">
        <v>687</v>
      </c>
      <c r="I20" s="100">
        <v>26.507666666666665</v>
      </c>
      <c r="J20" s="155">
        <f t="shared" si="0"/>
        <v>3</v>
      </c>
      <c r="K20" s="100">
        <v>0</v>
      </c>
      <c r="L20" s="100">
        <v>0</v>
      </c>
      <c r="M20" s="101">
        <v>0</v>
      </c>
      <c r="N20" s="102">
        <v>2</v>
      </c>
      <c r="O20" s="100">
        <v>79.522999999999996</v>
      </c>
      <c r="P20" s="102">
        <v>3</v>
      </c>
      <c r="Q20" s="100">
        <v>0</v>
      </c>
      <c r="R20" s="100">
        <v>0</v>
      </c>
      <c r="S20" s="103">
        <v>79.522999999999996</v>
      </c>
    </row>
    <row r="21" spans="1:19" s="64" customFormat="1" ht="51.75" outlineLevel="1" x14ac:dyDescent="0.3">
      <c r="A21" s="94" t="s">
        <v>939</v>
      </c>
      <c r="B21" s="95" t="s">
        <v>46</v>
      </c>
      <c r="C21" s="96" t="s">
        <v>319</v>
      </c>
      <c r="D21" s="97" t="s">
        <v>336</v>
      </c>
      <c r="E21" s="98" t="s">
        <v>931</v>
      </c>
      <c r="F21" s="99">
        <v>45218</v>
      </c>
      <c r="G21" s="99">
        <v>45220</v>
      </c>
      <c r="H21" s="98" t="s">
        <v>687</v>
      </c>
      <c r="I21" s="100">
        <v>26.507666666666665</v>
      </c>
      <c r="J21" s="155">
        <f t="shared" si="0"/>
        <v>3</v>
      </c>
      <c r="K21" s="100">
        <v>0</v>
      </c>
      <c r="L21" s="100">
        <v>0</v>
      </c>
      <c r="M21" s="101">
        <v>0</v>
      </c>
      <c r="N21" s="102">
        <v>2</v>
      </c>
      <c r="O21" s="100">
        <v>79.522999999999996</v>
      </c>
      <c r="P21" s="102">
        <v>3</v>
      </c>
      <c r="Q21" s="100">
        <v>0</v>
      </c>
      <c r="R21" s="100">
        <v>0</v>
      </c>
      <c r="S21" s="103">
        <v>79.522999999999996</v>
      </c>
    </row>
    <row r="22" spans="1:19" s="64" customFormat="1" ht="51.75" outlineLevel="1" x14ac:dyDescent="0.3">
      <c r="A22" s="94" t="s">
        <v>939</v>
      </c>
      <c r="B22" s="95" t="s">
        <v>741</v>
      </c>
      <c r="C22" s="96" t="s">
        <v>319</v>
      </c>
      <c r="D22" s="97" t="s">
        <v>336</v>
      </c>
      <c r="E22" s="98" t="s">
        <v>932</v>
      </c>
      <c r="F22" s="99">
        <v>45218</v>
      </c>
      <c r="G22" s="99">
        <v>45220</v>
      </c>
      <c r="H22" s="98" t="s">
        <v>687</v>
      </c>
      <c r="I22" s="100">
        <v>26.507666666666665</v>
      </c>
      <c r="J22" s="155">
        <f t="shared" si="0"/>
        <v>3</v>
      </c>
      <c r="K22" s="100">
        <v>0</v>
      </c>
      <c r="L22" s="100">
        <v>0</v>
      </c>
      <c r="M22" s="101">
        <v>0</v>
      </c>
      <c r="N22" s="102">
        <v>2</v>
      </c>
      <c r="O22" s="100">
        <v>79.522999999999996</v>
      </c>
      <c r="P22" s="102">
        <v>3</v>
      </c>
      <c r="Q22" s="100">
        <v>0</v>
      </c>
      <c r="R22" s="100">
        <v>0</v>
      </c>
      <c r="S22" s="103">
        <v>79.522999999999996</v>
      </c>
    </row>
    <row r="23" spans="1:19" s="64" customFormat="1" ht="69" outlineLevel="1" x14ac:dyDescent="0.3">
      <c r="A23" s="94" t="s">
        <v>939</v>
      </c>
      <c r="B23" s="95" t="s">
        <v>742</v>
      </c>
      <c r="C23" s="96" t="s">
        <v>319</v>
      </c>
      <c r="D23" s="97" t="s">
        <v>336</v>
      </c>
      <c r="E23" s="98" t="s">
        <v>933</v>
      </c>
      <c r="F23" s="99">
        <v>45218</v>
      </c>
      <c r="G23" s="99">
        <v>45220</v>
      </c>
      <c r="H23" s="98" t="s">
        <v>687</v>
      </c>
      <c r="I23" s="100">
        <v>26.507666666666665</v>
      </c>
      <c r="J23" s="155">
        <f t="shared" si="0"/>
        <v>3</v>
      </c>
      <c r="K23" s="100">
        <v>0</v>
      </c>
      <c r="L23" s="100">
        <v>0</v>
      </c>
      <c r="M23" s="101">
        <v>0</v>
      </c>
      <c r="N23" s="102">
        <v>2</v>
      </c>
      <c r="O23" s="100">
        <v>79.522999999999996</v>
      </c>
      <c r="P23" s="102">
        <v>3</v>
      </c>
      <c r="Q23" s="100">
        <v>0</v>
      </c>
      <c r="R23" s="100">
        <v>0</v>
      </c>
      <c r="S23" s="103">
        <v>79.522999999999996</v>
      </c>
    </row>
    <row r="24" spans="1:19" s="64" customFormat="1" ht="51.75" outlineLevel="1" x14ac:dyDescent="0.3">
      <c r="A24" s="94" t="s">
        <v>939</v>
      </c>
      <c r="B24" s="95" t="s">
        <v>743</v>
      </c>
      <c r="C24" s="96" t="s">
        <v>319</v>
      </c>
      <c r="D24" s="97" t="s">
        <v>336</v>
      </c>
      <c r="E24" s="98" t="s">
        <v>934</v>
      </c>
      <c r="F24" s="99">
        <v>45218</v>
      </c>
      <c r="G24" s="99">
        <v>45220</v>
      </c>
      <c r="H24" s="98" t="s">
        <v>687</v>
      </c>
      <c r="I24" s="100">
        <v>26.507666666666665</v>
      </c>
      <c r="J24" s="155">
        <f t="shared" si="0"/>
        <v>3</v>
      </c>
      <c r="K24" s="100">
        <v>0</v>
      </c>
      <c r="L24" s="100">
        <v>0</v>
      </c>
      <c r="M24" s="101">
        <v>0</v>
      </c>
      <c r="N24" s="102">
        <v>2</v>
      </c>
      <c r="O24" s="100">
        <v>79.522999999999996</v>
      </c>
      <c r="P24" s="102">
        <v>3</v>
      </c>
      <c r="Q24" s="100">
        <v>0</v>
      </c>
      <c r="R24" s="100">
        <v>0</v>
      </c>
      <c r="S24" s="103">
        <v>79.522999999999996</v>
      </c>
    </row>
    <row r="25" spans="1:19" s="64" customFormat="1" ht="51.75" outlineLevel="1" x14ac:dyDescent="0.3">
      <c r="A25" s="94" t="s">
        <v>939</v>
      </c>
      <c r="B25" s="95" t="s">
        <v>744</v>
      </c>
      <c r="C25" s="96" t="s">
        <v>319</v>
      </c>
      <c r="D25" s="97" t="s">
        <v>337</v>
      </c>
      <c r="E25" s="98" t="s">
        <v>338</v>
      </c>
      <c r="F25" s="99">
        <v>45245</v>
      </c>
      <c r="G25" s="99">
        <v>45247</v>
      </c>
      <c r="H25" s="98" t="s">
        <v>339</v>
      </c>
      <c r="I25" s="100">
        <v>166.33699999999999</v>
      </c>
      <c r="J25" s="155">
        <f t="shared" si="0"/>
        <v>3</v>
      </c>
      <c r="K25" s="100">
        <v>396.41399999999999</v>
      </c>
      <c r="L25" s="100">
        <v>396.41399999999999</v>
      </c>
      <c r="M25" s="101">
        <v>0</v>
      </c>
      <c r="N25" s="102">
        <v>2</v>
      </c>
      <c r="O25" s="100">
        <v>0</v>
      </c>
      <c r="P25" s="102">
        <v>3</v>
      </c>
      <c r="Q25" s="100">
        <v>102.59699999999999</v>
      </c>
      <c r="R25" s="100">
        <v>0</v>
      </c>
      <c r="S25" s="103">
        <v>499.01099999999997</v>
      </c>
    </row>
    <row r="26" spans="1:19" s="64" customFormat="1" ht="51.75" outlineLevel="1" x14ac:dyDescent="0.3">
      <c r="A26" s="94" t="s">
        <v>939</v>
      </c>
      <c r="B26" s="95" t="s">
        <v>745</v>
      </c>
      <c r="C26" s="96" t="s">
        <v>319</v>
      </c>
      <c r="D26" s="97" t="s">
        <v>340</v>
      </c>
      <c r="E26" s="98" t="s">
        <v>935</v>
      </c>
      <c r="F26" s="99">
        <v>45245</v>
      </c>
      <c r="G26" s="99">
        <v>45248</v>
      </c>
      <c r="H26" s="98" t="s">
        <v>104</v>
      </c>
      <c r="I26" s="100">
        <v>111.65955000000001</v>
      </c>
      <c r="J26" s="155">
        <f t="shared" si="0"/>
        <v>4</v>
      </c>
      <c r="K26" s="100">
        <v>203.33799999999999</v>
      </c>
      <c r="L26" s="100">
        <v>203.33799999999999</v>
      </c>
      <c r="M26" s="101">
        <v>0</v>
      </c>
      <c r="N26" s="102">
        <v>3</v>
      </c>
      <c r="O26" s="100">
        <v>131.00020000000001</v>
      </c>
      <c r="P26" s="102">
        <v>4</v>
      </c>
      <c r="Q26" s="100">
        <v>112.3</v>
      </c>
      <c r="R26" s="100">
        <v>0</v>
      </c>
      <c r="S26" s="103">
        <v>446.63820000000004</v>
      </c>
    </row>
    <row r="27" spans="1:19" s="64" customFormat="1" ht="86.25" outlineLevel="1" x14ac:dyDescent="0.3">
      <c r="A27" s="94" t="s">
        <v>940</v>
      </c>
      <c r="B27" s="95" t="s">
        <v>48</v>
      </c>
      <c r="C27" s="96" t="s">
        <v>319</v>
      </c>
      <c r="D27" s="97" t="s">
        <v>341</v>
      </c>
      <c r="E27" s="98" t="s">
        <v>133</v>
      </c>
      <c r="F27" s="99">
        <v>45201</v>
      </c>
      <c r="G27" s="99">
        <v>45202</v>
      </c>
      <c r="H27" s="98" t="s">
        <v>220</v>
      </c>
      <c r="I27" s="100">
        <v>109.617</v>
      </c>
      <c r="J27" s="155">
        <f t="shared" si="0"/>
        <v>2</v>
      </c>
      <c r="K27" s="100">
        <v>119.45699999999999</v>
      </c>
      <c r="L27" s="100">
        <v>119.45699999999999</v>
      </c>
      <c r="M27" s="101">
        <v>0</v>
      </c>
      <c r="N27" s="102">
        <v>1</v>
      </c>
      <c r="O27" s="100">
        <v>23.216000000000001</v>
      </c>
      <c r="P27" s="102">
        <v>2</v>
      </c>
      <c r="Q27" s="100">
        <v>66.561000000000007</v>
      </c>
      <c r="R27" s="100">
        <v>10</v>
      </c>
      <c r="S27" s="103">
        <v>219.23400000000001</v>
      </c>
    </row>
    <row r="28" spans="1:19" s="64" customFormat="1" ht="86.25" outlineLevel="1" x14ac:dyDescent="0.3">
      <c r="A28" s="94" t="s">
        <v>940</v>
      </c>
      <c r="B28" s="95" t="s">
        <v>114</v>
      </c>
      <c r="C28" s="96" t="s">
        <v>319</v>
      </c>
      <c r="D28" s="97" t="s">
        <v>342</v>
      </c>
      <c r="E28" s="98" t="s">
        <v>343</v>
      </c>
      <c r="F28" s="99">
        <v>45211</v>
      </c>
      <c r="G28" s="99">
        <v>45213</v>
      </c>
      <c r="H28" s="98" t="s">
        <v>108</v>
      </c>
      <c r="I28" s="100">
        <v>316.31833333333333</v>
      </c>
      <c r="J28" s="155">
        <f t="shared" si="0"/>
        <v>3</v>
      </c>
      <c r="K28" s="100">
        <v>666.875</v>
      </c>
      <c r="L28" s="100">
        <v>666.875</v>
      </c>
      <c r="M28" s="101">
        <v>0</v>
      </c>
      <c r="N28" s="102">
        <v>2</v>
      </c>
      <c r="O28" s="100">
        <v>135.29599999999999</v>
      </c>
      <c r="P28" s="102">
        <v>3</v>
      </c>
      <c r="Q28" s="100">
        <v>146.78399999999999</v>
      </c>
      <c r="R28" s="100">
        <v>0</v>
      </c>
      <c r="S28" s="103">
        <v>948.95500000000004</v>
      </c>
    </row>
    <row r="29" spans="1:19" s="64" customFormat="1" ht="51.75" outlineLevel="1" x14ac:dyDescent="0.3">
      <c r="A29" s="94" t="s">
        <v>940</v>
      </c>
      <c r="B29" s="95" t="s">
        <v>49</v>
      </c>
      <c r="C29" s="96" t="s">
        <v>319</v>
      </c>
      <c r="D29" s="97" t="s">
        <v>344</v>
      </c>
      <c r="E29" s="98" t="s">
        <v>132</v>
      </c>
      <c r="F29" s="99">
        <v>45215</v>
      </c>
      <c r="G29" s="99">
        <v>45218</v>
      </c>
      <c r="H29" s="98" t="s">
        <v>701</v>
      </c>
      <c r="I29" s="100">
        <v>105.4945</v>
      </c>
      <c r="J29" s="155">
        <f t="shared" si="0"/>
        <v>2.5</v>
      </c>
      <c r="K29" s="100">
        <v>335.07</v>
      </c>
      <c r="L29" s="100">
        <v>335.07</v>
      </c>
      <c r="M29" s="101">
        <v>0</v>
      </c>
      <c r="N29" s="102">
        <v>3</v>
      </c>
      <c r="O29" s="100">
        <v>0</v>
      </c>
      <c r="P29" s="102">
        <v>4</v>
      </c>
      <c r="Q29" s="100">
        <v>86.908000000000001</v>
      </c>
      <c r="R29" s="100">
        <v>0</v>
      </c>
      <c r="S29" s="103">
        <v>421.97800000000001</v>
      </c>
    </row>
    <row r="30" spans="1:19" s="64" customFormat="1" ht="172.5" outlineLevel="1" x14ac:dyDescent="0.3">
      <c r="A30" s="94" t="s">
        <v>940</v>
      </c>
      <c r="B30" s="95" t="s">
        <v>747</v>
      </c>
      <c r="C30" s="96" t="s">
        <v>319</v>
      </c>
      <c r="D30" s="97" t="s">
        <v>345</v>
      </c>
      <c r="E30" s="98" t="s">
        <v>287</v>
      </c>
      <c r="F30" s="99">
        <v>45215</v>
      </c>
      <c r="G30" s="99">
        <v>45218</v>
      </c>
      <c r="H30" s="98" t="s">
        <v>701</v>
      </c>
      <c r="I30" s="100">
        <v>105.4945</v>
      </c>
      <c r="J30" s="155">
        <f t="shared" si="0"/>
        <v>4</v>
      </c>
      <c r="K30" s="100">
        <v>335.07</v>
      </c>
      <c r="L30" s="100">
        <v>335.07</v>
      </c>
      <c r="M30" s="101">
        <v>0</v>
      </c>
      <c r="N30" s="102">
        <v>3</v>
      </c>
      <c r="O30" s="100">
        <v>0</v>
      </c>
      <c r="P30" s="102">
        <v>4</v>
      </c>
      <c r="Q30" s="100">
        <v>86.908000000000001</v>
      </c>
      <c r="R30" s="100">
        <v>0</v>
      </c>
      <c r="S30" s="103">
        <v>421.97800000000001</v>
      </c>
    </row>
    <row r="31" spans="1:19" s="64" customFormat="1" ht="120.75" outlineLevel="1" x14ac:dyDescent="0.3">
      <c r="A31" s="94" t="s">
        <v>940</v>
      </c>
      <c r="B31" s="95" t="s">
        <v>748</v>
      </c>
      <c r="C31" s="96" t="s">
        <v>319</v>
      </c>
      <c r="D31" s="97" t="s">
        <v>345</v>
      </c>
      <c r="E31" s="98" t="s">
        <v>179</v>
      </c>
      <c r="F31" s="99">
        <v>45215</v>
      </c>
      <c r="G31" s="99">
        <v>45218</v>
      </c>
      <c r="H31" s="98" t="s">
        <v>701</v>
      </c>
      <c r="I31" s="100">
        <v>105.4945</v>
      </c>
      <c r="J31" s="155">
        <f t="shared" si="0"/>
        <v>4</v>
      </c>
      <c r="K31" s="100">
        <v>335.07</v>
      </c>
      <c r="L31" s="100">
        <v>335.07</v>
      </c>
      <c r="M31" s="101">
        <v>0</v>
      </c>
      <c r="N31" s="102">
        <v>3</v>
      </c>
      <c r="O31" s="100">
        <v>0</v>
      </c>
      <c r="P31" s="102">
        <v>4</v>
      </c>
      <c r="Q31" s="100">
        <v>86.908000000000001</v>
      </c>
      <c r="R31" s="100">
        <v>0</v>
      </c>
      <c r="S31" s="103">
        <v>421.97800000000001</v>
      </c>
    </row>
    <row r="32" spans="1:19" s="64" customFormat="1" ht="155.25" outlineLevel="1" x14ac:dyDescent="0.3">
      <c r="A32" s="94" t="s">
        <v>940</v>
      </c>
      <c r="B32" s="95" t="s">
        <v>749</v>
      </c>
      <c r="C32" s="96" t="s">
        <v>319</v>
      </c>
      <c r="D32" s="97" t="s">
        <v>346</v>
      </c>
      <c r="E32" s="98" t="s">
        <v>347</v>
      </c>
      <c r="F32" s="99">
        <v>45201</v>
      </c>
      <c r="G32" s="99">
        <v>45205</v>
      </c>
      <c r="H32" s="98" t="s">
        <v>348</v>
      </c>
      <c r="I32" s="100">
        <v>28.213000000000001</v>
      </c>
      <c r="J32" s="155">
        <f t="shared" si="0"/>
        <v>5</v>
      </c>
      <c r="K32" s="100">
        <v>0</v>
      </c>
      <c r="L32" s="100">
        <v>0</v>
      </c>
      <c r="M32" s="101">
        <v>0</v>
      </c>
      <c r="N32" s="102">
        <v>4</v>
      </c>
      <c r="O32" s="100">
        <v>0</v>
      </c>
      <c r="P32" s="102">
        <v>5</v>
      </c>
      <c r="Q32" s="100">
        <v>141.065</v>
      </c>
      <c r="R32" s="100">
        <v>0</v>
      </c>
      <c r="S32" s="103">
        <v>141.065</v>
      </c>
    </row>
    <row r="33" spans="1:19" s="64" customFormat="1" ht="86.25" outlineLevel="1" x14ac:dyDescent="0.3">
      <c r="A33" s="94" t="s">
        <v>940</v>
      </c>
      <c r="B33" s="95" t="s">
        <v>750</v>
      </c>
      <c r="C33" s="96" t="s">
        <v>319</v>
      </c>
      <c r="D33" s="97" t="s">
        <v>349</v>
      </c>
      <c r="E33" s="98" t="s">
        <v>133</v>
      </c>
      <c r="F33" s="99">
        <v>45211</v>
      </c>
      <c r="G33" s="99">
        <v>45213</v>
      </c>
      <c r="H33" s="98" t="s">
        <v>108</v>
      </c>
      <c r="I33" s="100">
        <v>279.89533333333333</v>
      </c>
      <c r="J33" s="155">
        <f t="shared" si="0"/>
        <v>2</v>
      </c>
      <c r="K33" s="100">
        <v>557.6</v>
      </c>
      <c r="L33" s="100">
        <v>557.6</v>
      </c>
      <c r="M33" s="101">
        <v>0</v>
      </c>
      <c r="N33" s="102">
        <v>2</v>
      </c>
      <c r="O33" s="100">
        <v>135.29900000000001</v>
      </c>
      <c r="P33" s="102">
        <v>3</v>
      </c>
      <c r="Q33" s="100">
        <v>146.78700000000001</v>
      </c>
      <c r="R33" s="100">
        <v>0</v>
      </c>
      <c r="S33" s="103">
        <v>839.68600000000004</v>
      </c>
    </row>
    <row r="34" spans="1:19" s="64" customFormat="1" ht="51.75" outlineLevel="1" x14ac:dyDescent="0.3">
      <c r="A34" s="94" t="s">
        <v>940</v>
      </c>
      <c r="B34" s="95" t="s">
        <v>751</v>
      </c>
      <c r="C34" s="96" t="s">
        <v>319</v>
      </c>
      <c r="D34" s="97" t="s">
        <v>350</v>
      </c>
      <c r="E34" s="98" t="s">
        <v>132</v>
      </c>
      <c r="F34" s="99">
        <v>45225</v>
      </c>
      <c r="G34" s="99">
        <v>45225</v>
      </c>
      <c r="H34" s="98" t="s">
        <v>129</v>
      </c>
      <c r="I34" s="100">
        <v>30.571999999999999</v>
      </c>
      <c r="J34" s="155">
        <f t="shared" ref="J34:J65" si="1">AVERAGEIFS(P:P,E:E,E34)</f>
        <v>2.5</v>
      </c>
      <c r="K34" s="100">
        <v>0</v>
      </c>
      <c r="L34" s="100">
        <v>0</v>
      </c>
      <c r="M34" s="101">
        <v>0</v>
      </c>
      <c r="N34" s="102">
        <v>0</v>
      </c>
      <c r="O34" s="100">
        <v>0</v>
      </c>
      <c r="P34" s="102">
        <v>1</v>
      </c>
      <c r="Q34" s="100">
        <v>30.571999999999999</v>
      </c>
      <c r="R34" s="100">
        <v>0</v>
      </c>
      <c r="S34" s="103">
        <v>30.571999999999999</v>
      </c>
    </row>
    <row r="35" spans="1:19" s="64" customFormat="1" ht="86.25" outlineLevel="1" x14ac:dyDescent="0.3">
      <c r="A35" s="94" t="s">
        <v>940</v>
      </c>
      <c r="B35" s="95" t="s">
        <v>752</v>
      </c>
      <c r="C35" s="96" t="s">
        <v>319</v>
      </c>
      <c r="D35" s="97" t="s">
        <v>350</v>
      </c>
      <c r="E35" s="98" t="s">
        <v>133</v>
      </c>
      <c r="F35" s="99">
        <v>45225</v>
      </c>
      <c r="G35" s="99">
        <v>45225</v>
      </c>
      <c r="H35" s="98" t="s">
        <v>129</v>
      </c>
      <c r="I35" s="100">
        <v>30.571999999999999</v>
      </c>
      <c r="J35" s="155">
        <f t="shared" si="1"/>
        <v>2</v>
      </c>
      <c r="K35" s="100">
        <v>0</v>
      </c>
      <c r="L35" s="100">
        <v>0</v>
      </c>
      <c r="M35" s="101">
        <v>0</v>
      </c>
      <c r="N35" s="102">
        <v>0</v>
      </c>
      <c r="O35" s="100">
        <v>0</v>
      </c>
      <c r="P35" s="102">
        <v>1</v>
      </c>
      <c r="Q35" s="100">
        <v>30.571999999999999</v>
      </c>
      <c r="R35" s="100">
        <v>0</v>
      </c>
      <c r="S35" s="103">
        <v>30.571999999999999</v>
      </c>
    </row>
    <row r="36" spans="1:19" s="64" customFormat="1" ht="86.25" outlineLevel="1" x14ac:dyDescent="0.3">
      <c r="A36" s="94" t="s">
        <v>940</v>
      </c>
      <c r="B36" s="95" t="s">
        <v>753</v>
      </c>
      <c r="C36" s="96" t="s">
        <v>319</v>
      </c>
      <c r="D36" s="97" t="s">
        <v>351</v>
      </c>
      <c r="E36" s="98" t="s">
        <v>936</v>
      </c>
      <c r="F36" s="99">
        <v>45215</v>
      </c>
      <c r="G36" s="99">
        <v>45218</v>
      </c>
      <c r="H36" s="98" t="s">
        <v>352</v>
      </c>
      <c r="I36" s="100">
        <v>148.55924999999999</v>
      </c>
      <c r="J36" s="155">
        <f t="shared" si="1"/>
        <v>3.5</v>
      </c>
      <c r="K36" s="100">
        <v>378.00299999999999</v>
      </c>
      <c r="L36" s="100">
        <v>378.00299999999999</v>
      </c>
      <c r="M36" s="101">
        <v>0</v>
      </c>
      <c r="N36" s="102">
        <v>3</v>
      </c>
      <c r="O36" s="100">
        <v>89.084999999999994</v>
      </c>
      <c r="P36" s="102">
        <v>4</v>
      </c>
      <c r="Q36" s="100">
        <v>127.149</v>
      </c>
      <c r="R36" s="100">
        <v>0</v>
      </c>
      <c r="S36" s="103">
        <v>594.23699999999997</v>
      </c>
    </row>
    <row r="37" spans="1:19" s="64" customFormat="1" ht="86.25" outlineLevel="1" x14ac:dyDescent="0.3">
      <c r="A37" s="94" t="s">
        <v>940</v>
      </c>
      <c r="B37" s="95" t="s">
        <v>754</v>
      </c>
      <c r="C37" s="96" t="s">
        <v>319</v>
      </c>
      <c r="D37" s="97" t="s">
        <v>353</v>
      </c>
      <c r="E37" s="98" t="s">
        <v>936</v>
      </c>
      <c r="F37" s="99">
        <v>45224</v>
      </c>
      <c r="G37" s="99">
        <v>45226</v>
      </c>
      <c r="H37" s="98" t="s">
        <v>106</v>
      </c>
      <c r="I37" s="100">
        <v>194.346</v>
      </c>
      <c r="J37" s="155">
        <f t="shared" si="1"/>
        <v>3.5</v>
      </c>
      <c r="K37" s="100">
        <v>251.083</v>
      </c>
      <c r="L37" s="100">
        <v>251.083</v>
      </c>
      <c r="M37" s="101">
        <v>0</v>
      </c>
      <c r="N37" s="102">
        <v>2</v>
      </c>
      <c r="O37" s="100">
        <v>183.48</v>
      </c>
      <c r="P37" s="102">
        <v>3</v>
      </c>
      <c r="Q37" s="100">
        <v>148.47499999999999</v>
      </c>
      <c r="R37" s="100">
        <v>0</v>
      </c>
      <c r="S37" s="103">
        <v>583.03800000000001</v>
      </c>
    </row>
    <row r="38" spans="1:19" s="64" customFormat="1" ht="86.25" outlineLevel="1" x14ac:dyDescent="0.3">
      <c r="A38" s="94" t="s">
        <v>940</v>
      </c>
      <c r="B38" s="95" t="s">
        <v>755</v>
      </c>
      <c r="C38" s="96" t="s">
        <v>319</v>
      </c>
      <c r="D38" s="97" t="s">
        <v>354</v>
      </c>
      <c r="E38" s="98" t="s">
        <v>937</v>
      </c>
      <c r="F38" s="99">
        <v>45226</v>
      </c>
      <c r="G38" s="99">
        <v>45229</v>
      </c>
      <c r="H38" s="98" t="s">
        <v>106</v>
      </c>
      <c r="I38" s="100">
        <v>64.616500000000002</v>
      </c>
      <c r="J38" s="155">
        <f t="shared" si="1"/>
        <v>4</v>
      </c>
      <c r="K38" s="100">
        <v>0</v>
      </c>
      <c r="L38" s="100">
        <v>0</v>
      </c>
      <c r="M38" s="101">
        <v>0</v>
      </c>
      <c r="N38" s="102">
        <v>3</v>
      </c>
      <c r="O38" s="100">
        <v>110.047</v>
      </c>
      <c r="P38" s="102">
        <v>4</v>
      </c>
      <c r="Q38" s="100">
        <v>148.41900000000001</v>
      </c>
      <c r="R38" s="100">
        <v>0</v>
      </c>
      <c r="S38" s="103">
        <v>258.46600000000001</v>
      </c>
    </row>
    <row r="39" spans="1:19" s="64" customFormat="1" ht="86.25" outlineLevel="1" x14ac:dyDescent="0.3">
      <c r="A39" s="94" t="s">
        <v>940</v>
      </c>
      <c r="B39" s="95" t="s">
        <v>756</v>
      </c>
      <c r="C39" s="96" t="s">
        <v>319</v>
      </c>
      <c r="D39" s="97" t="s">
        <v>355</v>
      </c>
      <c r="E39" s="98" t="s">
        <v>133</v>
      </c>
      <c r="F39" s="99">
        <v>45232</v>
      </c>
      <c r="G39" s="99">
        <v>45233</v>
      </c>
      <c r="H39" s="98" t="s">
        <v>220</v>
      </c>
      <c r="I39" s="100">
        <v>144.691</v>
      </c>
      <c r="J39" s="155">
        <f t="shared" si="1"/>
        <v>2</v>
      </c>
      <c r="K39" s="100">
        <v>186.11199999999999</v>
      </c>
      <c r="L39" s="100">
        <v>186.11199999999999</v>
      </c>
      <c r="M39" s="101">
        <v>0</v>
      </c>
      <c r="N39" s="102">
        <v>1</v>
      </c>
      <c r="O39" s="100">
        <v>23.920999999999999</v>
      </c>
      <c r="P39" s="102">
        <v>2</v>
      </c>
      <c r="Q39" s="100">
        <v>69.349000000000004</v>
      </c>
      <c r="R39" s="100">
        <v>10</v>
      </c>
      <c r="S39" s="103">
        <v>289.38200000000001</v>
      </c>
    </row>
    <row r="40" spans="1:19" s="64" customFormat="1" ht="86.25" outlineLevel="1" x14ac:dyDescent="0.3">
      <c r="A40" s="94" t="s">
        <v>940</v>
      </c>
      <c r="B40" s="95" t="s">
        <v>757</v>
      </c>
      <c r="C40" s="96" t="s">
        <v>319</v>
      </c>
      <c r="D40" s="97" t="s">
        <v>356</v>
      </c>
      <c r="E40" s="98" t="s">
        <v>937</v>
      </c>
      <c r="F40" s="99">
        <v>45256</v>
      </c>
      <c r="G40" s="99">
        <v>45259</v>
      </c>
      <c r="H40" s="98" t="s">
        <v>106</v>
      </c>
      <c r="I40" s="100">
        <v>90.093249999999998</v>
      </c>
      <c r="J40" s="155">
        <f t="shared" si="1"/>
        <v>4</v>
      </c>
      <c r="K40" s="100">
        <v>255.876</v>
      </c>
      <c r="L40" s="100">
        <v>255.876</v>
      </c>
      <c r="M40" s="101">
        <v>0</v>
      </c>
      <c r="N40" s="102">
        <v>3</v>
      </c>
      <c r="O40" s="100">
        <v>55.024000000000001</v>
      </c>
      <c r="P40" s="102">
        <v>4</v>
      </c>
      <c r="Q40" s="100">
        <v>49.472999999999999</v>
      </c>
      <c r="R40" s="100">
        <v>0</v>
      </c>
      <c r="S40" s="103">
        <v>360.37299999999999</v>
      </c>
    </row>
    <row r="41" spans="1:19" s="64" customFormat="1" ht="86.25" outlineLevel="1" x14ac:dyDescent="0.3">
      <c r="A41" s="94" t="s">
        <v>940</v>
      </c>
      <c r="B41" s="95" t="s">
        <v>758</v>
      </c>
      <c r="C41" s="96" t="s">
        <v>319</v>
      </c>
      <c r="D41" s="97" t="s">
        <v>357</v>
      </c>
      <c r="E41" s="98" t="s">
        <v>358</v>
      </c>
      <c r="F41" s="99">
        <v>45258</v>
      </c>
      <c r="G41" s="99">
        <v>45261</v>
      </c>
      <c r="H41" s="98" t="s">
        <v>102</v>
      </c>
      <c r="I41" s="100">
        <v>61.960999999999999</v>
      </c>
      <c r="J41" s="155">
        <f t="shared" si="1"/>
        <v>4</v>
      </c>
      <c r="K41" s="100">
        <v>0</v>
      </c>
      <c r="L41" s="100">
        <v>0</v>
      </c>
      <c r="M41" s="101">
        <v>0</v>
      </c>
      <c r="N41" s="102">
        <v>3</v>
      </c>
      <c r="O41" s="100">
        <v>0</v>
      </c>
      <c r="P41" s="102">
        <v>4</v>
      </c>
      <c r="Q41" s="100">
        <v>247.84399999999999</v>
      </c>
      <c r="R41" s="100">
        <v>0</v>
      </c>
      <c r="S41" s="103">
        <v>247.84399999999999</v>
      </c>
    </row>
    <row r="42" spans="1:19" s="64" customFormat="1" ht="103.5" outlineLevel="1" x14ac:dyDescent="0.3">
      <c r="A42" s="94" t="s">
        <v>940</v>
      </c>
      <c r="B42" s="95" t="s">
        <v>759</v>
      </c>
      <c r="C42" s="96" t="s">
        <v>319</v>
      </c>
      <c r="D42" s="97" t="s">
        <v>359</v>
      </c>
      <c r="E42" s="98" t="s">
        <v>360</v>
      </c>
      <c r="F42" s="99">
        <v>45258</v>
      </c>
      <c r="G42" s="99">
        <v>45261</v>
      </c>
      <c r="H42" s="98" t="s">
        <v>102</v>
      </c>
      <c r="I42" s="100">
        <v>62.123249999999999</v>
      </c>
      <c r="J42" s="155">
        <f t="shared" si="1"/>
        <v>4</v>
      </c>
      <c r="K42" s="100">
        <v>0</v>
      </c>
      <c r="L42" s="100">
        <v>0</v>
      </c>
      <c r="M42" s="101">
        <v>0</v>
      </c>
      <c r="N42" s="102">
        <v>3</v>
      </c>
      <c r="O42" s="100">
        <v>0</v>
      </c>
      <c r="P42" s="102">
        <v>4</v>
      </c>
      <c r="Q42" s="100">
        <v>248.49299999999999</v>
      </c>
      <c r="R42" s="100">
        <v>0</v>
      </c>
      <c r="S42" s="103">
        <v>248.49299999999999</v>
      </c>
    </row>
    <row r="43" spans="1:19" s="64" customFormat="1" ht="103.5" outlineLevel="1" x14ac:dyDescent="0.3">
      <c r="A43" s="94" t="s">
        <v>940</v>
      </c>
      <c r="B43" s="95" t="s">
        <v>760</v>
      </c>
      <c r="C43" s="96" t="s">
        <v>319</v>
      </c>
      <c r="D43" s="97" t="s">
        <v>361</v>
      </c>
      <c r="E43" s="98" t="s">
        <v>362</v>
      </c>
      <c r="F43" s="99">
        <v>45258</v>
      </c>
      <c r="G43" s="99">
        <v>45260</v>
      </c>
      <c r="H43" s="98" t="s">
        <v>104</v>
      </c>
      <c r="I43" s="100">
        <v>37.43266666666667</v>
      </c>
      <c r="J43" s="155">
        <f t="shared" si="1"/>
        <v>3</v>
      </c>
      <c r="K43" s="100">
        <v>0</v>
      </c>
      <c r="L43" s="100">
        <v>0</v>
      </c>
      <c r="M43" s="101">
        <v>0</v>
      </c>
      <c r="N43" s="102">
        <v>2</v>
      </c>
      <c r="O43" s="100">
        <v>0</v>
      </c>
      <c r="P43" s="102">
        <v>3</v>
      </c>
      <c r="Q43" s="100">
        <v>112.298</v>
      </c>
      <c r="R43" s="100">
        <v>0</v>
      </c>
      <c r="S43" s="103">
        <v>112.298</v>
      </c>
    </row>
    <row r="44" spans="1:19" s="64" customFormat="1" ht="86.25" outlineLevel="1" x14ac:dyDescent="0.3">
      <c r="A44" s="94" t="s">
        <v>940</v>
      </c>
      <c r="B44" s="95" t="s">
        <v>761</v>
      </c>
      <c r="C44" s="96" t="s">
        <v>319</v>
      </c>
      <c r="D44" s="97" t="s">
        <v>354</v>
      </c>
      <c r="E44" s="98" t="s">
        <v>937</v>
      </c>
      <c r="F44" s="99">
        <v>45257</v>
      </c>
      <c r="G44" s="99">
        <v>45260</v>
      </c>
      <c r="H44" s="98" t="s">
        <v>106</v>
      </c>
      <c r="I44" s="100">
        <v>27.556999999999999</v>
      </c>
      <c r="J44" s="155">
        <f t="shared" si="1"/>
        <v>4</v>
      </c>
      <c r="K44" s="100">
        <v>0</v>
      </c>
      <c r="L44" s="100">
        <v>0</v>
      </c>
      <c r="M44" s="101">
        <v>0</v>
      </c>
      <c r="N44" s="102">
        <v>3</v>
      </c>
      <c r="O44" s="100">
        <v>110.22799999999999</v>
      </c>
      <c r="P44" s="102">
        <v>4</v>
      </c>
      <c r="Q44" s="100">
        <v>0</v>
      </c>
      <c r="R44" s="100">
        <v>0</v>
      </c>
      <c r="S44" s="103">
        <v>110.22799999999999</v>
      </c>
    </row>
    <row r="45" spans="1:19" s="64" customFormat="1" ht="69" outlineLevel="1" x14ac:dyDescent="0.3">
      <c r="A45" s="94" t="s">
        <v>941</v>
      </c>
      <c r="B45" s="95" t="s">
        <v>50</v>
      </c>
      <c r="C45" s="96" t="s">
        <v>319</v>
      </c>
      <c r="D45" s="97" t="s">
        <v>363</v>
      </c>
      <c r="E45" s="98" t="s">
        <v>288</v>
      </c>
      <c r="F45" s="99">
        <v>45222</v>
      </c>
      <c r="G45" s="99">
        <v>45224</v>
      </c>
      <c r="H45" s="98" t="s">
        <v>109</v>
      </c>
      <c r="I45" s="100">
        <v>118.80366666666667</v>
      </c>
      <c r="J45" s="155">
        <f t="shared" si="1"/>
        <v>3.3333333333333335</v>
      </c>
      <c r="K45" s="100">
        <v>212</v>
      </c>
      <c r="L45" s="100">
        <v>212</v>
      </c>
      <c r="M45" s="101">
        <v>0</v>
      </c>
      <c r="N45" s="102">
        <v>2</v>
      </c>
      <c r="O45" s="100">
        <v>53.902999999999999</v>
      </c>
      <c r="P45" s="102">
        <v>3</v>
      </c>
      <c r="Q45" s="100">
        <v>90.507999999999996</v>
      </c>
      <c r="R45" s="100">
        <v>0</v>
      </c>
      <c r="S45" s="103">
        <v>356.411</v>
      </c>
    </row>
    <row r="46" spans="1:19" s="64" customFormat="1" ht="69" outlineLevel="1" x14ac:dyDescent="0.3">
      <c r="A46" s="94" t="s">
        <v>941</v>
      </c>
      <c r="B46" s="95" t="s">
        <v>51</v>
      </c>
      <c r="C46" s="96" t="s">
        <v>319</v>
      </c>
      <c r="D46" s="97" t="s">
        <v>364</v>
      </c>
      <c r="E46" s="98" t="s">
        <v>288</v>
      </c>
      <c r="F46" s="99">
        <v>45252</v>
      </c>
      <c r="G46" s="99">
        <v>45254</v>
      </c>
      <c r="H46" s="98" t="s">
        <v>220</v>
      </c>
      <c r="I46" s="100">
        <v>92.004000000000005</v>
      </c>
      <c r="J46" s="155">
        <f t="shared" si="1"/>
        <v>3.3333333333333335</v>
      </c>
      <c r="K46" s="100">
        <v>107.52500000000001</v>
      </c>
      <c r="L46" s="100">
        <v>107.52500000000001</v>
      </c>
      <c r="M46" s="101">
        <v>0</v>
      </c>
      <c r="N46" s="102">
        <v>2</v>
      </c>
      <c r="O46" s="100">
        <v>64.691000000000003</v>
      </c>
      <c r="P46" s="102">
        <v>3</v>
      </c>
      <c r="Q46" s="100">
        <v>103.79600000000001</v>
      </c>
      <c r="R46" s="100">
        <v>0</v>
      </c>
      <c r="S46" s="103">
        <v>276.012</v>
      </c>
    </row>
    <row r="47" spans="1:19" s="64" customFormat="1" ht="69" outlineLevel="1" x14ac:dyDescent="0.3">
      <c r="A47" s="94" t="s">
        <v>941</v>
      </c>
      <c r="B47" s="95" t="s">
        <v>52</v>
      </c>
      <c r="C47" s="96" t="s">
        <v>319</v>
      </c>
      <c r="D47" s="97" t="s">
        <v>365</v>
      </c>
      <c r="E47" s="98" t="s">
        <v>288</v>
      </c>
      <c r="F47" s="99">
        <v>45258</v>
      </c>
      <c r="G47" s="99">
        <v>45261</v>
      </c>
      <c r="H47" s="98" t="s">
        <v>366</v>
      </c>
      <c r="I47" s="100">
        <v>23.332750000000001</v>
      </c>
      <c r="J47" s="155">
        <f t="shared" si="1"/>
        <v>3.3333333333333335</v>
      </c>
      <c r="K47" s="100">
        <v>0</v>
      </c>
      <c r="L47" s="100">
        <v>0</v>
      </c>
      <c r="M47" s="101">
        <v>0</v>
      </c>
      <c r="N47" s="102">
        <v>3</v>
      </c>
      <c r="O47" s="100">
        <v>0</v>
      </c>
      <c r="P47" s="102">
        <v>4</v>
      </c>
      <c r="Q47" s="100">
        <v>93.331000000000003</v>
      </c>
      <c r="R47" s="100">
        <v>0</v>
      </c>
      <c r="S47" s="103">
        <v>93.331000000000003</v>
      </c>
    </row>
    <row r="48" spans="1:19" s="64" customFormat="1" ht="103.5" outlineLevel="1" x14ac:dyDescent="0.3">
      <c r="A48" s="94" t="s">
        <v>941</v>
      </c>
      <c r="B48" s="95" t="s">
        <v>763</v>
      </c>
      <c r="C48" s="96" t="s">
        <v>319</v>
      </c>
      <c r="D48" s="97" t="s">
        <v>367</v>
      </c>
      <c r="E48" s="98" t="s">
        <v>406</v>
      </c>
      <c r="F48" s="99">
        <v>45258</v>
      </c>
      <c r="G48" s="99">
        <v>45261</v>
      </c>
      <c r="H48" s="98" t="s">
        <v>366</v>
      </c>
      <c r="I48" s="100">
        <v>23.332750000000001</v>
      </c>
      <c r="J48" s="155">
        <f t="shared" si="1"/>
        <v>4</v>
      </c>
      <c r="K48" s="100">
        <v>0</v>
      </c>
      <c r="L48" s="100">
        <v>0</v>
      </c>
      <c r="M48" s="101">
        <v>0</v>
      </c>
      <c r="N48" s="102">
        <v>3</v>
      </c>
      <c r="O48" s="100">
        <v>0</v>
      </c>
      <c r="P48" s="102">
        <v>4</v>
      </c>
      <c r="Q48" s="100">
        <v>93.331000000000003</v>
      </c>
      <c r="R48" s="100">
        <v>0</v>
      </c>
      <c r="S48" s="103">
        <v>93.331000000000003</v>
      </c>
    </row>
    <row r="49" spans="1:19" s="64" customFormat="1" ht="51.75" outlineLevel="1" x14ac:dyDescent="0.3">
      <c r="A49" s="94" t="s">
        <v>941</v>
      </c>
      <c r="B49" s="95" t="s">
        <v>764</v>
      </c>
      <c r="C49" s="96" t="s">
        <v>319</v>
      </c>
      <c r="D49" s="97" t="s">
        <v>368</v>
      </c>
      <c r="E49" s="98" t="s">
        <v>405</v>
      </c>
      <c r="F49" s="99">
        <v>45262</v>
      </c>
      <c r="G49" s="99">
        <v>45263</v>
      </c>
      <c r="H49" s="98" t="s">
        <v>369</v>
      </c>
      <c r="I49" s="100">
        <v>166.65199999999999</v>
      </c>
      <c r="J49" s="155">
        <f t="shared" si="1"/>
        <v>2.5</v>
      </c>
      <c r="K49" s="100">
        <v>147.25</v>
      </c>
      <c r="L49" s="100">
        <v>147.25</v>
      </c>
      <c r="M49" s="101">
        <v>0</v>
      </c>
      <c r="N49" s="102">
        <v>1</v>
      </c>
      <c r="O49" s="100">
        <v>83.543000000000006</v>
      </c>
      <c r="P49" s="102">
        <v>2</v>
      </c>
      <c r="Q49" s="100">
        <v>102.511</v>
      </c>
      <c r="R49" s="100">
        <v>0</v>
      </c>
      <c r="S49" s="103">
        <v>333.30399999999997</v>
      </c>
    </row>
    <row r="50" spans="1:19" s="64" customFormat="1" ht="51.75" outlineLevel="1" x14ac:dyDescent="0.3">
      <c r="A50" s="94" t="s">
        <v>941</v>
      </c>
      <c r="B50" s="95" t="s">
        <v>765</v>
      </c>
      <c r="C50" s="96" t="s">
        <v>319</v>
      </c>
      <c r="D50" s="97" t="s">
        <v>370</v>
      </c>
      <c r="E50" s="98" t="s">
        <v>371</v>
      </c>
      <c r="F50" s="99">
        <v>45263</v>
      </c>
      <c r="G50" s="99">
        <v>45265</v>
      </c>
      <c r="H50" s="98" t="s">
        <v>220</v>
      </c>
      <c r="I50" s="100">
        <v>124.55200000000001</v>
      </c>
      <c r="J50" s="155">
        <f t="shared" si="1"/>
        <v>3</v>
      </c>
      <c r="K50" s="100">
        <v>145.00399999999999</v>
      </c>
      <c r="L50" s="100">
        <v>145.00399999999999</v>
      </c>
      <c r="M50" s="101">
        <v>0</v>
      </c>
      <c r="N50" s="102">
        <v>2</v>
      </c>
      <c r="O50" s="100">
        <v>116.5</v>
      </c>
      <c r="P50" s="102">
        <v>3</v>
      </c>
      <c r="Q50" s="100">
        <v>112.152</v>
      </c>
      <c r="R50" s="100">
        <v>0</v>
      </c>
      <c r="S50" s="103">
        <v>373.65600000000001</v>
      </c>
    </row>
    <row r="51" spans="1:19" s="64" customFormat="1" ht="51.75" outlineLevel="1" x14ac:dyDescent="0.3">
      <c r="A51" s="94" t="s">
        <v>941</v>
      </c>
      <c r="B51" s="95" t="s">
        <v>766</v>
      </c>
      <c r="C51" s="96" t="s">
        <v>319</v>
      </c>
      <c r="D51" s="97" t="s">
        <v>372</v>
      </c>
      <c r="E51" s="98" t="s">
        <v>405</v>
      </c>
      <c r="F51" s="99">
        <v>45280</v>
      </c>
      <c r="G51" s="99">
        <v>45282</v>
      </c>
      <c r="H51" s="98" t="s">
        <v>220</v>
      </c>
      <c r="I51" s="100">
        <v>115.79866666666668</v>
      </c>
      <c r="J51" s="155">
        <f t="shared" si="1"/>
        <v>2.5</v>
      </c>
      <c r="K51" s="100">
        <v>134.191</v>
      </c>
      <c r="L51" s="100">
        <v>134.191</v>
      </c>
      <c r="M51" s="101">
        <v>0</v>
      </c>
      <c r="N51" s="102">
        <v>2</v>
      </c>
      <c r="O51" s="100">
        <v>108.63</v>
      </c>
      <c r="P51" s="102">
        <v>3</v>
      </c>
      <c r="Q51" s="100">
        <v>104.575</v>
      </c>
      <c r="R51" s="100">
        <v>0</v>
      </c>
      <c r="S51" s="103">
        <v>347.39600000000002</v>
      </c>
    </row>
    <row r="52" spans="1:19" s="64" customFormat="1" ht="51.75" outlineLevel="1" x14ac:dyDescent="0.3">
      <c r="A52" s="94" t="s">
        <v>941</v>
      </c>
      <c r="B52" s="95" t="s">
        <v>767</v>
      </c>
      <c r="C52" s="96" t="s">
        <v>319</v>
      </c>
      <c r="D52" s="97" t="s">
        <v>373</v>
      </c>
      <c r="E52" s="98" t="s">
        <v>404</v>
      </c>
      <c r="F52" s="99">
        <v>45282</v>
      </c>
      <c r="G52" s="99">
        <v>45282</v>
      </c>
      <c r="H52" s="98" t="s">
        <v>220</v>
      </c>
      <c r="I52" s="100">
        <v>347.39600000000002</v>
      </c>
      <c r="J52" s="155">
        <f t="shared" si="1"/>
        <v>1</v>
      </c>
      <c r="K52" s="100">
        <v>134.191</v>
      </c>
      <c r="L52" s="100">
        <v>134.191</v>
      </c>
      <c r="M52" s="101">
        <v>0</v>
      </c>
      <c r="N52" s="102">
        <v>0</v>
      </c>
      <c r="O52" s="100">
        <v>108.63</v>
      </c>
      <c r="P52" s="102">
        <v>1</v>
      </c>
      <c r="Q52" s="100">
        <v>104.575</v>
      </c>
      <c r="R52" s="100">
        <v>0</v>
      </c>
      <c r="S52" s="103">
        <v>347.39600000000002</v>
      </c>
    </row>
    <row r="53" spans="1:19" s="64" customFormat="1" ht="51.75" outlineLevel="1" x14ac:dyDescent="0.3">
      <c r="A53" s="94" t="s">
        <v>942</v>
      </c>
      <c r="B53" s="95" t="s">
        <v>53</v>
      </c>
      <c r="C53" s="96" t="s">
        <v>319</v>
      </c>
      <c r="D53" s="97" t="s">
        <v>181</v>
      </c>
      <c r="E53" s="98" t="s">
        <v>182</v>
      </c>
      <c r="F53" s="99">
        <v>45190</v>
      </c>
      <c r="G53" s="99">
        <v>45192</v>
      </c>
      <c r="H53" s="98" t="s">
        <v>183</v>
      </c>
      <c r="I53" s="100">
        <v>26.666666666666668</v>
      </c>
      <c r="J53" s="155">
        <f t="shared" si="1"/>
        <v>3</v>
      </c>
      <c r="K53" s="100">
        <v>80</v>
      </c>
      <c r="L53" s="100">
        <v>80</v>
      </c>
      <c r="M53" s="101">
        <v>0</v>
      </c>
      <c r="N53" s="102">
        <v>2</v>
      </c>
      <c r="O53" s="100">
        <v>0</v>
      </c>
      <c r="P53" s="102">
        <v>3</v>
      </c>
      <c r="Q53" s="100">
        <v>0</v>
      </c>
      <c r="R53" s="100">
        <v>0</v>
      </c>
      <c r="S53" s="103">
        <v>80</v>
      </c>
    </row>
    <row r="54" spans="1:19" s="64" customFormat="1" ht="51.75" outlineLevel="1" x14ac:dyDescent="0.3">
      <c r="A54" s="94" t="s">
        <v>942</v>
      </c>
      <c r="B54" s="95" t="s">
        <v>54</v>
      </c>
      <c r="C54" s="96" t="s">
        <v>319</v>
      </c>
      <c r="D54" s="97" t="s">
        <v>374</v>
      </c>
      <c r="E54" s="98" t="s">
        <v>184</v>
      </c>
      <c r="F54" s="99">
        <v>45200</v>
      </c>
      <c r="G54" s="99">
        <v>45202</v>
      </c>
      <c r="H54" s="98" t="s">
        <v>176</v>
      </c>
      <c r="I54" s="100">
        <v>101.67999999999999</v>
      </c>
      <c r="J54" s="155">
        <f t="shared" si="1"/>
        <v>3.5</v>
      </c>
      <c r="K54" s="100">
        <v>0</v>
      </c>
      <c r="L54" s="100">
        <v>0</v>
      </c>
      <c r="M54" s="101">
        <v>0</v>
      </c>
      <c r="N54" s="102">
        <v>2</v>
      </c>
      <c r="O54" s="100">
        <v>142.94999999999999</v>
      </c>
      <c r="P54" s="102">
        <v>3</v>
      </c>
      <c r="Q54" s="100">
        <v>162.09</v>
      </c>
      <c r="R54" s="100">
        <v>0</v>
      </c>
      <c r="S54" s="103">
        <v>305.03999999999996</v>
      </c>
    </row>
    <row r="55" spans="1:19" s="64" customFormat="1" ht="86.25" outlineLevel="1" x14ac:dyDescent="0.3">
      <c r="A55" s="94" t="s">
        <v>942</v>
      </c>
      <c r="B55" s="95" t="s">
        <v>115</v>
      </c>
      <c r="C55" s="96" t="s">
        <v>319</v>
      </c>
      <c r="D55" s="97" t="s">
        <v>180</v>
      </c>
      <c r="E55" s="98" t="s">
        <v>185</v>
      </c>
      <c r="F55" s="99">
        <v>45202</v>
      </c>
      <c r="G55" s="99">
        <v>45205</v>
      </c>
      <c r="H55" s="98" t="s">
        <v>103</v>
      </c>
      <c r="I55" s="100">
        <v>14.395250000000001</v>
      </c>
      <c r="J55" s="155">
        <f t="shared" si="1"/>
        <v>4</v>
      </c>
      <c r="K55" s="100">
        <v>57.581000000000003</v>
      </c>
      <c r="L55" s="100">
        <v>57.581000000000003</v>
      </c>
      <c r="M55" s="101">
        <v>0</v>
      </c>
      <c r="N55" s="102">
        <v>3</v>
      </c>
      <c r="O55" s="100">
        <v>0</v>
      </c>
      <c r="P55" s="102">
        <v>4</v>
      </c>
      <c r="Q55" s="100">
        <v>0</v>
      </c>
      <c r="R55" s="100">
        <v>0</v>
      </c>
      <c r="S55" s="103">
        <v>57.581000000000003</v>
      </c>
    </row>
    <row r="56" spans="1:19" s="64" customFormat="1" ht="51.75" outlineLevel="1" x14ac:dyDescent="0.3">
      <c r="A56" s="94" t="s">
        <v>942</v>
      </c>
      <c r="B56" s="95" t="s">
        <v>116</v>
      </c>
      <c r="C56" s="96" t="s">
        <v>319</v>
      </c>
      <c r="D56" s="97" t="s">
        <v>180</v>
      </c>
      <c r="E56" s="98" t="s">
        <v>184</v>
      </c>
      <c r="F56" s="99">
        <v>45202</v>
      </c>
      <c r="G56" s="99">
        <v>45205</v>
      </c>
      <c r="H56" s="98" t="s">
        <v>103</v>
      </c>
      <c r="I56" s="100">
        <v>2.3639999999999999</v>
      </c>
      <c r="J56" s="155">
        <f t="shared" si="1"/>
        <v>3.5</v>
      </c>
      <c r="K56" s="100">
        <v>9.4559999999999995</v>
      </c>
      <c r="L56" s="100">
        <v>9.4559999999999995</v>
      </c>
      <c r="M56" s="101">
        <v>0</v>
      </c>
      <c r="N56" s="102">
        <v>3</v>
      </c>
      <c r="O56" s="100">
        <v>0</v>
      </c>
      <c r="P56" s="102">
        <v>4</v>
      </c>
      <c r="Q56" s="100">
        <v>0</v>
      </c>
      <c r="R56" s="100">
        <v>0</v>
      </c>
      <c r="S56" s="103">
        <v>9.4559999999999995</v>
      </c>
    </row>
    <row r="57" spans="1:19" s="64" customFormat="1" ht="51.75" outlineLevel="1" x14ac:dyDescent="0.3">
      <c r="A57" s="94" t="s">
        <v>942</v>
      </c>
      <c r="B57" s="95" t="s">
        <v>55</v>
      </c>
      <c r="C57" s="96" t="s">
        <v>319</v>
      </c>
      <c r="D57" s="97" t="s">
        <v>375</v>
      </c>
      <c r="E57" s="98" t="s">
        <v>403</v>
      </c>
      <c r="F57" s="99">
        <v>45230</v>
      </c>
      <c r="G57" s="99">
        <v>45233</v>
      </c>
      <c r="H57" s="98" t="s">
        <v>129</v>
      </c>
      <c r="I57" s="100">
        <v>30.628</v>
      </c>
      <c r="J57" s="155">
        <f t="shared" si="1"/>
        <v>4</v>
      </c>
      <c r="K57" s="100">
        <v>0</v>
      </c>
      <c r="L57" s="100">
        <v>0</v>
      </c>
      <c r="M57" s="101">
        <v>0</v>
      </c>
      <c r="N57" s="102">
        <v>3</v>
      </c>
      <c r="O57" s="100">
        <v>0</v>
      </c>
      <c r="P57" s="102">
        <v>4</v>
      </c>
      <c r="Q57" s="100">
        <v>122.512</v>
      </c>
      <c r="R57" s="100">
        <v>0</v>
      </c>
      <c r="S57" s="103">
        <v>122.512</v>
      </c>
    </row>
    <row r="58" spans="1:19" s="64" customFormat="1" ht="51.75" outlineLevel="1" x14ac:dyDescent="0.3">
      <c r="A58" s="94" t="s">
        <v>942</v>
      </c>
      <c r="B58" s="95" t="s">
        <v>56</v>
      </c>
      <c r="C58" s="96" t="s">
        <v>319</v>
      </c>
      <c r="D58" s="97" t="s">
        <v>376</v>
      </c>
      <c r="E58" s="98" t="s">
        <v>402</v>
      </c>
      <c r="F58" s="99">
        <v>45240</v>
      </c>
      <c r="G58" s="99">
        <v>45244</v>
      </c>
      <c r="H58" s="98" t="s">
        <v>377</v>
      </c>
      <c r="I58" s="100">
        <v>128.9752</v>
      </c>
      <c r="J58" s="155">
        <f t="shared" si="1"/>
        <v>5</v>
      </c>
      <c r="K58" s="100">
        <v>311.96100000000001</v>
      </c>
      <c r="L58" s="100">
        <v>311.96100000000001</v>
      </c>
      <c r="M58" s="101">
        <v>0</v>
      </c>
      <c r="N58" s="102">
        <v>4</v>
      </c>
      <c r="O58" s="100">
        <v>122.86799999999999</v>
      </c>
      <c r="P58" s="102">
        <v>5</v>
      </c>
      <c r="Q58" s="100">
        <v>200.047</v>
      </c>
      <c r="R58" s="100">
        <v>10</v>
      </c>
      <c r="S58" s="103">
        <v>644.87599999999998</v>
      </c>
    </row>
    <row r="59" spans="1:19" s="64" customFormat="1" ht="103.5" outlineLevel="1" x14ac:dyDescent="0.3">
      <c r="A59" s="94" t="s">
        <v>942</v>
      </c>
      <c r="B59" s="95" t="s">
        <v>117</v>
      </c>
      <c r="C59" s="96" t="s">
        <v>319</v>
      </c>
      <c r="D59" s="97" t="s">
        <v>378</v>
      </c>
      <c r="E59" s="98" t="s">
        <v>401</v>
      </c>
      <c r="F59" s="99">
        <v>45269</v>
      </c>
      <c r="G59" s="99">
        <v>45276</v>
      </c>
      <c r="H59" s="98" t="s">
        <v>330</v>
      </c>
      <c r="I59" s="100">
        <v>197.90625</v>
      </c>
      <c r="J59" s="155">
        <f t="shared" si="1"/>
        <v>8</v>
      </c>
      <c r="K59" s="100">
        <v>775</v>
      </c>
      <c r="L59" s="100">
        <v>775</v>
      </c>
      <c r="M59" s="101">
        <v>0</v>
      </c>
      <c r="N59" s="102">
        <v>7</v>
      </c>
      <c r="O59" s="100">
        <v>492.25799999999998</v>
      </c>
      <c r="P59" s="102">
        <v>8</v>
      </c>
      <c r="Q59" s="100">
        <v>315.99200000000002</v>
      </c>
      <c r="R59" s="100">
        <v>0</v>
      </c>
      <c r="S59" s="103">
        <v>1583.25</v>
      </c>
    </row>
    <row r="60" spans="1:19" s="64" customFormat="1" ht="51.75" outlineLevel="1" x14ac:dyDescent="0.3">
      <c r="A60" s="94" t="s">
        <v>943</v>
      </c>
      <c r="B60" s="95" t="s">
        <v>118</v>
      </c>
      <c r="C60" s="96" t="s">
        <v>319</v>
      </c>
      <c r="D60" s="97" t="s">
        <v>379</v>
      </c>
      <c r="E60" s="98" t="s">
        <v>135</v>
      </c>
      <c r="F60" s="99">
        <v>45193</v>
      </c>
      <c r="G60" s="99">
        <v>45197</v>
      </c>
      <c r="H60" s="98" t="s">
        <v>109</v>
      </c>
      <c r="I60" s="100">
        <v>164.71439999999998</v>
      </c>
      <c r="J60" s="155">
        <f t="shared" si="1"/>
        <v>3.4166666666666665</v>
      </c>
      <c r="K60" s="100">
        <v>702.06899999999996</v>
      </c>
      <c r="L60" s="100">
        <v>702.06899999999996</v>
      </c>
      <c r="M60" s="101">
        <v>0</v>
      </c>
      <c r="N60" s="102">
        <v>4</v>
      </c>
      <c r="O60" s="100">
        <v>62.871000000000002</v>
      </c>
      <c r="P60" s="102">
        <v>5</v>
      </c>
      <c r="Q60" s="100">
        <v>58.631999999999998</v>
      </c>
      <c r="R60" s="100">
        <v>0</v>
      </c>
      <c r="S60" s="103">
        <v>823.57199999999989</v>
      </c>
    </row>
    <row r="61" spans="1:19" s="64" customFormat="1" ht="103.5" outlineLevel="1" x14ac:dyDescent="0.3">
      <c r="A61" s="94" t="s">
        <v>943</v>
      </c>
      <c r="B61" s="95" t="s">
        <v>230</v>
      </c>
      <c r="C61" s="96" t="s">
        <v>319</v>
      </c>
      <c r="D61" s="97" t="s">
        <v>379</v>
      </c>
      <c r="E61" s="98" t="s">
        <v>136</v>
      </c>
      <c r="F61" s="99">
        <v>45193</v>
      </c>
      <c r="G61" s="99">
        <v>45197</v>
      </c>
      <c r="H61" s="98" t="s">
        <v>109</v>
      </c>
      <c r="I61" s="100">
        <v>142.4102</v>
      </c>
      <c r="J61" s="155">
        <f t="shared" si="1"/>
        <v>5</v>
      </c>
      <c r="K61" s="100">
        <v>499.815</v>
      </c>
      <c r="L61" s="100">
        <v>499.815</v>
      </c>
      <c r="M61" s="101">
        <v>0</v>
      </c>
      <c r="N61" s="102">
        <v>4</v>
      </c>
      <c r="O61" s="100">
        <v>62.853999999999999</v>
      </c>
      <c r="P61" s="102">
        <v>5</v>
      </c>
      <c r="Q61" s="100">
        <v>146.58000000000001</v>
      </c>
      <c r="R61" s="100">
        <v>2.802</v>
      </c>
      <c r="S61" s="103">
        <v>712.05100000000004</v>
      </c>
    </row>
    <row r="62" spans="1:19" s="64" customFormat="1" ht="103.5" outlineLevel="1" x14ac:dyDescent="0.3">
      <c r="A62" s="94" t="s">
        <v>943</v>
      </c>
      <c r="B62" s="95" t="s">
        <v>231</v>
      </c>
      <c r="C62" s="96" t="s">
        <v>319</v>
      </c>
      <c r="D62" s="97" t="s">
        <v>380</v>
      </c>
      <c r="E62" s="98" t="s">
        <v>400</v>
      </c>
      <c r="F62" s="99">
        <v>45223</v>
      </c>
      <c r="G62" s="99">
        <v>45225</v>
      </c>
      <c r="H62" s="98" t="s">
        <v>109</v>
      </c>
      <c r="I62" s="100">
        <v>180.11600000000001</v>
      </c>
      <c r="J62" s="155">
        <f t="shared" si="1"/>
        <v>3</v>
      </c>
      <c r="K62" s="100">
        <v>420.97300000000001</v>
      </c>
      <c r="L62" s="100">
        <v>420.97300000000001</v>
      </c>
      <c r="M62" s="101">
        <v>0</v>
      </c>
      <c r="N62" s="102">
        <v>2</v>
      </c>
      <c r="O62" s="100">
        <v>31.427</v>
      </c>
      <c r="P62" s="102">
        <v>3</v>
      </c>
      <c r="Q62" s="100">
        <v>87.947999999999993</v>
      </c>
      <c r="R62" s="100">
        <v>0</v>
      </c>
      <c r="S62" s="103">
        <v>540.34800000000007</v>
      </c>
    </row>
    <row r="63" spans="1:19" s="64" customFormat="1" ht="51.75" outlineLevel="1" x14ac:dyDescent="0.3">
      <c r="A63" s="94" t="s">
        <v>943</v>
      </c>
      <c r="B63" s="95" t="s">
        <v>770</v>
      </c>
      <c r="C63" s="96" t="s">
        <v>319</v>
      </c>
      <c r="D63" s="97" t="s">
        <v>180</v>
      </c>
      <c r="E63" s="98" t="s">
        <v>137</v>
      </c>
      <c r="F63" s="99">
        <v>45202</v>
      </c>
      <c r="G63" s="99">
        <v>45205</v>
      </c>
      <c r="H63" s="98" t="s">
        <v>103</v>
      </c>
      <c r="I63" s="100">
        <v>188.44225000000003</v>
      </c>
      <c r="J63" s="155">
        <f t="shared" si="1"/>
        <v>3.3333333333333335</v>
      </c>
      <c r="K63" s="100">
        <v>322.93900000000002</v>
      </c>
      <c r="L63" s="100">
        <v>322.93900000000002</v>
      </c>
      <c r="M63" s="101">
        <v>0</v>
      </c>
      <c r="N63" s="102">
        <v>3</v>
      </c>
      <c r="O63" s="100">
        <v>129.59200000000001</v>
      </c>
      <c r="P63" s="102">
        <v>4</v>
      </c>
      <c r="Q63" s="100">
        <v>299.55200000000002</v>
      </c>
      <c r="R63" s="100">
        <v>1.6859999999999999</v>
      </c>
      <c r="S63" s="103">
        <v>753.76900000000012</v>
      </c>
    </row>
    <row r="64" spans="1:19" s="64" customFormat="1" ht="69" outlineLevel="1" x14ac:dyDescent="0.3">
      <c r="A64" s="94" t="s">
        <v>943</v>
      </c>
      <c r="B64" s="95" t="s">
        <v>771</v>
      </c>
      <c r="C64" s="96" t="s">
        <v>319</v>
      </c>
      <c r="D64" s="97" t="s">
        <v>381</v>
      </c>
      <c r="E64" s="98" t="s">
        <v>398</v>
      </c>
      <c r="F64" s="99">
        <v>44987</v>
      </c>
      <c r="G64" s="99">
        <v>44988</v>
      </c>
      <c r="H64" s="98" t="s">
        <v>382</v>
      </c>
      <c r="I64" s="100">
        <v>62.73</v>
      </c>
      <c r="J64" s="155">
        <f t="shared" si="1"/>
        <v>3.3333333333333335</v>
      </c>
      <c r="K64" s="100">
        <v>0</v>
      </c>
      <c r="L64" s="100">
        <v>0</v>
      </c>
      <c r="M64" s="101">
        <v>0</v>
      </c>
      <c r="N64" s="102">
        <v>1</v>
      </c>
      <c r="O64" s="100">
        <v>125.46</v>
      </c>
      <c r="P64" s="102">
        <v>2</v>
      </c>
      <c r="Q64" s="100">
        <v>0</v>
      </c>
      <c r="R64" s="100">
        <v>0</v>
      </c>
      <c r="S64" s="103">
        <v>125.46</v>
      </c>
    </row>
    <row r="65" spans="1:19" s="64" customFormat="1" ht="51.75" outlineLevel="1" x14ac:dyDescent="0.3">
      <c r="A65" s="94" t="s">
        <v>943</v>
      </c>
      <c r="B65" s="95" t="s">
        <v>772</v>
      </c>
      <c r="C65" s="96" t="s">
        <v>319</v>
      </c>
      <c r="D65" s="97" t="s">
        <v>383</v>
      </c>
      <c r="E65" s="98" t="s">
        <v>134</v>
      </c>
      <c r="F65" s="99">
        <v>45116</v>
      </c>
      <c r="G65" s="99">
        <v>45118</v>
      </c>
      <c r="H65" s="98" t="s">
        <v>384</v>
      </c>
      <c r="I65" s="100">
        <v>71.222333333333339</v>
      </c>
      <c r="J65" s="155">
        <f t="shared" si="1"/>
        <v>3.1666666666666665</v>
      </c>
      <c r="K65" s="100">
        <v>0</v>
      </c>
      <c r="L65" s="100">
        <v>0</v>
      </c>
      <c r="M65" s="101">
        <v>0</v>
      </c>
      <c r="N65" s="102">
        <v>2</v>
      </c>
      <c r="O65" s="100">
        <v>213.667</v>
      </c>
      <c r="P65" s="102">
        <v>3</v>
      </c>
      <c r="Q65" s="100">
        <v>0</v>
      </c>
      <c r="R65" s="100">
        <v>0</v>
      </c>
      <c r="S65" s="103">
        <v>213.667</v>
      </c>
    </row>
    <row r="66" spans="1:19" s="64" customFormat="1" ht="51.75" outlineLevel="1" x14ac:dyDescent="0.3">
      <c r="A66" s="94" t="s">
        <v>943</v>
      </c>
      <c r="B66" s="95" t="s">
        <v>773</v>
      </c>
      <c r="C66" s="96" t="s">
        <v>319</v>
      </c>
      <c r="D66" s="97" t="s">
        <v>385</v>
      </c>
      <c r="E66" s="98" t="s">
        <v>135</v>
      </c>
      <c r="F66" s="99">
        <v>45116</v>
      </c>
      <c r="G66" s="99">
        <v>45119</v>
      </c>
      <c r="H66" s="98" t="s">
        <v>384</v>
      </c>
      <c r="I66" s="100">
        <v>118.52500000000001</v>
      </c>
      <c r="J66" s="155">
        <f t="shared" ref="J66:J97" si="2">AVERAGEIFS(P:P,E:E,E66)</f>
        <v>3.4166666666666665</v>
      </c>
      <c r="K66" s="100">
        <v>0</v>
      </c>
      <c r="L66" s="100">
        <v>0</v>
      </c>
      <c r="M66" s="101">
        <v>0</v>
      </c>
      <c r="N66" s="102">
        <v>3</v>
      </c>
      <c r="O66" s="100">
        <v>474.1</v>
      </c>
      <c r="P66" s="102">
        <v>4</v>
      </c>
      <c r="Q66" s="100">
        <v>0</v>
      </c>
      <c r="R66" s="100">
        <v>0</v>
      </c>
      <c r="S66" s="103">
        <v>474.1</v>
      </c>
    </row>
    <row r="67" spans="1:19" s="64" customFormat="1" ht="69" outlineLevel="1" x14ac:dyDescent="0.3">
      <c r="A67" s="94" t="s">
        <v>943</v>
      </c>
      <c r="B67" s="95" t="s">
        <v>774</v>
      </c>
      <c r="C67" s="96" t="s">
        <v>319</v>
      </c>
      <c r="D67" s="97" t="s">
        <v>386</v>
      </c>
      <c r="E67" s="98" t="s">
        <v>187</v>
      </c>
      <c r="F67" s="99">
        <v>45214</v>
      </c>
      <c r="G67" s="99">
        <v>45219</v>
      </c>
      <c r="H67" s="98" t="s">
        <v>369</v>
      </c>
      <c r="I67" s="100">
        <v>91.473333333333315</v>
      </c>
      <c r="J67" s="155">
        <f t="shared" si="2"/>
        <v>5.333333333333333</v>
      </c>
      <c r="K67" s="100">
        <v>0</v>
      </c>
      <c r="L67" s="100">
        <v>0</v>
      </c>
      <c r="M67" s="101">
        <v>0</v>
      </c>
      <c r="N67" s="102">
        <v>5</v>
      </c>
      <c r="O67" s="100">
        <v>202.83199999999999</v>
      </c>
      <c r="P67" s="102">
        <v>6</v>
      </c>
      <c r="Q67" s="100">
        <v>346.00799999999998</v>
      </c>
      <c r="R67" s="100">
        <v>0</v>
      </c>
      <c r="S67" s="103">
        <v>548.83999999999992</v>
      </c>
    </row>
    <row r="68" spans="1:19" s="64" customFormat="1" ht="51.75" outlineLevel="1" x14ac:dyDescent="0.3">
      <c r="A68" s="94" t="s">
        <v>943</v>
      </c>
      <c r="B68" s="95" t="s">
        <v>775</v>
      </c>
      <c r="C68" s="96" t="s">
        <v>319</v>
      </c>
      <c r="D68" s="97" t="s">
        <v>386</v>
      </c>
      <c r="E68" s="98" t="s">
        <v>135</v>
      </c>
      <c r="F68" s="99">
        <v>45214</v>
      </c>
      <c r="G68" s="99">
        <v>45215</v>
      </c>
      <c r="H68" s="98" t="s">
        <v>369</v>
      </c>
      <c r="I68" s="100">
        <v>49.117000000000004</v>
      </c>
      <c r="J68" s="155">
        <f t="shared" si="2"/>
        <v>3.4166666666666665</v>
      </c>
      <c r="K68" s="100">
        <v>0</v>
      </c>
      <c r="L68" s="100">
        <v>0</v>
      </c>
      <c r="M68" s="101">
        <v>0</v>
      </c>
      <c r="N68" s="102">
        <v>1</v>
      </c>
      <c r="O68" s="100">
        <v>40.566000000000003</v>
      </c>
      <c r="P68" s="102">
        <v>2</v>
      </c>
      <c r="Q68" s="100">
        <v>57.667999999999999</v>
      </c>
      <c r="R68" s="100">
        <v>0</v>
      </c>
      <c r="S68" s="103">
        <v>98.234000000000009</v>
      </c>
    </row>
    <row r="69" spans="1:19" s="64" customFormat="1" ht="51.75" outlineLevel="1" x14ac:dyDescent="0.3">
      <c r="A69" s="94" t="s">
        <v>943</v>
      </c>
      <c r="B69" s="95" t="s">
        <v>776</v>
      </c>
      <c r="C69" s="96" t="s">
        <v>319</v>
      </c>
      <c r="D69" s="97" t="s">
        <v>387</v>
      </c>
      <c r="E69" s="98" t="s">
        <v>134</v>
      </c>
      <c r="F69" s="99">
        <v>45214</v>
      </c>
      <c r="G69" s="99">
        <v>45215</v>
      </c>
      <c r="H69" s="98" t="s">
        <v>369</v>
      </c>
      <c r="I69" s="100">
        <v>159.10950000000003</v>
      </c>
      <c r="J69" s="155">
        <f t="shared" si="2"/>
        <v>3.1666666666666665</v>
      </c>
      <c r="K69" s="100">
        <v>219.98500000000001</v>
      </c>
      <c r="L69" s="100">
        <v>219.98500000000001</v>
      </c>
      <c r="M69" s="101">
        <v>0</v>
      </c>
      <c r="N69" s="102">
        <v>1</v>
      </c>
      <c r="O69" s="100">
        <v>40.566000000000003</v>
      </c>
      <c r="P69" s="102">
        <v>2</v>
      </c>
      <c r="Q69" s="100">
        <v>57.667999999999999</v>
      </c>
      <c r="R69" s="100">
        <v>0</v>
      </c>
      <c r="S69" s="103">
        <v>318.21900000000005</v>
      </c>
    </row>
    <row r="70" spans="1:19" s="64" customFormat="1" ht="69" outlineLevel="1" x14ac:dyDescent="0.3">
      <c r="A70" s="94" t="s">
        <v>943</v>
      </c>
      <c r="B70" s="95" t="s">
        <v>777</v>
      </c>
      <c r="C70" s="96" t="s">
        <v>319</v>
      </c>
      <c r="D70" s="97" t="s">
        <v>388</v>
      </c>
      <c r="E70" s="98" t="s">
        <v>134</v>
      </c>
      <c r="F70" s="99">
        <v>45216</v>
      </c>
      <c r="G70" s="99">
        <v>45218</v>
      </c>
      <c r="H70" s="98" t="s">
        <v>352</v>
      </c>
      <c r="I70" s="100">
        <v>740.07833333333338</v>
      </c>
      <c r="J70" s="155">
        <f t="shared" si="2"/>
        <v>3.1666666666666665</v>
      </c>
      <c r="K70" s="100">
        <v>1928.6</v>
      </c>
      <c r="L70" s="100">
        <v>1928.6</v>
      </c>
      <c r="M70" s="101">
        <v>0</v>
      </c>
      <c r="N70" s="102">
        <v>2</v>
      </c>
      <c r="O70" s="100">
        <v>140.108</v>
      </c>
      <c r="P70" s="102">
        <v>3</v>
      </c>
      <c r="Q70" s="100">
        <v>151.52699999999999</v>
      </c>
      <c r="R70" s="100">
        <v>0</v>
      </c>
      <c r="S70" s="103">
        <v>2220.2350000000001</v>
      </c>
    </row>
    <row r="71" spans="1:19" s="64" customFormat="1" ht="51.75" outlineLevel="1" x14ac:dyDescent="0.3">
      <c r="A71" s="94" t="s">
        <v>943</v>
      </c>
      <c r="B71" s="95" t="s">
        <v>778</v>
      </c>
      <c r="C71" s="96" t="s">
        <v>319</v>
      </c>
      <c r="D71" s="97" t="s">
        <v>389</v>
      </c>
      <c r="E71" s="98" t="s">
        <v>135</v>
      </c>
      <c r="F71" s="99">
        <v>45216</v>
      </c>
      <c r="G71" s="99">
        <v>45218</v>
      </c>
      <c r="H71" s="98" t="s">
        <v>701</v>
      </c>
      <c r="I71" s="100">
        <v>34.839333333333336</v>
      </c>
      <c r="J71" s="155">
        <f t="shared" si="2"/>
        <v>3.4166666666666665</v>
      </c>
      <c r="K71" s="100">
        <v>0</v>
      </c>
      <c r="L71" s="100">
        <v>0</v>
      </c>
      <c r="M71" s="101">
        <v>0</v>
      </c>
      <c r="N71" s="102">
        <v>2</v>
      </c>
      <c r="O71" s="100">
        <v>40.090000000000003</v>
      </c>
      <c r="P71" s="102">
        <v>3</v>
      </c>
      <c r="Q71" s="100">
        <v>64.427999999999997</v>
      </c>
      <c r="R71" s="100">
        <v>0</v>
      </c>
      <c r="S71" s="103">
        <v>104.518</v>
      </c>
    </row>
    <row r="72" spans="1:19" s="64" customFormat="1" ht="86.25" outlineLevel="1" x14ac:dyDescent="0.3">
      <c r="A72" s="94" t="s">
        <v>943</v>
      </c>
      <c r="B72" s="95" t="s">
        <v>779</v>
      </c>
      <c r="C72" s="96" t="s">
        <v>319</v>
      </c>
      <c r="D72" s="97" t="s">
        <v>390</v>
      </c>
      <c r="E72" s="98" t="s">
        <v>399</v>
      </c>
      <c r="F72" s="99">
        <v>45207</v>
      </c>
      <c r="G72" s="99">
        <v>45210</v>
      </c>
      <c r="H72" s="98" t="s">
        <v>101</v>
      </c>
      <c r="I72" s="100">
        <v>30.580500000000001</v>
      </c>
      <c r="J72" s="155">
        <f t="shared" si="2"/>
        <v>7.5</v>
      </c>
      <c r="K72" s="100">
        <v>78.573999999999998</v>
      </c>
      <c r="L72" s="100">
        <v>78.573999999999998</v>
      </c>
      <c r="M72" s="101">
        <v>0</v>
      </c>
      <c r="N72" s="102">
        <v>3</v>
      </c>
      <c r="O72" s="100">
        <v>0</v>
      </c>
      <c r="P72" s="102">
        <v>4</v>
      </c>
      <c r="Q72" s="100">
        <v>43.747999999999998</v>
      </c>
      <c r="R72" s="100">
        <v>0</v>
      </c>
      <c r="S72" s="103">
        <v>122.322</v>
      </c>
    </row>
    <row r="73" spans="1:19" s="64" customFormat="1" ht="69" outlineLevel="1" x14ac:dyDescent="0.3">
      <c r="A73" s="94" t="s">
        <v>943</v>
      </c>
      <c r="B73" s="95" t="s">
        <v>780</v>
      </c>
      <c r="C73" s="96" t="s">
        <v>319</v>
      </c>
      <c r="D73" s="97" t="s">
        <v>390</v>
      </c>
      <c r="E73" s="98" t="s">
        <v>187</v>
      </c>
      <c r="F73" s="99">
        <v>45207</v>
      </c>
      <c r="G73" s="99">
        <v>45210</v>
      </c>
      <c r="H73" s="98" t="s">
        <v>101</v>
      </c>
      <c r="I73" s="100">
        <v>30.580500000000001</v>
      </c>
      <c r="J73" s="155">
        <f t="shared" si="2"/>
        <v>5.333333333333333</v>
      </c>
      <c r="K73" s="100">
        <v>78.573999999999998</v>
      </c>
      <c r="L73" s="100">
        <v>78.573999999999998</v>
      </c>
      <c r="M73" s="101">
        <v>0</v>
      </c>
      <c r="N73" s="102">
        <v>3</v>
      </c>
      <c r="O73" s="100">
        <v>0</v>
      </c>
      <c r="P73" s="102">
        <v>4</v>
      </c>
      <c r="Q73" s="100">
        <v>43.747999999999998</v>
      </c>
      <c r="R73" s="100">
        <v>0</v>
      </c>
      <c r="S73" s="103">
        <v>122.322</v>
      </c>
    </row>
    <row r="74" spans="1:19" s="64" customFormat="1" ht="86.25" outlineLevel="1" x14ac:dyDescent="0.3">
      <c r="A74" s="94" t="s">
        <v>943</v>
      </c>
      <c r="B74" s="95" t="s">
        <v>781</v>
      </c>
      <c r="C74" s="96" t="s">
        <v>319</v>
      </c>
      <c r="D74" s="97" t="s">
        <v>391</v>
      </c>
      <c r="E74" s="98" t="s">
        <v>134</v>
      </c>
      <c r="F74" s="99">
        <v>45224</v>
      </c>
      <c r="G74" s="99">
        <v>45226</v>
      </c>
      <c r="H74" s="98" t="s">
        <v>106</v>
      </c>
      <c r="I74" s="100">
        <v>232.40166666666664</v>
      </c>
      <c r="J74" s="155">
        <f t="shared" si="2"/>
        <v>3.1666666666666665</v>
      </c>
      <c r="K74" s="100">
        <v>311.69799999999998</v>
      </c>
      <c r="L74" s="100">
        <v>311.69799999999998</v>
      </c>
      <c r="M74" s="101">
        <v>0</v>
      </c>
      <c r="N74" s="102">
        <v>2</v>
      </c>
      <c r="O74" s="100">
        <v>237.23500000000001</v>
      </c>
      <c r="P74" s="102">
        <v>3</v>
      </c>
      <c r="Q74" s="100">
        <v>148.27199999999999</v>
      </c>
      <c r="R74" s="100">
        <v>0</v>
      </c>
      <c r="S74" s="103">
        <v>697.20499999999993</v>
      </c>
    </row>
    <row r="75" spans="1:19" s="64" customFormat="1" ht="51.75" outlineLevel="1" x14ac:dyDescent="0.3">
      <c r="A75" s="94" t="s">
        <v>943</v>
      </c>
      <c r="B75" s="95" t="s">
        <v>782</v>
      </c>
      <c r="C75" s="96" t="s">
        <v>319</v>
      </c>
      <c r="D75" s="97" t="s">
        <v>392</v>
      </c>
      <c r="E75" s="98" t="s">
        <v>135</v>
      </c>
      <c r="F75" s="99">
        <v>45222</v>
      </c>
      <c r="G75" s="99">
        <v>45225</v>
      </c>
      <c r="H75" s="98" t="s">
        <v>314</v>
      </c>
      <c r="I75" s="100">
        <v>144.958</v>
      </c>
      <c r="J75" s="155">
        <f t="shared" si="2"/>
        <v>3.4166666666666665</v>
      </c>
      <c r="K75" s="100">
        <v>282.084</v>
      </c>
      <c r="L75" s="100">
        <v>282.084</v>
      </c>
      <c r="M75" s="101">
        <v>0</v>
      </c>
      <c r="N75" s="102">
        <v>3</v>
      </c>
      <c r="O75" s="100">
        <v>141.03899999999999</v>
      </c>
      <c r="P75" s="102">
        <v>4</v>
      </c>
      <c r="Q75" s="100">
        <v>156.709</v>
      </c>
      <c r="R75" s="100">
        <v>0</v>
      </c>
      <c r="S75" s="103">
        <v>579.83199999999999</v>
      </c>
    </row>
    <row r="76" spans="1:19" s="64" customFormat="1" ht="86.25" outlineLevel="1" x14ac:dyDescent="0.3">
      <c r="A76" s="94" t="s">
        <v>943</v>
      </c>
      <c r="B76" s="95" t="s">
        <v>783</v>
      </c>
      <c r="C76" s="96" t="s">
        <v>319</v>
      </c>
      <c r="D76" s="97" t="s">
        <v>393</v>
      </c>
      <c r="E76" s="98" t="s">
        <v>398</v>
      </c>
      <c r="F76" s="99">
        <v>45224</v>
      </c>
      <c r="G76" s="99">
        <v>45227</v>
      </c>
      <c r="H76" s="98" t="s">
        <v>106</v>
      </c>
      <c r="I76" s="100">
        <v>221.54874999999998</v>
      </c>
      <c r="J76" s="155">
        <f t="shared" si="2"/>
        <v>3.3333333333333335</v>
      </c>
      <c r="K76" s="100">
        <v>334.99900000000002</v>
      </c>
      <c r="L76" s="100">
        <v>334.99900000000002</v>
      </c>
      <c r="M76" s="101">
        <v>0</v>
      </c>
      <c r="N76" s="102">
        <v>3</v>
      </c>
      <c r="O76" s="100">
        <v>353.50099999999998</v>
      </c>
      <c r="P76" s="102">
        <v>4</v>
      </c>
      <c r="Q76" s="100">
        <v>197.69499999999999</v>
      </c>
      <c r="R76" s="100">
        <v>0</v>
      </c>
      <c r="S76" s="103">
        <v>886.19499999999994</v>
      </c>
    </row>
    <row r="77" spans="1:19" s="64" customFormat="1" ht="69" outlineLevel="1" x14ac:dyDescent="0.3">
      <c r="A77" s="94" t="s">
        <v>943</v>
      </c>
      <c r="B77" s="95" t="s">
        <v>784</v>
      </c>
      <c r="C77" s="96" t="s">
        <v>319</v>
      </c>
      <c r="D77" s="97" t="s">
        <v>394</v>
      </c>
      <c r="E77" s="98" t="s">
        <v>187</v>
      </c>
      <c r="F77" s="99">
        <v>45214</v>
      </c>
      <c r="G77" s="99">
        <v>45219</v>
      </c>
      <c r="H77" s="98" t="s">
        <v>369</v>
      </c>
      <c r="I77" s="100">
        <v>44.249333333333333</v>
      </c>
      <c r="J77" s="155">
        <f t="shared" si="2"/>
        <v>5.333333333333333</v>
      </c>
      <c r="K77" s="100">
        <v>129</v>
      </c>
      <c r="L77" s="100">
        <v>129</v>
      </c>
      <c r="M77" s="101">
        <v>0</v>
      </c>
      <c r="N77" s="102">
        <v>5</v>
      </c>
      <c r="O77" s="100">
        <v>136.49600000000001</v>
      </c>
      <c r="P77" s="102">
        <v>6</v>
      </c>
      <c r="Q77" s="100">
        <v>0</v>
      </c>
      <c r="R77" s="100">
        <v>0</v>
      </c>
      <c r="S77" s="103">
        <v>265.49599999999998</v>
      </c>
    </row>
    <row r="78" spans="1:19" s="64" customFormat="1" ht="51.75" outlineLevel="1" x14ac:dyDescent="0.3">
      <c r="A78" s="94" t="s">
        <v>943</v>
      </c>
      <c r="B78" s="95" t="s">
        <v>785</v>
      </c>
      <c r="C78" s="96" t="s">
        <v>319</v>
      </c>
      <c r="D78" s="97" t="s">
        <v>389</v>
      </c>
      <c r="E78" s="98" t="s">
        <v>135</v>
      </c>
      <c r="F78" s="99">
        <v>45216</v>
      </c>
      <c r="G78" s="99">
        <v>45218</v>
      </c>
      <c r="H78" s="98" t="s">
        <v>701</v>
      </c>
      <c r="I78" s="100">
        <v>117.70066666666668</v>
      </c>
      <c r="J78" s="155">
        <f t="shared" si="2"/>
        <v>3.4166666666666665</v>
      </c>
      <c r="K78" s="100">
        <v>325.75200000000001</v>
      </c>
      <c r="L78" s="100">
        <v>325.75200000000001</v>
      </c>
      <c r="M78" s="101">
        <v>0</v>
      </c>
      <c r="N78" s="102">
        <v>2</v>
      </c>
      <c r="O78" s="100">
        <v>27.35</v>
      </c>
      <c r="P78" s="102">
        <v>3</v>
      </c>
      <c r="Q78" s="100">
        <v>0</v>
      </c>
      <c r="R78" s="100">
        <v>0</v>
      </c>
      <c r="S78" s="103">
        <v>353.10200000000003</v>
      </c>
    </row>
    <row r="79" spans="1:19" s="64" customFormat="1" ht="51.75" outlineLevel="1" x14ac:dyDescent="0.3">
      <c r="A79" s="94" t="s">
        <v>943</v>
      </c>
      <c r="B79" s="95" t="s">
        <v>786</v>
      </c>
      <c r="C79" s="96" t="s">
        <v>319</v>
      </c>
      <c r="D79" s="97" t="s">
        <v>395</v>
      </c>
      <c r="E79" s="98" t="s">
        <v>137</v>
      </c>
      <c r="F79" s="99">
        <v>45225</v>
      </c>
      <c r="G79" s="99">
        <v>45225</v>
      </c>
      <c r="H79" s="98" t="s">
        <v>129</v>
      </c>
      <c r="I79" s="100">
        <v>30.594000000000001</v>
      </c>
      <c r="J79" s="155">
        <f t="shared" si="2"/>
        <v>3.3333333333333335</v>
      </c>
      <c r="K79" s="100">
        <v>0</v>
      </c>
      <c r="L79" s="100">
        <v>0</v>
      </c>
      <c r="M79" s="101">
        <v>0</v>
      </c>
      <c r="N79" s="102">
        <v>0</v>
      </c>
      <c r="O79" s="100">
        <v>0</v>
      </c>
      <c r="P79" s="102">
        <v>1</v>
      </c>
      <c r="Q79" s="100">
        <v>30.594000000000001</v>
      </c>
      <c r="R79" s="100">
        <v>0</v>
      </c>
      <c r="S79" s="103">
        <v>30.594000000000001</v>
      </c>
    </row>
    <row r="80" spans="1:19" s="64" customFormat="1" ht="69" outlineLevel="1" x14ac:dyDescent="0.3">
      <c r="A80" s="94" t="s">
        <v>943</v>
      </c>
      <c r="B80" s="95" t="s">
        <v>787</v>
      </c>
      <c r="C80" s="96" t="s">
        <v>319</v>
      </c>
      <c r="D80" s="97" t="s">
        <v>396</v>
      </c>
      <c r="E80" s="98" t="s">
        <v>397</v>
      </c>
      <c r="F80" s="99">
        <v>45233</v>
      </c>
      <c r="G80" s="99">
        <v>45237</v>
      </c>
      <c r="H80" s="98" t="s">
        <v>407</v>
      </c>
      <c r="I80" s="100">
        <v>36.617399999999996</v>
      </c>
      <c r="J80" s="155">
        <f t="shared" si="2"/>
        <v>5</v>
      </c>
      <c r="K80" s="100">
        <v>0</v>
      </c>
      <c r="L80" s="100">
        <v>0</v>
      </c>
      <c r="M80" s="101">
        <v>0</v>
      </c>
      <c r="N80" s="102">
        <v>4</v>
      </c>
      <c r="O80" s="100">
        <v>0</v>
      </c>
      <c r="P80" s="102">
        <v>5</v>
      </c>
      <c r="Q80" s="100">
        <v>183.08699999999999</v>
      </c>
      <c r="R80" s="100">
        <v>0</v>
      </c>
      <c r="S80" s="103">
        <v>183.08699999999999</v>
      </c>
    </row>
    <row r="81" spans="1:19" s="64" customFormat="1" ht="69" outlineLevel="1" x14ac:dyDescent="0.3">
      <c r="A81" s="94" t="s">
        <v>943</v>
      </c>
      <c r="B81" s="95" t="s">
        <v>788</v>
      </c>
      <c r="C81" s="96" t="s">
        <v>319</v>
      </c>
      <c r="D81" s="97" t="s">
        <v>396</v>
      </c>
      <c r="E81" s="98" t="s">
        <v>137</v>
      </c>
      <c r="F81" s="99">
        <v>45233</v>
      </c>
      <c r="G81" s="99">
        <v>45237</v>
      </c>
      <c r="H81" s="98" t="s">
        <v>407</v>
      </c>
      <c r="I81" s="100">
        <v>29.294</v>
      </c>
      <c r="J81" s="155">
        <f t="shared" si="2"/>
        <v>3.3333333333333335</v>
      </c>
      <c r="K81" s="100">
        <v>0</v>
      </c>
      <c r="L81" s="100">
        <v>0</v>
      </c>
      <c r="M81" s="101">
        <v>0</v>
      </c>
      <c r="N81" s="102">
        <v>4</v>
      </c>
      <c r="O81" s="100">
        <v>0</v>
      </c>
      <c r="P81" s="102">
        <v>5</v>
      </c>
      <c r="Q81" s="100">
        <v>146.47</v>
      </c>
      <c r="R81" s="100">
        <v>0</v>
      </c>
      <c r="S81" s="103">
        <v>146.47</v>
      </c>
    </row>
    <row r="82" spans="1:19" s="64" customFormat="1" ht="120.75" outlineLevel="1" x14ac:dyDescent="0.3">
      <c r="A82" s="94" t="s">
        <v>943</v>
      </c>
      <c r="B82" s="95" t="s">
        <v>789</v>
      </c>
      <c r="C82" s="96" t="s">
        <v>319</v>
      </c>
      <c r="D82" s="97" t="s">
        <v>396</v>
      </c>
      <c r="E82" s="98" t="s">
        <v>408</v>
      </c>
      <c r="F82" s="99">
        <v>45233</v>
      </c>
      <c r="G82" s="99">
        <v>45237</v>
      </c>
      <c r="H82" s="98" t="s">
        <v>407</v>
      </c>
      <c r="I82" s="100">
        <v>51.264400000000002</v>
      </c>
      <c r="J82" s="155">
        <f t="shared" si="2"/>
        <v>5</v>
      </c>
      <c r="K82" s="100">
        <v>0</v>
      </c>
      <c r="L82" s="100">
        <v>0</v>
      </c>
      <c r="M82" s="101">
        <v>0</v>
      </c>
      <c r="N82" s="102">
        <v>4</v>
      </c>
      <c r="O82" s="100">
        <v>0</v>
      </c>
      <c r="P82" s="102">
        <v>5</v>
      </c>
      <c r="Q82" s="100">
        <v>256.322</v>
      </c>
      <c r="R82" s="100">
        <v>0</v>
      </c>
      <c r="S82" s="103">
        <v>256.322</v>
      </c>
    </row>
    <row r="83" spans="1:19" s="64" customFormat="1" ht="51.75" outlineLevel="1" x14ac:dyDescent="0.3">
      <c r="A83" s="94" t="s">
        <v>943</v>
      </c>
      <c r="B83" s="95" t="s">
        <v>790</v>
      </c>
      <c r="C83" s="96" t="s">
        <v>319</v>
      </c>
      <c r="D83" s="97" t="s">
        <v>409</v>
      </c>
      <c r="E83" s="98" t="s">
        <v>398</v>
      </c>
      <c r="F83" s="99">
        <v>45228</v>
      </c>
      <c r="G83" s="99">
        <v>45231</v>
      </c>
      <c r="H83" s="98" t="s">
        <v>101</v>
      </c>
      <c r="I83" s="100">
        <v>38.045249999999996</v>
      </c>
      <c r="J83" s="155">
        <f t="shared" si="2"/>
        <v>3.3333333333333335</v>
      </c>
      <c r="K83" s="100">
        <v>107.113</v>
      </c>
      <c r="L83" s="100">
        <v>107.113</v>
      </c>
      <c r="M83" s="101">
        <v>0</v>
      </c>
      <c r="N83" s="102">
        <v>3</v>
      </c>
      <c r="O83" s="100">
        <v>0</v>
      </c>
      <c r="P83" s="102">
        <v>4</v>
      </c>
      <c r="Q83" s="100">
        <v>45.067999999999998</v>
      </c>
      <c r="R83" s="100">
        <v>0</v>
      </c>
      <c r="S83" s="103">
        <v>152.18099999999998</v>
      </c>
    </row>
    <row r="84" spans="1:19" s="64" customFormat="1" ht="120.75" outlineLevel="1" x14ac:dyDescent="0.3">
      <c r="A84" s="94" t="s">
        <v>943</v>
      </c>
      <c r="B84" s="95" t="s">
        <v>791</v>
      </c>
      <c r="C84" s="96" t="s">
        <v>319</v>
      </c>
      <c r="D84" s="97" t="s">
        <v>410</v>
      </c>
      <c r="E84" s="98" t="s">
        <v>411</v>
      </c>
      <c r="F84" s="99">
        <v>45224</v>
      </c>
      <c r="G84" s="99">
        <v>45226</v>
      </c>
      <c r="H84" s="98" t="s">
        <v>106</v>
      </c>
      <c r="I84" s="100">
        <v>195.75300000000001</v>
      </c>
      <c r="J84" s="155">
        <f t="shared" si="2"/>
        <v>3</v>
      </c>
      <c r="K84" s="100">
        <v>328.68299999999999</v>
      </c>
      <c r="L84" s="100">
        <v>328.68299999999999</v>
      </c>
      <c r="M84" s="101">
        <v>0</v>
      </c>
      <c r="N84" s="102">
        <v>2</v>
      </c>
      <c r="O84" s="100">
        <v>110.09399999999999</v>
      </c>
      <c r="P84" s="102">
        <v>3</v>
      </c>
      <c r="Q84" s="100">
        <v>148.482</v>
      </c>
      <c r="R84" s="100">
        <v>0</v>
      </c>
      <c r="S84" s="103">
        <v>587.25900000000001</v>
      </c>
    </row>
    <row r="85" spans="1:19" s="64" customFormat="1" ht="51.75" outlineLevel="1" x14ac:dyDescent="0.3">
      <c r="A85" s="94" t="s">
        <v>943</v>
      </c>
      <c r="B85" s="95" t="s">
        <v>792</v>
      </c>
      <c r="C85" s="96" t="s">
        <v>319</v>
      </c>
      <c r="D85" s="97" t="s">
        <v>412</v>
      </c>
      <c r="E85" s="98" t="s">
        <v>135</v>
      </c>
      <c r="F85" s="99">
        <v>45224</v>
      </c>
      <c r="G85" s="99">
        <v>45226</v>
      </c>
      <c r="H85" s="98" t="s">
        <v>109</v>
      </c>
      <c r="I85" s="100">
        <v>218.41666666666666</v>
      </c>
      <c r="J85" s="155">
        <f t="shared" si="2"/>
        <v>3.4166666666666665</v>
      </c>
      <c r="K85" s="100">
        <v>497.779</v>
      </c>
      <c r="L85" s="100">
        <v>497.779</v>
      </c>
      <c r="M85" s="101">
        <v>0</v>
      </c>
      <c r="N85" s="102">
        <v>2</v>
      </c>
      <c r="O85" s="100">
        <v>122.072</v>
      </c>
      <c r="P85" s="102">
        <v>3</v>
      </c>
      <c r="Q85" s="100">
        <v>35.399000000000001</v>
      </c>
      <c r="R85" s="100">
        <v>0</v>
      </c>
      <c r="S85" s="103">
        <v>655.25</v>
      </c>
    </row>
    <row r="86" spans="1:19" s="64" customFormat="1" ht="103.5" outlineLevel="1" x14ac:dyDescent="0.3">
      <c r="A86" s="94" t="s">
        <v>943</v>
      </c>
      <c r="B86" s="95" t="s">
        <v>793</v>
      </c>
      <c r="C86" s="96" t="s">
        <v>319</v>
      </c>
      <c r="D86" s="97" t="s">
        <v>413</v>
      </c>
      <c r="E86" s="98" t="s">
        <v>414</v>
      </c>
      <c r="F86" s="99">
        <v>45233</v>
      </c>
      <c r="G86" s="99">
        <v>45239</v>
      </c>
      <c r="H86" s="98" t="s">
        <v>407</v>
      </c>
      <c r="I86" s="100">
        <v>36.601999999999997</v>
      </c>
      <c r="J86" s="155">
        <f t="shared" si="2"/>
        <v>7</v>
      </c>
      <c r="K86" s="100">
        <v>0</v>
      </c>
      <c r="L86" s="100">
        <v>0</v>
      </c>
      <c r="M86" s="101">
        <v>0</v>
      </c>
      <c r="N86" s="102">
        <v>6</v>
      </c>
      <c r="O86" s="100">
        <v>0</v>
      </c>
      <c r="P86" s="102">
        <v>7</v>
      </c>
      <c r="Q86" s="100">
        <v>256.214</v>
      </c>
      <c r="R86" s="100">
        <v>0</v>
      </c>
      <c r="S86" s="103">
        <v>256.214</v>
      </c>
    </row>
    <row r="87" spans="1:19" s="64" customFormat="1" ht="86.25" outlineLevel="1" x14ac:dyDescent="0.3">
      <c r="A87" s="94" t="s">
        <v>943</v>
      </c>
      <c r="B87" s="95" t="s">
        <v>794</v>
      </c>
      <c r="C87" s="96" t="s">
        <v>319</v>
      </c>
      <c r="D87" s="97" t="s">
        <v>415</v>
      </c>
      <c r="E87" s="98" t="s">
        <v>399</v>
      </c>
      <c r="F87" s="99">
        <v>45235</v>
      </c>
      <c r="G87" s="99">
        <v>45245</v>
      </c>
      <c r="H87" s="98" t="s">
        <v>702</v>
      </c>
      <c r="I87" s="100">
        <v>135.76963636363635</v>
      </c>
      <c r="J87" s="155">
        <f t="shared" si="2"/>
        <v>7.5</v>
      </c>
      <c r="K87" s="100">
        <v>699.88199999999995</v>
      </c>
      <c r="L87" s="100">
        <v>699.88199999999995</v>
      </c>
      <c r="M87" s="101">
        <v>0</v>
      </c>
      <c r="N87" s="102">
        <v>10</v>
      </c>
      <c r="O87" s="100">
        <v>556.476</v>
      </c>
      <c r="P87" s="102">
        <v>11</v>
      </c>
      <c r="Q87" s="100">
        <v>208.35</v>
      </c>
      <c r="R87" s="100">
        <v>28.757999999999999</v>
      </c>
      <c r="S87" s="103">
        <v>1493.4659999999999</v>
      </c>
    </row>
    <row r="88" spans="1:19" s="64" customFormat="1" ht="34.5" outlineLevel="1" x14ac:dyDescent="0.3">
      <c r="A88" s="94" t="s">
        <v>943</v>
      </c>
      <c r="B88" s="95" t="s">
        <v>795</v>
      </c>
      <c r="C88" s="96" t="s">
        <v>319</v>
      </c>
      <c r="D88" s="97" t="s">
        <v>416</v>
      </c>
      <c r="E88" s="98" t="s">
        <v>134</v>
      </c>
      <c r="F88" s="99">
        <v>45242</v>
      </c>
      <c r="G88" s="99">
        <v>45245</v>
      </c>
      <c r="H88" s="98" t="s">
        <v>703</v>
      </c>
      <c r="I88" s="100">
        <v>454.76775000000004</v>
      </c>
      <c r="J88" s="155">
        <f t="shared" si="2"/>
        <v>3.1666666666666665</v>
      </c>
      <c r="K88" s="100">
        <v>1397.2950000000001</v>
      </c>
      <c r="L88" s="100">
        <v>1397.2950000000001</v>
      </c>
      <c r="M88" s="101">
        <v>0</v>
      </c>
      <c r="N88" s="102">
        <v>3</v>
      </c>
      <c r="O88" s="100">
        <v>183.57300000000001</v>
      </c>
      <c r="P88" s="102">
        <v>4</v>
      </c>
      <c r="Q88" s="100">
        <v>123.19199999999999</v>
      </c>
      <c r="R88" s="100">
        <v>115.011</v>
      </c>
      <c r="S88" s="103">
        <v>1819.0710000000001</v>
      </c>
    </row>
    <row r="89" spans="1:19" s="64" customFormat="1" ht="51.75" outlineLevel="1" x14ac:dyDescent="0.3">
      <c r="A89" s="94" t="s">
        <v>943</v>
      </c>
      <c r="B89" s="95" t="s">
        <v>796</v>
      </c>
      <c r="C89" s="96" t="s">
        <v>319</v>
      </c>
      <c r="D89" s="97" t="s">
        <v>417</v>
      </c>
      <c r="E89" s="98" t="s">
        <v>135</v>
      </c>
      <c r="F89" s="99">
        <v>45242</v>
      </c>
      <c r="G89" s="99">
        <v>45245</v>
      </c>
      <c r="H89" s="98" t="s">
        <v>703</v>
      </c>
      <c r="I89" s="100">
        <v>445.88100000000003</v>
      </c>
      <c r="J89" s="155">
        <f t="shared" si="2"/>
        <v>3.4166666666666665</v>
      </c>
      <c r="K89" s="100">
        <v>1397.2950000000001</v>
      </c>
      <c r="L89" s="100">
        <v>1397.2950000000001</v>
      </c>
      <c r="M89" s="101">
        <v>0</v>
      </c>
      <c r="N89" s="102">
        <v>3</v>
      </c>
      <c r="O89" s="100">
        <v>210.148</v>
      </c>
      <c r="P89" s="102">
        <v>4</v>
      </c>
      <c r="Q89" s="100">
        <v>123.26600000000001</v>
      </c>
      <c r="R89" s="100">
        <v>52.814999999999998</v>
      </c>
      <c r="S89" s="103">
        <v>1783.5240000000001</v>
      </c>
    </row>
    <row r="90" spans="1:19" s="64" customFormat="1" ht="120.75" outlineLevel="1" x14ac:dyDescent="0.3">
      <c r="A90" s="94" t="s">
        <v>943</v>
      </c>
      <c r="B90" s="95" t="s">
        <v>797</v>
      </c>
      <c r="C90" s="96" t="s">
        <v>319</v>
      </c>
      <c r="D90" s="97" t="s">
        <v>418</v>
      </c>
      <c r="E90" s="98" t="s">
        <v>419</v>
      </c>
      <c r="F90" s="99">
        <v>45245</v>
      </c>
      <c r="G90" s="99">
        <v>45248</v>
      </c>
      <c r="H90" s="98" t="s">
        <v>220</v>
      </c>
      <c r="I90" s="100">
        <v>97.941000000000003</v>
      </c>
      <c r="J90" s="155">
        <f t="shared" si="2"/>
        <v>4</v>
      </c>
      <c r="K90" s="100">
        <v>155.81800000000001</v>
      </c>
      <c r="L90" s="100">
        <v>155.81800000000001</v>
      </c>
      <c r="M90" s="101">
        <v>0</v>
      </c>
      <c r="N90" s="102">
        <v>3</v>
      </c>
      <c r="O90" s="100">
        <v>97.248999999999995</v>
      </c>
      <c r="P90" s="102">
        <v>4</v>
      </c>
      <c r="Q90" s="100">
        <v>138.697</v>
      </c>
      <c r="R90" s="100">
        <v>0</v>
      </c>
      <c r="S90" s="103">
        <v>391.76400000000001</v>
      </c>
    </row>
    <row r="91" spans="1:19" s="64" customFormat="1" ht="120.75" outlineLevel="1" x14ac:dyDescent="0.3">
      <c r="A91" s="94" t="s">
        <v>943</v>
      </c>
      <c r="B91" s="95" t="s">
        <v>798</v>
      </c>
      <c r="C91" s="96" t="s">
        <v>319</v>
      </c>
      <c r="D91" s="97" t="s">
        <v>418</v>
      </c>
      <c r="E91" s="98" t="s">
        <v>420</v>
      </c>
      <c r="F91" s="99">
        <v>45245</v>
      </c>
      <c r="G91" s="99">
        <v>45248</v>
      </c>
      <c r="H91" s="98" t="s">
        <v>220</v>
      </c>
      <c r="I91" s="100">
        <v>97.941000000000003</v>
      </c>
      <c r="J91" s="155">
        <f t="shared" si="2"/>
        <v>4</v>
      </c>
      <c r="K91" s="100">
        <v>155.81800000000001</v>
      </c>
      <c r="L91" s="100">
        <v>155.81800000000001</v>
      </c>
      <c r="M91" s="101">
        <v>0</v>
      </c>
      <c r="N91" s="102">
        <v>3</v>
      </c>
      <c r="O91" s="100">
        <v>97.248999999999995</v>
      </c>
      <c r="P91" s="102">
        <v>4</v>
      </c>
      <c r="Q91" s="100">
        <v>138.697</v>
      </c>
      <c r="R91" s="100">
        <v>0</v>
      </c>
      <c r="S91" s="103">
        <v>391.76400000000001</v>
      </c>
    </row>
    <row r="92" spans="1:19" s="64" customFormat="1" ht="51.75" outlineLevel="1" x14ac:dyDescent="0.3">
      <c r="A92" s="94" t="s">
        <v>943</v>
      </c>
      <c r="B92" s="95" t="s">
        <v>799</v>
      </c>
      <c r="C92" s="96" t="s">
        <v>319</v>
      </c>
      <c r="D92" s="97" t="s">
        <v>421</v>
      </c>
      <c r="E92" s="98" t="s">
        <v>134</v>
      </c>
      <c r="F92" s="99">
        <v>45253</v>
      </c>
      <c r="G92" s="99">
        <v>45256</v>
      </c>
      <c r="H92" s="98" t="s">
        <v>422</v>
      </c>
      <c r="I92" s="100">
        <v>77.942000000000007</v>
      </c>
      <c r="J92" s="155">
        <f t="shared" si="2"/>
        <v>3.1666666666666665</v>
      </c>
      <c r="K92" s="100">
        <v>130</v>
      </c>
      <c r="L92" s="100">
        <v>130</v>
      </c>
      <c r="M92" s="101">
        <v>0</v>
      </c>
      <c r="N92" s="102">
        <v>3</v>
      </c>
      <c r="O92" s="100">
        <v>22.106999999999999</v>
      </c>
      <c r="P92" s="102">
        <v>4</v>
      </c>
      <c r="Q92" s="100">
        <v>159.661</v>
      </c>
      <c r="R92" s="100">
        <v>0</v>
      </c>
      <c r="S92" s="103">
        <v>311.76800000000003</v>
      </c>
    </row>
    <row r="93" spans="1:19" s="64" customFormat="1" ht="51.75" outlineLevel="1" x14ac:dyDescent="0.3">
      <c r="A93" s="94" t="s">
        <v>943</v>
      </c>
      <c r="B93" s="95" t="s">
        <v>800</v>
      </c>
      <c r="C93" s="96" t="s">
        <v>319</v>
      </c>
      <c r="D93" s="97" t="s">
        <v>423</v>
      </c>
      <c r="E93" s="98" t="s">
        <v>135</v>
      </c>
      <c r="F93" s="99">
        <v>45253</v>
      </c>
      <c r="G93" s="99">
        <v>45255</v>
      </c>
      <c r="H93" s="98" t="s">
        <v>220</v>
      </c>
      <c r="I93" s="100">
        <v>129.53833333333333</v>
      </c>
      <c r="J93" s="155">
        <f t="shared" si="2"/>
        <v>3.4166666666666665</v>
      </c>
      <c r="K93" s="100">
        <v>220.08500000000001</v>
      </c>
      <c r="L93" s="100">
        <v>220.08500000000001</v>
      </c>
      <c r="M93" s="101">
        <v>0</v>
      </c>
      <c r="N93" s="102">
        <v>2</v>
      </c>
      <c r="O93" s="100">
        <v>64.707999999999998</v>
      </c>
      <c r="P93" s="102">
        <v>3</v>
      </c>
      <c r="Q93" s="100">
        <v>103.822</v>
      </c>
      <c r="R93" s="100">
        <v>0</v>
      </c>
      <c r="S93" s="103">
        <v>388.61500000000001</v>
      </c>
    </row>
    <row r="94" spans="1:19" s="64" customFormat="1" ht="51.75" outlineLevel="1" x14ac:dyDescent="0.3">
      <c r="A94" s="94" t="s">
        <v>943</v>
      </c>
      <c r="B94" s="95" t="s">
        <v>801</v>
      </c>
      <c r="C94" s="96" t="s">
        <v>319</v>
      </c>
      <c r="D94" s="97" t="s">
        <v>424</v>
      </c>
      <c r="E94" s="98" t="s">
        <v>135</v>
      </c>
      <c r="F94" s="99">
        <v>45263</v>
      </c>
      <c r="G94" s="99">
        <v>45265</v>
      </c>
      <c r="H94" s="98" t="s">
        <v>101</v>
      </c>
      <c r="I94" s="100">
        <v>11.280666666666667</v>
      </c>
      <c r="J94" s="155">
        <f t="shared" si="2"/>
        <v>3.4166666666666665</v>
      </c>
      <c r="K94" s="100">
        <v>0</v>
      </c>
      <c r="L94" s="100">
        <v>0</v>
      </c>
      <c r="M94" s="101">
        <v>0</v>
      </c>
      <c r="N94" s="102">
        <v>2</v>
      </c>
      <c r="O94" s="100"/>
      <c r="P94" s="102">
        <v>3</v>
      </c>
      <c r="Q94" s="100">
        <v>33.841999999999999</v>
      </c>
      <c r="R94" s="100">
        <v>0</v>
      </c>
      <c r="S94" s="103">
        <v>33.841999999999999</v>
      </c>
    </row>
    <row r="95" spans="1:19" s="64" customFormat="1" ht="103.5" outlineLevel="1" x14ac:dyDescent="0.3">
      <c r="A95" s="94" t="s">
        <v>943</v>
      </c>
      <c r="B95" s="95" t="s">
        <v>802</v>
      </c>
      <c r="C95" s="96" t="s">
        <v>319</v>
      </c>
      <c r="D95" s="97" t="s">
        <v>424</v>
      </c>
      <c r="E95" s="98" t="s">
        <v>425</v>
      </c>
      <c r="F95" s="99">
        <v>45263</v>
      </c>
      <c r="G95" s="99">
        <v>45265</v>
      </c>
      <c r="H95" s="98" t="s">
        <v>101</v>
      </c>
      <c r="I95" s="100">
        <v>18.804333333333332</v>
      </c>
      <c r="J95" s="155">
        <f t="shared" si="2"/>
        <v>3</v>
      </c>
      <c r="K95" s="100">
        <v>0</v>
      </c>
      <c r="L95" s="100">
        <v>0</v>
      </c>
      <c r="M95" s="101">
        <v>0</v>
      </c>
      <c r="N95" s="102">
        <v>2</v>
      </c>
      <c r="O95" s="100"/>
      <c r="P95" s="102">
        <v>3</v>
      </c>
      <c r="Q95" s="100">
        <v>56.412999999999997</v>
      </c>
      <c r="R95" s="100">
        <v>0</v>
      </c>
      <c r="S95" s="103">
        <v>56.412999999999997</v>
      </c>
    </row>
    <row r="96" spans="1:19" s="64" customFormat="1" ht="103.5" outlineLevel="1" x14ac:dyDescent="0.3">
      <c r="A96" s="94" t="s">
        <v>943</v>
      </c>
      <c r="B96" s="95" t="s">
        <v>803</v>
      </c>
      <c r="C96" s="96" t="s">
        <v>319</v>
      </c>
      <c r="D96" s="97" t="s">
        <v>424</v>
      </c>
      <c r="E96" s="98" t="s">
        <v>426</v>
      </c>
      <c r="F96" s="99">
        <v>45263</v>
      </c>
      <c r="G96" s="99">
        <v>45265</v>
      </c>
      <c r="H96" s="98" t="s">
        <v>101</v>
      </c>
      <c r="I96" s="100">
        <v>18.804333333333332</v>
      </c>
      <c r="J96" s="155">
        <f t="shared" si="2"/>
        <v>3</v>
      </c>
      <c r="K96" s="100">
        <v>0</v>
      </c>
      <c r="L96" s="100">
        <v>0</v>
      </c>
      <c r="M96" s="101">
        <v>0</v>
      </c>
      <c r="N96" s="102">
        <v>2</v>
      </c>
      <c r="O96" s="100"/>
      <c r="P96" s="102">
        <v>3</v>
      </c>
      <c r="Q96" s="100">
        <v>56.412999999999997</v>
      </c>
      <c r="R96" s="100">
        <v>0</v>
      </c>
      <c r="S96" s="103">
        <v>56.412999999999997</v>
      </c>
    </row>
    <row r="97" spans="1:19" s="64" customFormat="1" ht="103.5" outlineLevel="1" x14ac:dyDescent="0.3">
      <c r="A97" s="94" t="s">
        <v>943</v>
      </c>
      <c r="B97" s="95" t="s">
        <v>804</v>
      </c>
      <c r="C97" s="96" t="s">
        <v>319</v>
      </c>
      <c r="D97" s="97" t="s">
        <v>424</v>
      </c>
      <c r="E97" s="98" t="s">
        <v>427</v>
      </c>
      <c r="F97" s="99">
        <v>45263</v>
      </c>
      <c r="G97" s="99">
        <v>45265</v>
      </c>
      <c r="H97" s="98" t="s">
        <v>101</v>
      </c>
      <c r="I97" s="100">
        <v>18.804333333333332</v>
      </c>
      <c r="J97" s="155">
        <f t="shared" si="2"/>
        <v>3</v>
      </c>
      <c r="K97" s="100">
        <v>0</v>
      </c>
      <c r="L97" s="100">
        <v>0</v>
      </c>
      <c r="M97" s="101">
        <v>0</v>
      </c>
      <c r="N97" s="102">
        <v>2</v>
      </c>
      <c r="O97" s="100"/>
      <c r="P97" s="102">
        <v>3</v>
      </c>
      <c r="Q97" s="100">
        <v>56.412999999999997</v>
      </c>
      <c r="R97" s="100">
        <v>0</v>
      </c>
      <c r="S97" s="103">
        <v>56.412999999999997</v>
      </c>
    </row>
    <row r="98" spans="1:19" s="64" customFormat="1" ht="51.75" outlineLevel="1" x14ac:dyDescent="0.3">
      <c r="A98" s="94" t="s">
        <v>943</v>
      </c>
      <c r="B98" s="95" t="s">
        <v>805</v>
      </c>
      <c r="C98" s="96" t="s">
        <v>319</v>
      </c>
      <c r="D98" s="97" t="s">
        <v>428</v>
      </c>
      <c r="E98" s="98" t="s">
        <v>135</v>
      </c>
      <c r="F98" s="99">
        <v>45275</v>
      </c>
      <c r="G98" s="99">
        <v>45279</v>
      </c>
      <c r="H98" s="98" t="s">
        <v>220</v>
      </c>
      <c r="I98" s="100">
        <v>143.01759999999999</v>
      </c>
      <c r="J98" s="155">
        <f t="shared" ref="J98:J129" si="3">AVERAGEIFS(P:P,E:E,E98)</f>
        <v>3.4166666666666665</v>
      </c>
      <c r="K98" s="100">
        <v>232.54900000000001</v>
      </c>
      <c r="L98" s="100">
        <v>232.54900000000001</v>
      </c>
      <c r="M98" s="101">
        <v>0</v>
      </c>
      <c r="N98" s="102">
        <v>4</v>
      </c>
      <c r="O98" s="100">
        <v>129.79499999999999</v>
      </c>
      <c r="P98" s="102">
        <v>5</v>
      </c>
      <c r="Q98" s="100">
        <v>173.54400000000001</v>
      </c>
      <c r="R98" s="100">
        <v>179.2</v>
      </c>
      <c r="S98" s="103">
        <v>715.08799999999997</v>
      </c>
    </row>
    <row r="99" spans="1:19" s="64" customFormat="1" ht="51.75" outlineLevel="1" x14ac:dyDescent="0.3">
      <c r="A99" s="94" t="s">
        <v>943</v>
      </c>
      <c r="B99" s="95" t="s">
        <v>806</v>
      </c>
      <c r="C99" s="96" t="s">
        <v>319</v>
      </c>
      <c r="D99" s="97" t="s">
        <v>429</v>
      </c>
      <c r="E99" s="98" t="s">
        <v>135</v>
      </c>
      <c r="F99" s="99">
        <v>45285</v>
      </c>
      <c r="G99" s="99">
        <v>45286</v>
      </c>
      <c r="H99" s="98" t="s">
        <v>699</v>
      </c>
      <c r="I99" s="100">
        <v>85.683499999999995</v>
      </c>
      <c r="J99" s="155">
        <f t="shared" si="3"/>
        <v>3.4166666666666665</v>
      </c>
      <c r="K99" s="100">
        <v>0</v>
      </c>
      <c r="L99" s="100"/>
      <c r="M99" s="101">
        <v>0</v>
      </c>
      <c r="N99" s="102">
        <v>1</v>
      </c>
      <c r="O99" s="100">
        <v>125.97</v>
      </c>
      <c r="P99" s="102">
        <v>2</v>
      </c>
      <c r="Q99" s="100">
        <v>45.396999999999998</v>
      </c>
      <c r="R99" s="100">
        <v>0</v>
      </c>
      <c r="S99" s="103">
        <v>171.36699999999999</v>
      </c>
    </row>
    <row r="100" spans="1:19" s="64" customFormat="1" ht="120.75" outlineLevel="1" x14ac:dyDescent="0.3">
      <c r="A100" s="94" t="s">
        <v>944</v>
      </c>
      <c r="B100" s="95" t="s">
        <v>807</v>
      </c>
      <c r="C100" s="96" t="s">
        <v>319</v>
      </c>
      <c r="D100" s="97" t="s">
        <v>431</v>
      </c>
      <c r="E100" s="98" t="s">
        <v>430</v>
      </c>
      <c r="F100" s="99">
        <v>45214</v>
      </c>
      <c r="G100" s="99">
        <v>45219</v>
      </c>
      <c r="H100" s="98" t="s">
        <v>432</v>
      </c>
      <c r="I100" s="100">
        <v>124.45466666666665</v>
      </c>
      <c r="J100" s="155">
        <f t="shared" si="3"/>
        <v>6</v>
      </c>
      <c r="K100" s="100">
        <v>575.70799999999997</v>
      </c>
      <c r="L100" s="100">
        <v>575.70799999999997</v>
      </c>
      <c r="M100" s="101">
        <v>0</v>
      </c>
      <c r="N100" s="102">
        <v>5</v>
      </c>
      <c r="O100" s="100">
        <v>75.052000000000007</v>
      </c>
      <c r="P100" s="102">
        <v>6</v>
      </c>
      <c r="Q100" s="100">
        <v>95.968000000000004</v>
      </c>
      <c r="R100" s="100">
        <v>0</v>
      </c>
      <c r="S100" s="103">
        <v>746.72799999999995</v>
      </c>
    </row>
    <row r="101" spans="1:19" s="64" customFormat="1" ht="86.25" outlineLevel="1" x14ac:dyDescent="0.3">
      <c r="A101" s="94" t="s">
        <v>944</v>
      </c>
      <c r="B101" s="95" t="s">
        <v>809</v>
      </c>
      <c r="C101" s="96" t="s">
        <v>319</v>
      </c>
      <c r="D101" s="97" t="s">
        <v>433</v>
      </c>
      <c r="E101" s="98" t="s">
        <v>188</v>
      </c>
      <c r="F101" s="99">
        <v>45214</v>
      </c>
      <c r="G101" s="99">
        <v>45219</v>
      </c>
      <c r="H101" s="98" t="s">
        <v>432</v>
      </c>
      <c r="I101" s="100">
        <v>124.45466666666665</v>
      </c>
      <c r="J101" s="155">
        <f t="shared" si="3"/>
        <v>5.666666666666667</v>
      </c>
      <c r="K101" s="100">
        <v>575.70799999999997</v>
      </c>
      <c r="L101" s="100">
        <v>575.70799999999997</v>
      </c>
      <c r="M101" s="101">
        <v>0</v>
      </c>
      <c r="N101" s="102">
        <v>5</v>
      </c>
      <c r="O101" s="100">
        <v>75.052000000000007</v>
      </c>
      <c r="P101" s="102">
        <v>6</v>
      </c>
      <c r="Q101" s="100">
        <v>95.968000000000004</v>
      </c>
      <c r="R101" s="100">
        <v>0</v>
      </c>
      <c r="S101" s="103">
        <v>746.72799999999995</v>
      </c>
    </row>
    <row r="102" spans="1:19" s="64" customFormat="1" ht="138" outlineLevel="1" x14ac:dyDescent="0.3">
      <c r="A102" s="94" t="s">
        <v>944</v>
      </c>
      <c r="B102" s="95" t="s">
        <v>810</v>
      </c>
      <c r="C102" s="96" t="s">
        <v>319</v>
      </c>
      <c r="D102" s="97" t="s">
        <v>189</v>
      </c>
      <c r="E102" s="98" t="s">
        <v>190</v>
      </c>
      <c r="F102" s="99">
        <v>45200</v>
      </c>
      <c r="G102" s="99">
        <v>45205</v>
      </c>
      <c r="H102" s="98" t="s">
        <v>176</v>
      </c>
      <c r="I102" s="100">
        <v>15.648000000000001</v>
      </c>
      <c r="J102" s="155">
        <f t="shared" si="3"/>
        <v>5.5</v>
      </c>
      <c r="K102" s="100">
        <v>0</v>
      </c>
      <c r="L102" s="100">
        <v>0</v>
      </c>
      <c r="M102" s="101">
        <v>0</v>
      </c>
      <c r="N102" s="102">
        <v>5</v>
      </c>
      <c r="O102" s="100">
        <v>0</v>
      </c>
      <c r="P102" s="102">
        <v>6</v>
      </c>
      <c r="Q102" s="100">
        <v>93.888000000000005</v>
      </c>
      <c r="R102" s="100">
        <v>0</v>
      </c>
      <c r="S102" s="103">
        <v>93.888000000000005</v>
      </c>
    </row>
    <row r="103" spans="1:19" s="64" customFormat="1" ht="86.25" outlineLevel="1" x14ac:dyDescent="0.3">
      <c r="A103" s="94" t="s">
        <v>944</v>
      </c>
      <c r="B103" s="95" t="s">
        <v>811</v>
      </c>
      <c r="C103" s="96" t="s">
        <v>319</v>
      </c>
      <c r="D103" s="97" t="s">
        <v>434</v>
      </c>
      <c r="E103" s="98" t="s">
        <v>188</v>
      </c>
      <c r="F103" s="99">
        <v>45201</v>
      </c>
      <c r="G103" s="99">
        <v>45205</v>
      </c>
      <c r="H103" s="98" t="s">
        <v>176</v>
      </c>
      <c r="I103" s="100">
        <v>19.068999999999999</v>
      </c>
      <c r="J103" s="155">
        <f t="shared" si="3"/>
        <v>5.666666666666667</v>
      </c>
      <c r="K103" s="100">
        <v>0</v>
      </c>
      <c r="L103" s="100">
        <v>0</v>
      </c>
      <c r="M103" s="101">
        <v>0</v>
      </c>
      <c r="N103" s="102">
        <v>4</v>
      </c>
      <c r="O103" s="100">
        <v>0</v>
      </c>
      <c r="P103" s="102">
        <v>5</v>
      </c>
      <c r="Q103" s="100">
        <v>95.344999999999999</v>
      </c>
      <c r="R103" s="100">
        <v>0</v>
      </c>
      <c r="S103" s="103">
        <v>95.344999999999999</v>
      </c>
    </row>
    <row r="104" spans="1:19" s="64" customFormat="1" ht="86.25" outlineLevel="1" x14ac:dyDescent="0.3">
      <c r="A104" s="94" t="s">
        <v>944</v>
      </c>
      <c r="B104" s="95" t="s">
        <v>812</v>
      </c>
      <c r="C104" s="96" t="s">
        <v>319</v>
      </c>
      <c r="D104" s="97" t="s">
        <v>191</v>
      </c>
      <c r="E104" s="98" t="s">
        <v>435</v>
      </c>
      <c r="F104" s="99">
        <v>45235</v>
      </c>
      <c r="G104" s="99">
        <v>45239</v>
      </c>
      <c r="H104" s="98" t="s">
        <v>106</v>
      </c>
      <c r="I104" s="100">
        <v>68.039200000000008</v>
      </c>
      <c r="J104" s="155">
        <f t="shared" si="3"/>
        <v>5</v>
      </c>
      <c r="K104" s="100">
        <v>146.43799999999999</v>
      </c>
      <c r="L104" s="100">
        <v>146.43799999999999</v>
      </c>
      <c r="M104" s="101">
        <v>0</v>
      </c>
      <c r="N104" s="102">
        <v>4</v>
      </c>
      <c r="O104" s="100">
        <v>146.86500000000001</v>
      </c>
      <c r="P104" s="102">
        <v>5</v>
      </c>
      <c r="Q104" s="100">
        <v>46.893000000000001</v>
      </c>
      <c r="R104" s="100">
        <v>0</v>
      </c>
      <c r="S104" s="103">
        <v>340.19600000000003</v>
      </c>
    </row>
    <row r="105" spans="1:19" s="64" customFormat="1" ht="138" outlineLevel="1" x14ac:dyDescent="0.3">
      <c r="A105" s="94" t="s">
        <v>944</v>
      </c>
      <c r="B105" s="95" t="s">
        <v>813</v>
      </c>
      <c r="C105" s="96" t="s">
        <v>319</v>
      </c>
      <c r="D105" s="97" t="s">
        <v>436</v>
      </c>
      <c r="E105" s="98" t="s">
        <v>190</v>
      </c>
      <c r="F105" s="99">
        <v>45235</v>
      </c>
      <c r="G105" s="99">
        <v>45239</v>
      </c>
      <c r="H105" s="98" t="s">
        <v>106</v>
      </c>
      <c r="I105" s="100">
        <v>198.47480000000002</v>
      </c>
      <c r="J105" s="155">
        <f t="shared" si="3"/>
        <v>5.5</v>
      </c>
      <c r="K105" s="100">
        <v>298.822</v>
      </c>
      <c r="L105" s="100">
        <v>298.822</v>
      </c>
      <c r="M105" s="101">
        <v>0</v>
      </c>
      <c r="N105" s="102">
        <v>4</v>
      </c>
      <c r="O105" s="100">
        <v>366.59899999999999</v>
      </c>
      <c r="P105" s="102">
        <v>5</v>
      </c>
      <c r="Q105" s="100">
        <v>247.119</v>
      </c>
      <c r="R105" s="100">
        <v>79.834000000000003</v>
      </c>
      <c r="S105" s="103">
        <v>992.37400000000002</v>
      </c>
    </row>
    <row r="106" spans="1:19" s="64" customFormat="1" ht="86.25" outlineLevel="1" x14ac:dyDescent="0.3">
      <c r="A106" s="94" t="s">
        <v>944</v>
      </c>
      <c r="B106" s="95" t="s">
        <v>814</v>
      </c>
      <c r="C106" s="96" t="s">
        <v>319</v>
      </c>
      <c r="D106" s="97" t="s">
        <v>437</v>
      </c>
      <c r="E106" s="98" t="s">
        <v>188</v>
      </c>
      <c r="F106" s="99">
        <v>45214</v>
      </c>
      <c r="G106" s="99">
        <v>45219</v>
      </c>
      <c r="H106" s="98" t="s">
        <v>438</v>
      </c>
      <c r="I106" s="100">
        <v>8.1630000000000003</v>
      </c>
      <c r="J106" s="155">
        <f t="shared" si="3"/>
        <v>5.666666666666667</v>
      </c>
      <c r="K106" s="100">
        <v>0</v>
      </c>
      <c r="L106" s="100">
        <v>0</v>
      </c>
      <c r="M106" s="101">
        <v>0</v>
      </c>
      <c r="N106" s="102">
        <v>5</v>
      </c>
      <c r="O106" s="100">
        <v>48.978000000000002</v>
      </c>
      <c r="P106" s="102">
        <v>6</v>
      </c>
      <c r="Q106" s="100">
        <v>0</v>
      </c>
      <c r="R106" s="100">
        <v>0</v>
      </c>
      <c r="S106" s="103">
        <v>48.978000000000002</v>
      </c>
    </row>
    <row r="107" spans="1:19" s="64" customFormat="1" ht="120.75" outlineLevel="1" x14ac:dyDescent="0.3">
      <c r="A107" s="94" t="s">
        <v>944</v>
      </c>
      <c r="B107" s="95" t="s">
        <v>815</v>
      </c>
      <c r="C107" s="96" t="s">
        <v>319</v>
      </c>
      <c r="D107" s="97" t="s">
        <v>439</v>
      </c>
      <c r="E107" s="98" t="s">
        <v>430</v>
      </c>
      <c r="F107" s="99">
        <v>45214</v>
      </c>
      <c r="G107" s="99">
        <v>45219</v>
      </c>
      <c r="H107" s="98" t="s">
        <v>438</v>
      </c>
      <c r="I107" s="100">
        <v>8.3296666666666663</v>
      </c>
      <c r="J107" s="155">
        <f t="shared" si="3"/>
        <v>6</v>
      </c>
      <c r="K107" s="100">
        <v>0</v>
      </c>
      <c r="L107" s="100">
        <v>0</v>
      </c>
      <c r="M107" s="101">
        <v>0</v>
      </c>
      <c r="N107" s="102">
        <v>5</v>
      </c>
      <c r="O107" s="100">
        <v>49.978000000000002</v>
      </c>
      <c r="P107" s="102">
        <v>6</v>
      </c>
      <c r="Q107" s="100">
        <v>0</v>
      </c>
      <c r="R107" s="100">
        <v>0</v>
      </c>
      <c r="S107" s="103">
        <v>49.978000000000002</v>
      </c>
    </row>
    <row r="108" spans="1:19" s="64" customFormat="1" ht="120.75" outlineLevel="1" x14ac:dyDescent="0.3">
      <c r="A108" s="94" t="s">
        <v>944</v>
      </c>
      <c r="B108" s="95" t="s">
        <v>816</v>
      </c>
      <c r="C108" s="96" t="s">
        <v>319</v>
      </c>
      <c r="D108" s="97" t="s">
        <v>440</v>
      </c>
      <c r="E108" s="98" t="s">
        <v>441</v>
      </c>
      <c r="F108" s="99">
        <v>45251</v>
      </c>
      <c r="G108" s="99">
        <v>45255</v>
      </c>
      <c r="H108" s="98" t="s">
        <v>704</v>
      </c>
      <c r="I108" s="100">
        <v>160.72139999999999</v>
      </c>
      <c r="J108" s="155">
        <f t="shared" si="3"/>
        <v>5</v>
      </c>
      <c r="K108" s="100">
        <v>412.43200000000002</v>
      </c>
      <c r="L108" s="100">
        <v>412.43200000000002</v>
      </c>
      <c r="M108" s="101">
        <v>0</v>
      </c>
      <c r="N108" s="102">
        <v>4</v>
      </c>
      <c r="O108" s="100">
        <v>134.673</v>
      </c>
      <c r="P108" s="102">
        <v>5</v>
      </c>
      <c r="Q108" s="100">
        <v>163.202</v>
      </c>
      <c r="R108" s="100">
        <v>93.3</v>
      </c>
      <c r="S108" s="103">
        <v>803.60699999999997</v>
      </c>
    </row>
    <row r="109" spans="1:19" s="64" customFormat="1" ht="103.5" outlineLevel="1" x14ac:dyDescent="0.3">
      <c r="A109" s="94" t="s">
        <v>944</v>
      </c>
      <c r="B109" s="95" t="s">
        <v>817</v>
      </c>
      <c r="C109" s="96" t="s">
        <v>319</v>
      </c>
      <c r="D109" s="97" t="s">
        <v>440</v>
      </c>
      <c r="E109" s="98" t="s">
        <v>442</v>
      </c>
      <c r="F109" s="99">
        <v>45251</v>
      </c>
      <c r="G109" s="99">
        <v>45255</v>
      </c>
      <c r="H109" s="98" t="s">
        <v>704</v>
      </c>
      <c r="I109" s="100">
        <v>163.48780000000002</v>
      </c>
      <c r="J109" s="155">
        <f t="shared" si="3"/>
        <v>5</v>
      </c>
      <c r="K109" s="100">
        <v>412.43200000000002</v>
      </c>
      <c r="L109" s="100">
        <v>412.43200000000002</v>
      </c>
      <c r="M109" s="101">
        <v>0</v>
      </c>
      <c r="N109" s="102">
        <v>4</v>
      </c>
      <c r="O109" s="100">
        <v>152.30199999999999</v>
      </c>
      <c r="P109" s="102">
        <v>5</v>
      </c>
      <c r="Q109" s="100">
        <v>163.202</v>
      </c>
      <c r="R109" s="100">
        <v>89.503</v>
      </c>
      <c r="S109" s="103">
        <v>817.43900000000008</v>
      </c>
    </row>
    <row r="110" spans="1:19" s="64" customFormat="1" ht="103.5" outlineLevel="1" x14ac:dyDescent="0.3">
      <c r="A110" s="94" t="s">
        <v>945</v>
      </c>
      <c r="B110" s="95" t="s">
        <v>57</v>
      </c>
      <c r="C110" s="96" t="s">
        <v>319</v>
      </c>
      <c r="D110" s="97" t="s">
        <v>444</v>
      </c>
      <c r="E110" s="98" t="s">
        <v>443</v>
      </c>
      <c r="F110" s="99">
        <v>45207</v>
      </c>
      <c r="G110" s="99">
        <v>45210</v>
      </c>
      <c r="H110" s="98" t="s">
        <v>688</v>
      </c>
      <c r="I110" s="100">
        <v>27.025500000000001</v>
      </c>
      <c r="J110" s="155">
        <f t="shared" si="3"/>
        <v>4</v>
      </c>
      <c r="K110" s="100">
        <v>78.573999999999998</v>
      </c>
      <c r="L110" s="100">
        <v>78.573999999999998</v>
      </c>
      <c r="M110" s="101">
        <v>0</v>
      </c>
      <c r="N110" s="102">
        <v>3</v>
      </c>
      <c r="O110" s="100">
        <v>0</v>
      </c>
      <c r="P110" s="102">
        <v>4</v>
      </c>
      <c r="Q110" s="100">
        <v>29.527999999999999</v>
      </c>
      <c r="R110" s="100">
        <v>0</v>
      </c>
      <c r="S110" s="103">
        <v>108.102</v>
      </c>
    </row>
    <row r="111" spans="1:19" s="64" customFormat="1" ht="86.25" outlineLevel="1" x14ac:dyDescent="0.3">
      <c r="A111" s="94" t="s">
        <v>945</v>
      </c>
      <c r="B111" s="95" t="s">
        <v>58</v>
      </c>
      <c r="C111" s="96" t="s">
        <v>319</v>
      </c>
      <c r="D111" s="97" t="s">
        <v>445</v>
      </c>
      <c r="E111" s="98" t="s">
        <v>446</v>
      </c>
      <c r="F111" s="99">
        <v>45212</v>
      </c>
      <c r="G111" s="99">
        <v>45213</v>
      </c>
      <c r="H111" s="98" t="s">
        <v>108</v>
      </c>
      <c r="I111" s="100">
        <v>244.24600000000001</v>
      </c>
      <c r="J111" s="155">
        <f t="shared" si="3"/>
        <v>2</v>
      </c>
      <c r="K111" s="100">
        <v>323.61700000000002</v>
      </c>
      <c r="L111" s="100">
        <v>323.61700000000002</v>
      </c>
      <c r="M111" s="101">
        <v>0</v>
      </c>
      <c r="N111" s="102">
        <v>1</v>
      </c>
      <c r="O111" s="100">
        <v>67.391000000000005</v>
      </c>
      <c r="P111" s="102">
        <v>2</v>
      </c>
      <c r="Q111" s="100">
        <v>97.483999999999995</v>
      </c>
      <c r="R111" s="100">
        <v>0</v>
      </c>
      <c r="S111" s="103">
        <v>488.49200000000002</v>
      </c>
    </row>
    <row r="112" spans="1:19" s="64" customFormat="1" ht="103.5" outlineLevel="1" x14ac:dyDescent="0.3">
      <c r="A112" s="94" t="s">
        <v>945</v>
      </c>
      <c r="B112" s="95" t="s">
        <v>59</v>
      </c>
      <c r="C112" s="96" t="s">
        <v>319</v>
      </c>
      <c r="D112" s="97" t="s">
        <v>445</v>
      </c>
      <c r="E112" s="98" t="s">
        <v>447</v>
      </c>
      <c r="F112" s="99">
        <v>45212</v>
      </c>
      <c r="G112" s="99">
        <v>45213</v>
      </c>
      <c r="H112" s="98" t="s">
        <v>108</v>
      </c>
      <c r="I112" s="100">
        <v>244.24600000000001</v>
      </c>
      <c r="J112" s="155">
        <f t="shared" si="3"/>
        <v>2</v>
      </c>
      <c r="K112" s="100">
        <v>323.61700000000002</v>
      </c>
      <c r="L112" s="100">
        <v>323.61700000000002</v>
      </c>
      <c r="M112" s="101">
        <v>0</v>
      </c>
      <c r="N112" s="102">
        <v>1</v>
      </c>
      <c r="O112" s="100">
        <v>67.391000000000005</v>
      </c>
      <c r="P112" s="102">
        <v>2</v>
      </c>
      <c r="Q112" s="100">
        <v>97.483999999999995</v>
      </c>
      <c r="R112" s="100">
        <v>0</v>
      </c>
      <c r="S112" s="103">
        <v>488.49200000000002</v>
      </c>
    </row>
    <row r="113" spans="1:19" s="64" customFormat="1" ht="51.75" outlineLevel="1" x14ac:dyDescent="0.3">
      <c r="A113" s="94" t="s">
        <v>945</v>
      </c>
      <c r="B113" s="95" t="s">
        <v>819</v>
      </c>
      <c r="C113" s="96" t="s">
        <v>319</v>
      </c>
      <c r="D113" s="97" t="s">
        <v>448</v>
      </c>
      <c r="E113" s="98" t="s">
        <v>449</v>
      </c>
      <c r="F113" s="99">
        <v>45257</v>
      </c>
      <c r="G113" s="99">
        <v>45262</v>
      </c>
      <c r="H113" s="98" t="s">
        <v>335</v>
      </c>
      <c r="I113" s="100">
        <v>150.35766666666666</v>
      </c>
      <c r="J113" s="155">
        <f t="shared" si="3"/>
        <v>6</v>
      </c>
      <c r="K113" s="100">
        <v>328.83800000000002</v>
      </c>
      <c r="L113" s="100">
        <v>328.83800000000002</v>
      </c>
      <c r="M113" s="101">
        <v>0</v>
      </c>
      <c r="N113" s="102">
        <v>5</v>
      </c>
      <c r="O113" s="100">
        <v>274.55599999999998</v>
      </c>
      <c r="P113" s="102">
        <v>6</v>
      </c>
      <c r="Q113" s="100">
        <v>298.75200000000001</v>
      </c>
      <c r="R113" s="100">
        <v>0</v>
      </c>
      <c r="S113" s="103">
        <v>902.14599999999996</v>
      </c>
    </row>
    <row r="114" spans="1:19" s="64" customFormat="1" ht="51.75" outlineLevel="1" x14ac:dyDescent="0.3">
      <c r="A114" s="94" t="s">
        <v>945</v>
      </c>
      <c r="B114" s="95" t="s">
        <v>820</v>
      </c>
      <c r="C114" s="96" t="s">
        <v>319</v>
      </c>
      <c r="D114" s="97" t="s">
        <v>450</v>
      </c>
      <c r="E114" s="98" t="s">
        <v>286</v>
      </c>
      <c r="F114" s="99">
        <v>45273</v>
      </c>
      <c r="G114" s="99">
        <v>45276</v>
      </c>
      <c r="H114" s="98" t="s">
        <v>103</v>
      </c>
      <c r="I114" s="100">
        <v>38.408250000000002</v>
      </c>
      <c r="J114" s="155">
        <f t="shared" si="3"/>
        <v>4</v>
      </c>
      <c r="K114" s="100">
        <v>0</v>
      </c>
      <c r="L114" s="100">
        <v>0</v>
      </c>
      <c r="M114" s="101">
        <v>0</v>
      </c>
      <c r="N114" s="102">
        <v>3</v>
      </c>
      <c r="O114" s="100">
        <v>0</v>
      </c>
      <c r="P114" s="102">
        <v>4</v>
      </c>
      <c r="Q114" s="100">
        <v>153.63300000000001</v>
      </c>
      <c r="R114" s="100">
        <v>0</v>
      </c>
      <c r="S114" s="103">
        <v>153.63300000000001</v>
      </c>
    </row>
    <row r="115" spans="1:19" s="64" customFormat="1" ht="103.5" outlineLevel="1" x14ac:dyDescent="0.3">
      <c r="A115" s="94" t="s">
        <v>946</v>
      </c>
      <c r="B115" s="95" t="s">
        <v>60</v>
      </c>
      <c r="C115" s="96" t="s">
        <v>319</v>
      </c>
      <c r="D115" s="97" t="s">
        <v>451</v>
      </c>
      <c r="E115" s="98" t="s">
        <v>452</v>
      </c>
      <c r="F115" s="99">
        <v>45216</v>
      </c>
      <c r="G115" s="99">
        <v>45218</v>
      </c>
      <c r="H115" s="98" t="s">
        <v>728</v>
      </c>
      <c r="I115" s="100">
        <v>117.72799999999999</v>
      </c>
      <c r="J115" s="155">
        <f t="shared" si="3"/>
        <v>3</v>
      </c>
      <c r="K115" s="100">
        <v>135</v>
      </c>
      <c r="L115" s="100">
        <v>135</v>
      </c>
      <c r="M115" s="101">
        <v>0</v>
      </c>
      <c r="N115" s="102">
        <v>2</v>
      </c>
      <c r="O115" s="100">
        <v>102.53</v>
      </c>
      <c r="P115" s="102">
        <v>3</v>
      </c>
      <c r="Q115" s="100">
        <v>115.654</v>
      </c>
      <c r="R115" s="100">
        <v>0</v>
      </c>
      <c r="S115" s="103">
        <v>353.18399999999997</v>
      </c>
    </row>
    <row r="116" spans="1:19" s="64" customFormat="1" ht="103.5" outlineLevel="1" x14ac:dyDescent="0.3">
      <c r="A116" s="94" t="s">
        <v>946</v>
      </c>
      <c r="B116" s="95" t="s">
        <v>61</v>
      </c>
      <c r="C116" s="96" t="s">
        <v>319</v>
      </c>
      <c r="D116" s="97" t="s">
        <v>451</v>
      </c>
      <c r="E116" s="98" t="s">
        <v>453</v>
      </c>
      <c r="F116" s="99">
        <v>45216</v>
      </c>
      <c r="G116" s="99">
        <v>45218</v>
      </c>
      <c r="H116" s="98" t="s">
        <v>728</v>
      </c>
      <c r="I116" s="100">
        <v>117.72799999999999</v>
      </c>
      <c r="J116" s="155">
        <f t="shared" si="3"/>
        <v>3</v>
      </c>
      <c r="K116" s="100">
        <v>135</v>
      </c>
      <c r="L116" s="100">
        <v>135</v>
      </c>
      <c r="M116" s="101">
        <v>0</v>
      </c>
      <c r="N116" s="102">
        <v>2</v>
      </c>
      <c r="O116" s="100">
        <v>102.53</v>
      </c>
      <c r="P116" s="102">
        <v>3</v>
      </c>
      <c r="Q116" s="100">
        <v>115.654</v>
      </c>
      <c r="R116" s="100">
        <v>0</v>
      </c>
      <c r="S116" s="103">
        <v>353.18399999999997</v>
      </c>
    </row>
    <row r="117" spans="1:19" s="64" customFormat="1" ht="69" outlineLevel="1" x14ac:dyDescent="0.3">
      <c r="A117" s="94" t="s">
        <v>946</v>
      </c>
      <c r="B117" s="95" t="s">
        <v>119</v>
      </c>
      <c r="C117" s="96" t="s">
        <v>319</v>
      </c>
      <c r="D117" s="97" t="s">
        <v>192</v>
      </c>
      <c r="E117" s="98" t="s">
        <v>289</v>
      </c>
      <c r="F117" s="99">
        <v>45188</v>
      </c>
      <c r="G117" s="99">
        <v>45190</v>
      </c>
      <c r="H117" s="98" t="s">
        <v>193</v>
      </c>
      <c r="I117" s="100">
        <v>63.232333333333337</v>
      </c>
      <c r="J117" s="155">
        <f t="shared" si="3"/>
        <v>3</v>
      </c>
      <c r="K117" s="100">
        <v>189.697</v>
      </c>
      <c r="L117" s="100">
        <v>189.697</v>
      </c>
      <c r="M117" s="101">
        <v>0</v>
      </c>
      <c r="N117" s="102">
        <v>2</v>
      </c>
      <c r="O117" s="100">
        <v>0</v>
      </c>
      <c r="P117" s="102">
        <v>3</v>
      </c>
      <c r="Q117" s="100">
        <v>0</v>
      </c>
      <c r="R117" s="100">
        <v>0</v>
      </c>
      <c r="S117" s="103">
        <v>189.697</v>
      </c>
    </row>
    <row r="118" spans="1:19" s="64" customFormat="1" ht="138" outlineLevel="1" x14ac:dyDescent="0.3">
      <c r="A118" s="94" t="s">
        <v>946</v>
      </c>
      <c r="B118" s="95" t="s">
        <v>62</v>
      </c>
      <c r="C118" s="96" t="s">
        <v>319</v>
      </c>
      <c r="D118" s="97" t="s">
        <v>192</v>
      </c>
      <c r="E118" s="98" t="s">
        <v>290</v>
      </c>
      <c r="F118" s="99">
        <v>45188</v>
      </c>
      <c r="G118" s="99">
        <v>45190</v>
      </c>
      <c r="H118" s="98" t="s">
        <v>193</v>
      </c>
      <c r="I118" s="100">
        <v>63.232333333333337</v>
      </c>
      <c r="J118" s="155">
        <f t="shared" si="3"/>
        <v>3</v>
      </c>
      <c r="K118" s="100">
        <v>189.697</v>
      </c>
      <c r="L118" s="100">
        <v>189.697</v>
      </c>
      <c r="M118" s="101">
        <v>0</v>
      </c>
      <c r="N118" s="102">
        <v>2</v>
      </c>
      <c r="O118" s="100">
        <v>0</v>
      </c>
      <c r="P118" s="102">
        <v>3</v>
      </c>
      <c r="Q118" s="100">
        <v>0</v>
      </c>
      <c r="R118" s="100">
        <v>0</v>
      </c>
      <c r="S118" s="103">
        <v>189.697</v>
      </c>
    </row>
    <row r="119" spans="1:19" s="64" customFormat="1" ht="138" outlineLevel="1" x14ac:dyDescent="0.3">
      <c r="A119" s="94" t="s">
        <v>946</v>
      </c>
      <c r="B119" s="95" t="s">
        <v>232</v>
      </c>
      <c r="C119" s="96" t="s">
        <v>319</v>
      </c>
      <c r="D119" s="97" t="s">
        <v>192</v>
      </c>
      <c r="E119" s="98" t="s">
        <v>293</v>
      </c>
      <c r="F119" s="99">
        <v>45188</v>
      </c>
      <c r="G119" s="99">
        <v>45190</v>
      </c>
      <c r="H119" s="98" t="s">
        <v>193</v>
      </c>
      <c r="I119" s="100">
        <v>63.232333333333337</v>
      </c>
      <c r="J119" s="155">
        <f t="shared" si="3"/>
        <v>3</v>
      </c>
      <c r="K119" s="100">
        <v>189.697</v>
      </c>
      <c r="L119" s="100">
        <v>189.697</v>
      </c>
      <c r="M119" s="101">
        <v>0</v>
      </c>
      <c r="N119" s="102">
        <v>2</v>
      </c>
      <c r="O119" s="100">
        <v>0</v>
      </c>
      <c r="P119" s="102">
        <v>3</v>
      </c>
      <c r="Q119" s="100">
        <v>0</v>
      </c>
      <c r="R119" s="100">
        <v>0</v>
      </c>
      <c r="S119" s="103">
        <v>189.697</v>
      </c>
    </row>
    <row r="120" spans="1:19" s="64" customFormat="1" ht="138" outlineLevel="1" x14ac:dyDescent="0.3">
      <c r="A120" s="94" t="s">
        <v>946</v>
      </c>
      <c r="B120" s="95" t="s">
        <v>233</v>
      </c>
      <c r="C120" s="96" t="s">
        <v>319</v>
      </c>
      <c r="D120" s="97" t="s">
        <v>454</v>
      </c>
      <c r="E120" s="98" t="s">
        <v>290</v>
      </c>
      <c r="F120" s="99">
        <v>45217</v>
      </c>
      <c r="G120" s="99">
        <v>45219</v>
      </c>
      <c r="H120" s="98" t="s">
        <v>104</v>
      </c>
      <c r="I120" s="100">
        <v>65.537666666666667</v>
      </c>
      <c r="J120" s="155">
        <f t="shared" si="3"/>
        <v>3</v>
      </c>
      <c r="K120" s="100">
        <v>196.613</v>
      </c>
      <c r="L120" s="100">
        <v>196.613</v>
      </c>
      <c r="M120" s="101">
        <v>0</v>
      </c>
      <c r="N120" s="102">
        <v>2</v>
      </c>
      <c r="O120" s="100">
        <v>0</v>
      </c>
      <c r="P120" s="102">
        <v>3</v>
      </c>
      <c r="Q120" s="100">
        <v>0</v>
      </c>
      <c r="R120" s="100">
        <v>0</v>
      </c>
      <c r="S120" s="103">
        <v>196.613</v>
      </c>
    </row>
    <row r="121" spans="1:19" s="64" customFormat="1" ht="86.25" outlineLevel="1" x14ac:dyDescent="0.3">
      <c r="A121" s="94" t="s">
        <v>946</v>
      </c>
      <c r="B121" s="95" t="s">
        <v>234</v>
      </c>
      <c r="C121" s="96" t="s">
        <v>319</v>
      </c>
      <c r="D121" s="97" t="s">
        <v>455</v>
      </c>
      <c r="E121" s="98" t="s">
        <v>291</v>
      </c>
      <c r="F121" s="99">
        <v>45216</v>
      </c>
      <c r="G121" s="99">
        <v>45219</v>
      </c>
      <c r="H121" s="98" t="s">
        <v>186</v>
      </c>
      <c r="I121" s="100">
        <v>1.2662500000000001</v>
      </c>
      <c r="J121" s="155">
        <f t="shared" si="3"/>
        <v>4</v>
      </c>
      <c r="K121" s="100">
        <v>0</v>
      </c>
      <c r="L121" s="100">
        <v>0</v>
      </c>
      <c r="M121" s="101">
        <v>0</v>
      </c>
      <c r="N121" s="102">
        <v>3</v>
      </c>
      <c r="O121" s="100">
        <v>5.0650000000000004</v>
      </c>
      <c r="P121" s="102">
        <v>4</v>
      </c>
      <c r="Q121" s="100">
        <v>0</v>
      </c>
      <c r="R121" s="100">
        <v>0</v>
      </c>
      <c r="S121" s="103">
        <v>5.0650000000000004</v>
      </c>
    </row>
    <row r="122" spans="1:19" s="64" customFormat="1" ht="172.5" outlineLevel="1" x14ac:dyDescent="0.3">
      <c r="A122" s="94" t="s">
        <v>946</v>
      </c>
      <c r="B122" s="95" t="s">
        <v>235</v>
      </c>
      <c r="C122" s="96" t="s">
        <v>319</v>
      </c>
      <c r="D122" s="97" t="s">
        <v>455</v>
      </c>
      <c r="E122" s="98" t="s">
        <v>292</v>
      </c>
      <c r="F122" s="99">
        <v>45216</v>
      </c>
      <c r="G122" s="99">
        <v>45219</v>
      </c>
      <c r="H122" s="98" t="s">
        <v>186</v>
      </c>
      <c r="I122" s="100">
        <v>1.2662500000000001</v>
      </c>
      <c r="J122" s="155">
        <f t="shared" si="3"/>
        <v>4</v>
      </c>
      <c r="K122" s="100">
        <v>0</v>
      </c>
      <c r="L122" s="100">
        <v>0</v>
      </c>
      <c r="M122" s="101">
        <v>0</v>
      </c>
      <c r="N122" s="102">
        <v>3</v>
      </c>
      <c r="O122" s="100">
        <v>5.0650000000000004</v>
      </c>
      <c r="P122" s="102">
        <v>4</v>
      </c>
      <c r="Q122" s="100">
        <v>0</v>
      </c>
      <c r="R122" s="100">
        <v>0</v>
      </c>
      <c r="S122" s="103">
        <v>5.0650000000000004</v>
      </c>
    </row>
    <row r="123" spans="1:19" s="64" customFormat="1" ht="120.75" outlineLevel="1" x14ac:dyDescent="0.3">
      <c r="A123" s="94" t="s">
        <v>946</v>
      </c>
      <c r="B123" s="95" t="s">
        <v>236</v>
      </c>
      <c r="C123" s="96" t="s">
        <v>319</v>
      </c>
      <c r="D123" s="97" t="s">
        <v>456</v>
      </c>
      <c r="E123" s="98" t="s">
        <v>457</v>
      </c>
      <c r="F123" s="99">
        <v>45228</v>
      </c>
      <c r="G123" s="99">
        <v>45231</v>
      </c>
      <c r="H123" s="98" t="s">
        <v>101</v>
      </c>
      <c r="I123" s="100">
        <v>34.262250000000002</v>
      </c>
      <c r="J123" s="155">
        <f t="shared" si="3"/>
        <v>4</v>
      </c>
      <c r="K123" s="100">
        <v>92</v>
      </c>
      <c r="L123" s="100">
        <v>92</v>
      </c>
      <c r="M123" s="101">
        <v>0</v>
      </c>
      <c r="N123" s="102">
        <v>3</v>
      </c>
      <c r="O123" s="100">
        <v>0</v>
      </c>
      <c r="P123" s="102">
        <v>4</v>
      </c>
      <c r="Q123" s="100">
        <v>45.048999999999999</v>
      </c>
      <c r="R123" s="100">
        <v>0</v>
      </c>
      <c r="S123" s="103">
        <v>137.04900000000001</v>
      </c>
    </row>
    <row r="124" spans="1:19" s="64" customFormat="1" ht="172.5" outlineLevel="1" x14ac:dyDescent="0.3">
      <c r="A124" s="94" t="s">
        <v>946</v>
      </c>
      <c r="B124" s="95" t="s">
        <v>237</v>
      </c>
      <c r="C124" s="96" t="s">
        <v>319</v>
      </c>
      <c r="D124" s="97" t="s">
        <v>458</v>
      </c>
      <c r="E124" s="98" t="s">
        <v>459</v>
      </c>
      <c r="F124" s="99">
        <v>45256</v>
      </c>
      <c r="G124" s="99">
        <v>45260</v>
      </c>
      <c r="H124" s="98" t="s">
        <v>460</v>
      </c>
      <c r="I124" s="100">
        <v>167.72060000000002</v>
      </c>
      <c r="J124" s="155">
        <f t="shared" si="3"/>
        <v>5</v>
      </c>
      <c r="K124" s="100">
        <v>344.15499999999997</v>
      </c>
      <c r="L124" s="100">
        <v>344.15499999999997</v>
      </c>
      <c r="M124" s="101">
        <v>0</v>
      </c>
      <c r="N124" s="102">
        <v>4</v>
      </c>
      <c r="O124" s="100">
        <v>255.19900000000001</v>
      </c>
      <c r="P124" s="102">
        <v>5</v>
      </c>
      <c r="Q124" s="100">
        <v>239.249</v>
      </c>
      <c r="R124" s="100">
        <v>0</v>
      </c>
      <c r="S124" s="103">
        <v>838.60300000000007</v>
      </c>
    </row>
    <row r="125" spans="1:19" s="64" customFormat="1" ht="103.5" outlineLevel="1" x14ac:dyDescent="0.3">
      <c r="A125" s="94" t="s">
        <v>946</v>
      </c>
      <c r="B125" s="95" t="s">
        <v>238</v>
      </c>
      <c r="C125" s="96" t="s">
        <v>319</v>
      </c>
      <c r="D125" s="97" t="s">
        <v>461</v>
      </c>
      <c r="E125" s="98" t="s">
        <v>462</v>
      </c>
      <c r="F125" s="99">
        <v>45244</v>
      </c>
      <c r="G125" s="99">
        <v>45246</v>
      </c>
      <c r="H125" s="98" t="s">
        <v>104</v>
      </c>
      <c r="I125" s="100">
        <v>133.73133333333334</v>
      </c>
      <c r="J125" s="155">
        <f t="shared" si="3"/>
        <v>3</v>
      </c>
      <c r="K125" s="100">
        <v>192.88800000000001</v>
      </c>
      <c r="L125" s="100">
        <v>192.88800000000001</v>
      </c>
      <c r="M125" s="101">
        <v>0</v>
      </c>
      <c r="N125" s="102">
        <v>2</v>
      </c>
      <c r="O125" s="100">
        <v>96.034000000000006</v>
      </c>
      <c r="P125" s="102">
        <v>3</v>
      </c>
      <c r="Q125" s="100">
        <v>112.27200000000001</v>
      </c>
      <c r="R125" s="100">
        <v>0</v>
      </c>
      <c r="S125" s="103">
        <v>401.19400000000002</v>
      </c>
    </row>
    <row r="126" spans="1:19" s="64" customFormat="1" ht="69" outlineLevel="1" x14ac:dyDescent="0.3">
      <c r="A126" s="94" t="s">
        <v>946</v>
      </c>
      <c r="B126" s="95" t="s">
        <v>239</v>
      </c>
      <c r="C126" s="96" t="s">
        <v>319</v>
      </c>
      <c r="D126" s="97" t="s">
        <v>463</v>
      </c>
      <c r="E126" s="98" t="s">
        <v>464</v>
      </c>
      <c r="F126" s="99">
        <v>45270</v>
      </c>
      <c r="G126" s="99">
        <v>45276</v>
      </c>
      <c r="H126" s="98" t="s">
        <v>176</v>
      </c>
      <c r="I126" s="100">
        <v>158.53614285714289</v>
      </c>
      <c r="J126" s="155">
        <f t="shared" si="3"/>
        <v>7</v>
      </c>
      <c r="K126" s="100">
        <v>279.815</v>
      </c>
      <c r="L126" s="100">
        <v>279.815</v>
      </c>
      <c r="M126" s="101">
        <v>0</v>
      </c>
      <c r="N126" s="102">
        <v>6</v>
      </c>
      <c r="O126" s="100">
        <v>441</v>
      </c>
      <c r="P126" s="102">
        <v>7</v>
      </c>
      <c r="Q126" s="100">
        <v>388.93799999999999</v>
      </c>
      <c r="R126" s="100">
        <v>0</v>
      </c>
      <c r="S126" s="103">
        <v>1109.7530000000002</v>
      </c>
    </row>
    <row r="127" spans="1:19" s="64" customFormat="1" ht="120.75" outlineLevel="1" x14ac:dyDescent="0.3">
      <c r="A127" s="94" t="s">
        <v>946</v>
      </c>
      <c r="B127" s="95" t="s">
        <v>240</v>
      </c>
      <c r="C127" s="96" t="s">
        <v>319</v>
      </c>
      <c r="D127" s="97" t="s">
        <v>463</v>
      </c>
      <c r="E127" s="98" t="s">
        <v>466</v>
      </c>
      <c r="F127" s="99">
        <v>45270</v>
      </c>
      <c r="G127" s="99">
        <v>45276</v>
      </c>
      <c r="H127" s="98" t="s">
        <v>176</v>
      </c>
      <c r="I127" s="100">
        <v>158.53614285714289</v>
      </c>
      <c r="J127" s="155">
        <f t="shared" si="3"/>
        <v>5</v>
      </c>
      <c r="K127" s="100">
        <v>279.815</v>
      </c>
      <c r="L127" s="100">
        <v>279.815</v>
      </c>
      <c r="M127" s="101">
        <v>0</v>
      </c>
      <c r="N127" s="102">
        <v>6</v>
      </c>
      <c r="O127" s="100">
        <v>441</v>
      </c>
      <c r="P127" s="102">
        <v>7</v>
      </c>
      <c r="Q127" s="100">
        <v>388.93799999999999</v>
      </c>
      <c r="R127" s="100">
        <v>0</v>
      </c>
      <c r="S127" s="103">
        <v>1109.7530000000002</v>
      </c>
    </row>
    <row r="128" spans="1:19" s="64" customFormat="1" ht="69" outlineLevel="1" x14ac:dyDescent="0.3">
      <c r="A128" s="94" t="s">
        <v>946</v>
      </c>
      <c r="B128" s="95" t="s">
        <v>241</v>
      </c>
      <c r="C128" s="96" t="s">
        <v>319</v>
      </c>
      <c r="D128" s="97" t="s">
        <v>465</v>
      </c>
      <c r="E128" s="98" t="s">
        <v>467</v>
      </c>
      <c r="F128" s="99">
        <v>45256</v>
      </c>
      <c r="G128" s="99">
        <v>45258</v>
      </c>
      <c r="H128" s="98" t="s">
        <v>129</v>
      </c>
      <c r="I128" s="100">
        <v>77.252333333333326</v>
      </c>
      <c r="J128" s="155">
        <f t="shared" si="3"/>
        <v>4</v>
      </c>
      <c r="K128" s="100">
        <v>65.16</v>
      </c>
      <c r="L128" s="100">
        <v>65.16</v>
      </c>
      <c r="M128" s="101">
        <v>0</v>
      </c>
      <c r="N128" s="102">
        <v>2</v>
      </c>
      <c r="O128" s="100">
        <v>74.847999999999999</v>
      </c>
      <c r="P128" s="102">
        <v>3</v>
      </c>
      <c r="Q128" s="100">
        <v>91.748999999999995</v>
      </c>
      <c r="R128" s="100">
        <v>0</v>
      </c>
      <c r="S128" s="103">
        <v>231.75699999999998</v>
      </c>
    </row>
    <row r="129" spans="1:19" s="64" customFormat="1" ht="138" outlineLevel="1" x14ac:dyDescent="0.3">
      <c r="A129" s="94" t="s">
        <v>946</v>
      </c>
      <c r="B129" s="95" t="s">
        <v>242</v>
      </c>
      <c r="C129" s="96" t="s">
        <v>319</v>
      </c>
      <c r="D129" s="97" t="s">
        <v>465</v>
      </c>
      <c r="E129" s="98" t="s">
        <v>468</v>
      </c>
      <c r="F129" s="99">
        <v>45256</v>
      </c>
      <c r="G129" s="99">
        <v>45258</v>
      </c>
      <c r="H129" s="98" t="s">
        <v>129</v>
      </c>
      <c r="I129" s="100">
        <v>77.252333333333326</v>
      </c>
      <c r="J129" s="155">
        <f t="shared" si="3"/>
        <v>3</v>
      </c>
      <c r="K129" s="100">
        <v>65.16</v>
      </c>
      <c r="L129" s="100">
        <v>65.16</v>
      </c>
      <c r="M129" s="101">
        <v>0</v>
      </c>
      <c r="N129" s="102">
        <v>2</v>
      </c>
      <c r="O129" s="100">
        <v>74.847999999999999</v>
      </c>
      <c r="P129" s="102">
        <v>3</v>
      </c>
      <c r="Q129" s="100">
        <v>91.748999999999995</v>
      </c>
      <c r="R129" s="100">
        <v>0</v>
      </c>
      <c r="S129" s="103">
        <v>231.75699999999998</v>
      </c>
    </row>
    <row r="130" spans="1:19" s="64" customFormat="1" ht="69" outlineLevel="1" x14ac:dyDescent="0.3">
      <c r="A130" s="94" t="s">
        <v>946</v>
      </c>
      <c r="B130" s="95" t="s">
        <v>243</v>
      </c>
      <c r="C130" s="96" t="s">
        <v>319</v>
      </c>
      <c r="D130" s="97" t="s">
        <v>469</v>
      </c>
      <c r="E130" s="98" t="s">
        <v>470</v>
      </c>
      <c r="F130" s="99">
        <v>45259</v>
      </c>
      <c r="G130" s="99">
        <v>45261</v>
      </c>
      <c r="H130" s="98" t="s">
        <v>220</v>
      </c>
      <c r="I130" s="100">
        <v>87.733333333333334</v>
      </c>
      <c r="J130" s="155">
        <f t="shared" ref="J130:J136" si="4">AVERAGEIFS(P:P,E:E,E130)</f>
        <v>3.6666666666666665</v>
      </c>
      <c r="K130" s="100">
        <v>159.43799999999999</v>
      </c>
      <c r="L130" s="100">
        <v>159.43799999999999</v>
      </c>
      <c r="M130" s="101">
        <v>0</v>
      </c>
      <c r="N130" s="102">
        <v>2</v>
      </c>
      <c r="O130" s="100">
        <v>0</v>
      </c>
      <c r="P130" s="102">
        <v>3</v>
      </c>
      <c r="Q130" s="100">
        <v>103.762</v>
      </c>
      <c r="R130" s="100">
        <v>0</v>
      </c>
      <c r="S130" s="103">
        <v>263.2</v>
      </c>
    </row>
    <row r="131" spans="1:19" s="64" customFormat="1" ht="69" outlineLevel="1" x14ac:dyDescent="0.3">
      <c r="A131" s="94" t="s">
        <v>946</v>
      </c>
      <c r="B131" s="95" t="s">
        <v>244</v>
      </c>
      <c r="C131" s="96" t="s">
        <v>319</v>
      </c>
      <c r="D131" s="97" t="s">
        <v>471</v>
      </c>
      <c r="E131" s="98" t="s">
        <v>470</v>
      </c>
      <c r="F131" s="99">
        <v>45273</v>
      </c>
      <c r="G131" s="99">
        <v>45277</v>
      </c>
      <c r="H131" s="98" t="s">
        <v>176</v>
      </c>
      <c r="I131" s="100">
        <v>185.9572</v>
      </c>
      <c r="J131" s="155">
        <f t="shared" si="4"/>
        <v>3.6666666666666665</v>
      </c>
      <c r="K131" s="100">
        <v>413.02699999999999</v>
      </c>
      <c r="L131" s="100">
        <v>413.02699999999999</v>
      </c>
      <c r="M131" s="101">
        <v>0</v>
      </c>
      <c r="N131" s="102">
        <v>4</v>
      </c>
      <c r="O131" s="100">
        <v>240.72399999999999</v>
      </c>
      <c r="P131" s="102">
        <v>5</v>
      </c>
      <c r="Q131" s="100">
        <v>276.03500000000003</v>
      </c>
      <c r="R131" s="100">
        <v>0</v>
      </c>
      <c r="S131" s="103">
        <v>929.78600000000006</v>
      </c>
    </row>
    <row r="132" spans="1:19" s="64" customFormat="1" ht="69" outlineLevel="1" x14ac:dyDescent="0.3">
      <c r="A132" s="94" t="s">
        <v>946</v>
      </c>
      <c r="B132" s="95" t="s">
        <v>245</v>
      </c>
      <c r="C132" s="96" t="s">
        <v>319</v>
      </c>
      <c r="D132" s="97" t="s">
        <v>471</v>
      </c>
      <c r="E132" s="98" t="s">
        <v>467</v>
      </c>
      <c r="F132" s="99">
        <v>45273</v>
      </c>
      <c r="G132" s="99">
        <v>45277</v>
      </c>
      <c r="H132" s="98" t="s">
        <v>176</v>
      </c>
      <c r="I132" s="100">
        <v>123.3586</v>
      </c>
      <c r="J132" s="155">
        <f t="shared" si="4"/>
        <v>4</v>
      </c>
      <c r="K132" s="100">
        <v>319.387</v>
      </c>
      <c r="L132" s="100">
        <v>319.387</v>
      </c>
      <c r="M132" s="101">
        <v>0</v>
      </c>
      <c r="N132" s="102">
        <v>4</v>
      </c>
      <c r="O132" s="100">
        <v>131.785</v>
      </c>
      <c r="P132" s="102">
        <v>5</v>
      </c>
      <c r="Q132" s="100">
        <v>165.62100000000001</v>
      </c>
      <c r="R132" s="100">
        <v>0</v>
      </c>
      <c r="S132" s="103">
        <v>616.79300000000001</v>
      </c>
    </row>
    <row r="133" spans="1:19" s="64" customFormat="1" ht="138" outlineLevel="1" x14ac:dyDescent="0.3">
      <c r="A133" s="94" t="s">
        <v>946</v>
      </c>
      <c r="B133" s="95" t="s">
        <v>246</v>
      </c>
      <c r="C133" s="96" t="s">
        <v>319</v>
      </c>
      <c r="D133" s="97" t="s">
        <v>471</v>
      </c>
      <c r="E133" s="98" t="s">
        <v>472</v>
      </c>
      <c r="F133" s="99">
        <v>45273</v>
      </c>
      <c r="G133" s="99">
        <v>45275</v>
      </c>
      <c r="H133" s="98" t="s">
        <v>176</v>
      </c>
      <c r="I133" s="100">
        <v>205.60400000000001</v>
      </c>
      <c r="J133" s="155">
        <f t="shared" si="4"/>
        <v>3</v>
      </c>
      <c r="K133" s="100">
        <v>319.40600000000001</v>
      </c>
      <c r="L133" s="100">
        <v>319.40600000000001</v>
      </c>
      <c r="M133" s="101">
        <v>0</v>
      </c>
      <c r="N133" s="102">
        <v>2</v>
      </c>
      <c r="O133" s="100">
        <v>131.785</v>
      </c>
      <c r="P133" s="102">
        <v>3</v>
      </c>
      <c r="Q133" s="100">
        <v>165.62100000000001</v>
      </c>
      <c r="R133" s="100">
        <v>0</v>
      </c>
      <c r="S133" s="103">
        <v>616.81200000000001</v>
      </c>
    </row>
    <row r="134" spans="1:19" s="64" customFormat="1" ht="69" outlineLevel="1" x14ac:dyDescent="0.3">
      <c r="A134" s="94" t="s">
        <v>946</v>
      </c>
      <c r="B134" s="95" t="s">
        <v>247</v>
      </c>
      <c r="C134" s="96" t="s">
        <v>319</v>
      </c>
      <c r="D134" s="97" t="s">
        <v>473</v>
      </c>
      <c r="E134" s="98" t="s">
        <v>470</v>
      </c>
      <c r="F134" s="99">
        <v>45268</v>
      </c>
      <c r="G134" s="99">
        <v>45270</v>
      </c>
      <c r="H134" s="98" t="s">
        <v>705</v>
      </c>
      <c r="I134" s="100">
        <v>45.163000000000004</v>
      </c>
      <c r="J134" s="155">
        <f t="shared" si="4"/>
        <v>3.6666666666666665</v>
      </c>
      <c r="K134" s="100">
        <v>0</v>
      </c>
      <c r="L134" s="100">
        <v>0</v>
      </c>
      <c r="M134" s="101">
        <v>0</v>
      </c>
      <c r="N134" s="102">
        <v>2</v>
      </c>
      <c r="O134" s="100">
        <v>0</v>
      </c>
      <c r="P134" s="102">
        <v>3</v>
      </c>
      <c r="Q134" s="100">
        <v>135.489</v>
      </c>
      <c r="R134" s="100">
        <v>0</v>
      </c>
      <c r="S134" s="103">
        <v>135.489</v>
      </c>
    </row>
    <row r="135" spans="1:19" s="64" customFormat="1" ht="120.75" outlineLevel="1" x14ac:dyDescent="0.3">
      <c r="A135" s="94" t="s">
        <v>946</v>
      </c>
      <c r="B135" s="95" t="s">
        <v>248</v>
      </c>
      <c r="C135" s="96" t="s">
        <v>319</v>
      </c>
      <c r="D135" s="97" t="s">
        <v>474</v>
      </c>
      <c r="E135" s="98" t="s">
        <v>466</v>
      </c>
      <c r="F135" s="99">
        <v>45280</v>
      </c>
      <c r="G135" s="99">
        <v>45282</v>
      </c>
      <c r="H135" s="98" t="s">
        <v>101</v>
      </c>
      <c r="I135" s="100">
        <v>59.716333333333331</v>
      </c>
      <c r="J135" s="155">
        <f t="shared" si="4"/>
        <v>5</v>
      </c>
      <c r="K135" s="100">
        <v>145.10400000000001</v>
      </c>
      <c r="L135" s="100">
        <v>145.10400000000001</v>
      </c>
      <c r="M135" s="101">
        <v>0</v>
      </c>
      <c r="N135" s="102">
        <v>2</v>
      </c>
      <c r="O135" s="100">
        <v>0</v>
      </c>
      <c r="P135" s="102">
        <v>3</v>
      </c>
      <c r="Q135" s="100">
        <v>34.045000000000002</v>
      </c>
      <c r="R135" s="100">
        <v>0</v>
      </c>
      <c r="S135" s="103">
        <v>179.149</v>
      </c>
    </row>
    <row r="136" spans="1:19" s="64" customFormat="1" ht="51.75" outlineLevel="1" x14ac:dyDescent="0.3">
      <c r="A136" s="94" t="s">
        <v>822</v>
      </c>
      <c r="B136" s="95" t="s">
        <v>63</v>
      </c>
      <c r="C136" s="96" t="s">
        <v>319</v>
      </c>
      <c r="D136" s="97" t="s">
        <v>475</v>
      </c>
      <c r="E136" s="98" t="s">
        <v>476</v>
      </c>
      <c r="F136" s="99">
        <v>45228</v>
      </c>
      <c r="G136" s="99">
        <v>45231</v>
      </c>
      <c r="H136" s="98" t="s">
        <v>101</v>
      </c>
      <c r="I136" s="100">
        <v>8.8497500000000002</v>
      </c>
      <c r="J136" s="155">
        <f t="shared" si="4"/>
        <v>5</v>
      </c>
      <c r="K136" s="100">
        <v>35.399000000000001</v>
      </c>
      <c r="L136" s="100">
        <v>35.399000000000001</v>
      </c>
      <c r="M136" s="101">
        <v>0</v>
      </c>
      <c r="N136" s="102">
        <v>3</v>
      </c>
      <c r="O136" s="100">
        <v>0</v>
      </c>
      <c r="P136" s="102">
        <v>4</v>
      </c>
      <c r="Q136" s="100">
        <v>0</v>
      </c>
      <c r="R136" s="100">
        <v>0</v>
      </c>
      <c r="S136" s="103">
        <v>35.399000000000001</v>
      </c>
    </row>
    <row r="137" spans="1:19" s="64" customFormat="1" ht="86.25" outlineLevel="1" x14ac:dyDescent="0.3">
      <c r="A137" s="94" t="s">
        <v>822</v>
      </c>
      <c r="B137" s="95" t="s">
        <v>250</v>
      </c>
      <c r="C137" s="96" t="s">
        <v>319</v>
      </c>
      <c r="D137" s="97" t="s">
        <v>477</v>
      </c>
      <c r="E137" s="98" t="s">
        <v>478</v>
      </c>
      <c r="F137" s="99">
        <v>45228</v>
      </c>
      <c r="G137" s="99">
        <v>45231</v>
      </c>
      <c r="H137" s="98" t="s">
        <v>101</v>
      </c>
      <c r="I137" s="100">
        <v>8.8497500000000002</v>
      </c>
      <c r="J137" s="155">
        <v>4</v>
      </c>
      <c r="K137" s="100">
        <v>35.399000000000001</v>
      </c>
      <c r="L137" s="100">
        <v>35.399000000000001</v>
      </c>
      <c r="M137" s="101">
        <v>0</v>
      </c>
      <c r="N137" s="102">
        <v>3</v>
      </c>
      <c r="O137" s="100">
        <v>0</v>
      </c>
      <c r="P137" s="102">
        <v>4</v>
      </c>
      <c r="Q137" s="100">
        <v>0</v>
      </c>
      <c r="R137" s="100">
        <v>0</v>
      </c>
      <c r="S137" s="103">
        <v>35.399000000000001</v>
      </c>
    </row>
    <row r="138" spans="1:19" s="64" customFormat="1" ht="86.25" outlineLevel="1" x14ac:dyDescent="0.3">
      <c r="A138" s="94" t="s">
        <v>822</v>
      </c>
      <c r="B138" s="95" t="s">
        <v>251</v>
      </c>
      <c r="C138" s="96" t="s">
        <v>319</v>
      </c>
      <c r="D138" s="97" t="s">
        <v>477</v>
      </c>
      <c r="E138" s="98" t="s">
        <v>479</v>
      </c>
      <c r="F138" s="99">
        <v>45228</v>
      </c>
      <c r="G138" s="99">
        <v>45231</v>
      </c>
      <c r="H138" s="98" t="s">
        <v>101</v>
      </c>
      <c r="I138" s="100">
        <v>8.8497500000000002</v>
      </c>
      <c r="J138" s="155">
        <f t="shared" ref="J138:J169" si="5">AVERAGEIFS(P:P,E:E,E138)</f>
        <v>4</v>
      </c>
      <c r="K138" s="100">
        <v>35.399000000000001</v>
      </c>
      <c r="L138" s="100">
        <v>35.399000000000001</v>
      </c>
      <c r="M138" s="101">
        <v>0</v>
      </c>
      <c r="N138" s="102">
        <v>3</v>
      </c>
      <c r="O138" s="100">
        <v>0</v>
      </c>
      <c r="P138" s="102">
        <v>4</v>
      </c>
      <c r="Q138" s="100">
        <v>0</v>
      </c>
      <c r="R138" s="100">
        <v>0</v>
      </c>
      <c r="S138" s="103">
        <v>35.399000000000001</v>
      </c>
    </row>
    <row r="139" spans="1:19" s="64" customFormat="1" ht="69" outlineLevel="1" x14ac:dyDescent="0.3">
      <c r="A139" s="94" t="s">
        <v>822</v>
      </c>
      <c r="B139" s="95" t="s">
        <v>252</v>
      </c>
      <c r="C139" s="96" t="s">
        <v>319</v>
      </c>
      <c r="D139" s="97" t="s">
        <v>480</v>
      </c>
      <c r="E139" s="98" t="s">
        <v>481</v>
      </c>
      <c r="F139" s="99">
        <v>45256</v>
      </c>
      <c r="G139" s="99">
        <v>45261</v>
      </c>
      <c r="H139" s="98" t="s">
        <v>407</v>
      </c>
      <c r="I139" s="100">
        <v>141.98366666666666</v>
      </c>
      <c r="J139" s="155">
        <f t="shared" si="5"/>
        <v>6</v>
      </c>
      <c r="K139" s="100">
        <v>660</v>
      </c>
      <c r="L139" s="100">
        <v>660</v>
      </c>
      <c r="M139" s="101">
        <v>0</v>
      </c>
      <c r="N139" s="102">
        <v>5</v>
      </c>
      <c r="O139" s="100">
        <v>0</v>
      </c>
      <c r="P139" s="102">
        <v>6</v>
      </c>
      <c r="Q139" s="100">
        <v>191.90199999999999</v>
      </c>
      <c r="R139" s="100">
        <v>0</v>
      </c>
      <c r="S139" s="103">
        <v>851.90200000000004</v>
      </c>
    </row>
    <row r="140" spans="1:19" s="64" customFormat="1" ht="69" outlineLevel="1" x14ac:dyDescent="0.3">
      <c r="A140" s="94" t="s">
        <v>822</v>
      </c>
      <c r="B140" s="95" t="s">
        <v>253</v>
      </c>
      <c r="C140" s="96" t="s">
        <v>319</v>
      </c>
      <c r="D140" s="97" t="s">
        <v>482</v>
      </c>
      <c r="E140" s="98" t="s">
        <v>476</v>
      </c>
      <c r="F140" s="99">
        <v>45256</v>
      </c>
      <c r="G140" s="99">
        <v>45261</v>
      </c>
      <c r="H140" s="98" t="s">
        <v>407</v>
      </c>
      <c r="I140" s="100">
        <v>31.983666666666664</v>
      </c>
      <c r="J140" s="155">
        <f t="shared" si="5"/>
        <v>5</v>
      </c>
      <c r="K140" s="100">
        <v>0</v>
      </c>
      <c r="L140" s="100">
        <v>0</v>
      </c>
      <c r="M140" s="101">
        <v>0</v>
      </c>
      <c r="N140" s="102">
        <v>5</v>
      </c>
      <c r="O140" s="100">
        <v>0</v>
      </c>
      <c r="P140" s="102">
        <v>6</v>
      </c>
      <c r="Q140" s="100">
        <v>191.90199999999999</v>
      </c>
      <c r="R140" s="100">
        <v>0</v>
      </c>
      <c r="S140" s="103">
        <v>191.90199999999999</v>
      </c>
    </row>
    <row r="141" spans="1:19" s="64" customFormat="1" ht="69" outlineLevel="1" x14ac:dyDescent="0.3">
      <c r="A141" s="94" t="s">
        <v>823</v>
      </c>
      <c r="B141" s="95" t="s">
        <v>249</v>
      </c>
      <c r="C141" s="96" t="s">
        <v>319</v>
      </c>
      <c r="D141" s="97" t="s">
        <v>483</v>
      </c>
      <c r="E141" s="98" t="s">
        <v>484</v>
      </c>
      <c r="F141" s="99">
        <v>45200</v>
      </c>
      <c r="G141" s="99">
        <v>45202</v>
      </c>
      <c r="H141" s="98" t="s">
        <v>485</v>
      </c>
      <c r="I141" s="100">
        <v>62.324000000000005</v>
      </c>
      <c r="J141" s="155">
        <f t="shared" si="5"/>
        <v>3</v>
      </c>
      <c r="K141" s="100">
        <v>88.5</v>
      </c>
      <c r="L141" s="100">
        <v>88.5</v>
      </c>
      <c r="M141" s="101">
        <v>0</v>
      </c>
      <c r="N141" s="102">
        <v>2</v>
      </c>
      <c r="O141" s="100">
        <v>30.9</v>
      </c>
      <c r="P141" s="102">
        <v>3</v>
      </c>
      <c r="Q141" s="100">
        <v>67.572000000000003</v>
      </c>
      <c r="R141" s="100">
        <v>0</v>
      </c>
      <c r="S141" s="103">
        <v>186.97200000000001</v>
      </c>
    </row>
    <row r="142" spans="1:19" s="64" customFormat="1" ht="69" outlineLevel="1" x14ac:dyDescent="0.3">
      <c r="A142" s="94" t="s">
        <v>823</v>
      </c>
      <c r="B142" s="95" t="s">
        <v>254</v>
      </c>
      <c r="C142" s="96" t="s">
        <v>319</v>
      </c>
      <c r="D142" s="97" t="s">
        <v>486</v>
      </c>
      <c r="E142" s="98" t="s">
        <v>294</v>
      </c>
      <c r="F142" s="99">
        <v>45222</v>
      </c>
      <c r="G142" s="99">
        <v>45226</v>
      </c>
      <c r="H142" s="98" t="s">
        <v>706</v>
      </c>
      <c r="I142" s="100">
        <v>174.84539999999998</v>
      </c>
      <c r="J142" s="155">
        <f t="shared" si="5"/>
        <v>5</v>
      </c>
      <c r="K142" s="100">
        <v>589.83500000000004</v>
      </c>
      <c r="L142" s="100">
        <v>589.83500000000004</v>
      </c>
      <c r="M142" s="101">
        <v>0</v>
      </c>
      <c r="N142" s="102">
        <v>4</v>
      </c>
      <c r="O142" s="100">
        <v>153.80000000000001</v>
      </c>
      <c r="P142" s="102">
        <v>5</v>
      </c>
      <c r="Q142" s="100">
        <v>130.59200000000001</v>
      </c>
      <c r="R142" s="100">
        <v>0</v>
      </c>
      <c r="S142" s="103">
        <v>874.22699999999998</v>
      </c>
    </row>
    <row r="143" spans="1:19" s="64" customFormat="1" ht="86.25" outlineLevel="1" x14ac:dyDescent="0.3">
      <c r="A143" s="94" t="s">
        <v>823</v>
      </c>
      <c r="B143" s="95" t="s">
        <v>255</v>
      </c>
      <c r="C143" s="96" t="s">
        <v>319</v>
      </c>
      <c r="D143" s="97" t="s">
        <v>486</v>
      </c>
      <c r="E143" s="98" t="s">
        <v>195</v>
      </c>
      <c r="F143" s="99">
        <v>45222</v>
      </c>
      <c r="G143" s="99">
        <v>45226</v>
      </c>
      <c r="H143" s="98" t="s">
        <v>706</v>
      </c>
      <c r="I143" s="100">
        <v>168.84539999999998</v>
      </c>
      <c r="J143" s="155">
        <f t="shared" si="5"/>
        <v>6.5</v>
      </c>
      <c r="K143" s="100">
        <v>589.83500000000004</v>
      </c>
      <c r="L143" s="100">
        <v>589.83500000000004</v>
      </c>
      <c r="M143" s="101">
        <v>0</v>
      </c>
      <c r="N143" s="102">
        <v>4</v>
      </c>
      <c r="O143" s="100">
        <v>123.8</v>
      </c>
      <c r="P143" s="102">
        <v>5</v>
      </c>
      <c r="Q143" s="100">
        <v>130.59200000000001</v>
      </c>
      <c r="R143" s="100">
        <v>0</v>
      </c>
      <c r="S143" s="103">
        <v>844.22699999999998</v>
      </c>
    </row>
    <row r="144" spans="1:19" s="64" customFormat="1" ht="103.5" outlineLevel="1" x14ac:dyDescent="0.3">
      <c r="A144" s="94" t="s">
        <v>823</v>
      </c>
      <c r="B144" s="95" t="s">
        <v>256</v>
      </c>
      <c r="C144" s="96" t="s">
        <v>319</v>
      </c>
      <c r="D144" s="97" t="s">
        <v>487</v>
      </c>
      <c r="E144" s="98" t="s">
        <v>488</v>
      </c>
      <c r="F144" s="99">
        <v>45218</v>
      </c>
      <c r="G144" s="99">
        <v>45219</v>
      </c>
      <c r="H144" s="98" t="s">
        <v>104</v>
      </c>
      <c r="I144" s="100">
        <v>92.372</v>
      </c>
      <c r="J144" s="155">
        <f t="shared" si="5"/>
        <v>2</v>
      </c>
      <c r="K144" s="100">
        <v>184.744</v>
      </c>
      <c r="L144" s="100">
        <v>184.744</v>
      </c>
      <c r="M144" s="101">
        <v>0</v>
      </c>
      <c r="N144" s="102">
        <v>1</v>
      </c>
      <c r="O144" s="100">
        <v>0</v>
      </c>
      <c r="P144" s="102">
        <v>2</v>
      </c>
      <c r="Q144" s="100">
        <v>0</v>
      </c>
      <c r="R144" s="100">
        <v>0</v>
      </c>
      <c r="S144" s="103">
        <v>184.744</v>
      </c>
    </row>
    <row r="145" spans="1:19" s="64" customFormat="1" ht="69" outlineLevel="1" x14ac:dyDescent="0.3">
      <c r="A145" s="94" t="s">
        <v>823</v>
      </c>
      <c r="B145" s="95" t="s">
        <v>257</v>
      </c>
      <c r="C145" s="96" t="s">
        <v>319</v>
      </c>
      <c r="D145" s="97" t="s">
        <v>350</v>
      </c>
      <c r="E145" s="98" t="s">
        <v>194</v>
      </c>
      <c r="F145" s="99">
        <v>45236</v>
      </c>
      <c r="G145" s="99">
        <v>45240</v>
      </c>
      <c r="H145" s="98" t="s">
        <v>129</v>
      </c>
      <c r="I145" s="100">
        <v>6.1164000000000005</v>
      </c>
      <c r="J145" s="155">
        <f t="shared" si="5"/>
        <v>5</v>
      </c>
      <c r="K145" s="100">
        <v>0</v>
      </c>
      <c r="L145" s="100">
        <v>0</v>
      </c>
      <c r="M145" s="101">
        <v>0</v>
      </c>
      <c r="N145" s="102">
        <v>4</v>
      </c>
      <c r="O145" s="100">
        <v>0</v>
      </c>
      <c r="P145" s="102">
        <v>5</v>
      </c>
      <c r="Q145" s="100">
        <v>30.582000000000001</v>
      </c>
      <c r="R145" s="100">
        <v>0</v>
      </c>
      <c r="S145" s="103">
        <v>30.582000000000001</v>
      </c>
    </row>
    <row r="146" spans="1:19" s="64" customFormat="1" ht="51.75" outlineLevel="1" x14ac:dyDescent="0.3">
      <c r="A146" s="94" t="s">
        <v>823</v>
      </c>
      <c r="B146" s="95" t="s">
        <v>258</v>
      </c>
      <c r="C146" s="96" t="s">
        <v>319</v>
      </c>
      <c r="D146" s="97" t="s">
        <v>489</v>
      </c>
      <c r="E146" s="98" t="s">
        <v>490</v>
      </c>
      <c r="F146" s="99">
        <v>45243</v>
      </c>
      <c r="G146" s="99">
        <v>45246</v>
      </c>
      <c r="H146" s="98" t="s">
        <v>369</v>
      </c>
      <c r="I146" s="100">
        <v>88.679749999999999</v>
      </c>
      <c r="J146" s="155">
        <f t="shared" si="5"/>
        <v>4</v>
      </c>
      <c r="K146" s="100">
        <v>150</v>
      </c>
      <c r="L146" s="100">
        <v>150</v>
      </c>
      <c r="M146" s="101">
        <v>0</v>
      </c>
      <c r="N146" s="102">
        <v>3</v>
      </c>
      <c r="O146" s="100">
        <v>0</v>
      </c>
      <c r="P146" s="102">
        <v>4</v>
      </c>
      <c r="Q146" s="100">
        <v>204.71899999999999</v>
      </c>
      <c r="R146" s="100">
        <v>0</v>
      </c>
      <c r="S146" s="103">
        <v>354.71899999999999</v>
      </c>
    </row>
    <row r="147" spans="1:19" s="64" customFormat="1" ht="69" outlineLevel="1" x14ac:dyDescent="0.3">
      <c r="A147" s="94" t="s">
        <v>823</v>
      </c>
      <c r="B147" s="95" t="s">
        <v>259</v>
      </c>
      <c r="C147" s="96" t="s">
        <v>319</v>
      </c>
      <c r="D147" s="97" t="s">
        <v>491</v>
      </c>
      <c r="E147" s="98" t="s">
        <v>146</v>
      </c>
      <c r="F147" s="99">
        <v>45243</v>
      </c>
      <c r="G147" s="99">
        <v>45246</v>
      </c>
      <c r="H147" s="98" t="s">
        <v>707</v>
      </c>
      <c r="I147" s="100">
        <v>190.91324999999998</v>
      </c>
      <c r="J147" s="155">
        <f t="shared" si="5"/>
        <v>6.333333333333333</v>
      </c>
      <c r="K147" s="100">
        <v>380.137</v>
      </c>
      <c r="L147" s="100">
        <v>380.137</v>
      </c>
      <c r="M147" s="101">
        <v>0</v>
      </c>
      <c r="N147" s="102">
        <v>3</v>
      </c>
      <c r="O147" s="100">
        <v>179</v>
      </c>
      <c r="P147" s="102">
        <v>4</v>
      </c>
      <c r="Q147" s="100">
        <v>204.51599999999999</v>
      </c>
      <c r="R147" s="100">
        <v>0</v>
      </c>
      <c r="S147" s="103">
        <v>763.65299999999991</v>
      </c>
    </row>
    <row r="148" spans="1:19" s="64" customFormat="1" ht="86.25" outlineLevel="1" x14ac:dyDescent="0.3">
      <c r="A148" s="94" t="s">
        <v>823</v>
      </c>
      <c r="B148" s="95" t="s">
        <v>260</v>
      </c>
      <c r="C148" s="96" t="s">
        <v>319</v>
      </c>
      <c r="D148" s="97" t="s">
        <v>492</v>
      </c>
      <c r="E148" s="98" t="s">
        <v>493</v>
      </c>
      <c r="F148" s="99">
        <v>45244</v>
      </c>
      <c r="G148" s="99">
        <v>45246</v>
      </c>
      <c r="H148" s="98" t="s">
        <v>108</v>
      </c>
      <c r="I148" s="100">
        <v>171.66900000000001</v>
      </c>
      <c r="J148" s="155">
        <f t="shared" si="5"/>
        <v>3</v>
      </c>
      <c r="K148" s="100">
        <v>227.46299999999999</v>
      </c>
      <c r="L148" s="100">
        <v>227.46299999999999</v>
      </c>
      <c r="M148" s="101">
        <v>0</v>
      </c>
      <c r="N148" s="102">
        <v>2</v>
      </c>
      <c r="O148" s="100">
        <v>138.4</v>
      </c>
      <c r="P148" s="102">
        <v>3</v>
      </c>
      <c r="Q148" s="100">
        <v>149.14400000000001</v>
      </c>
      <c r="R148" s="100">
        <v>0</v>
      </c>
      <c r="S148" s="103">
        <v>515.00700000000006</v>
      </c>
    </row>
    <row r="149" spans="1:19" s="64" customFormat="1" ht="103.5" outlineLevel="1" x14ac:dyDescent="0.3">
      <c r="A149" s="94" t="s">
        <v>823</v>
      </c>
      <c r="B149" s="95" t="s">
        <v>261</v>
      </c>
      <c r="C149" s="96" t="s">
        <v>319</v>
      </c>
      <c r="D149" s="97" t="s">
        <v>494</v>
      </c>
      <c r="E149" s="98" t="s">
        <v>495</v>
      </c>
      <c r="F149" s="99">
        <v>45243</v>
      </c>
      <c r="G149" s="99">
        <v>45246</v>
      </c>
      <c r="H149" s="98" t="s">
        <v>369</v>
      </c>
      <c r="I149" s="100">
        <v>88.678249999999991</v>
      </c>
      <c r="J149" s="155">
        <f t="shared" si="5"/>
        <v>4</v>
      </c>
      <c r="K149" s="100">
        <v>150</v>
      </c>
      <c r="L149" s="100">
        <v>150</v>
      </c>
      <c r="M149" s="101">
        <v>0</v>
      </c>
      <c r="N149" s="102">
        <v>3</v>
      </c>
      <c r="O149" s="100">
        <v>0</v>
      </c>
      <c r="P149" s="102">
        <v>4</v>
      </c>
      <c r="Q149" s="100">
        <v>204.71299999999999</v>
      </c>
      <c r="R149" s="100">
        <v>0</v>
      </c>
      <c r="S149" s="103">
        <v>354.71299999999997</v>
      </c>
    </row>
    <row r="150" spans="1:19" s="64" customFormat="1" ht="69" outlineLevel="1" x14ac:dyDescent="0.3">
      <c r="A150" s="94" t="s">
        <v>823</v>
      </c>
      <c r="B150" s="95" t="s">
        <v>130</v>
      </c>
      <c r="C150" s="96" t="s">
        <v>319</v>
      </c>
      <c r="D150" s="97" t="s">
        <v>496</v>
      </c>
      <c r="E150" s="98" t="s">
        <v>146</v>
      </c>
      <c r="F150" s="99">
        <v>45254</v>
      </c>
      <c r="G150" s="99">
        <v>45255</v>
      </c>
      <c r="H150" s="98" t="s">
        <v>176</v>
      </c>
      <c r="I150" s="100">
        <v>189.09049999999999</v>
      </c>
      <c r="J150" s="155">
        <f t="shared" si="5"/>
        <v>6.333333333333333</v>
      </c>
      <c r="K150" s="100">
        <v>221.46899999999999</v>
      </c>
      <c r="L150" s="100">
        <v>221.46899999999999</v>
      </c>
      <c r="M150" s="101">
        <v>0</v>
      </c>
      <c r="N150" s="102">
        <v>1</v>
      </c>
      <c r="O150" s="100">
        <v>44.5</v>
      </c>
      <c r="P150" s="102">
        <v>2</v>
      </c>
      <c r="Q150" s="100">
        <v>112.212</v>
      </c>
      <c r="R150" s="100">
        <v>0</v>
      </c>
      <c r="S150" s="103">
        <v>378.18099999999998</v>
      </c>
    </row>
    <row r="151" spans="1:19" s="64" customFormat="1" ht="103.5" outlineLevel="1" x14ac:dyDescent="0.3">
      <c r="A151" s="94" t="s">
        <v>823</v>
      </c>
      <c r="B151" s="95" t="s">
        <v>131</v>
      </c>
      <c r="C151" s="96" t="s">
        <v>319</v>
      </c>
      <c r="D151" s="97" t="s">
        <v>497</v>
      </c>
      <c r="E151" s="98" t="s">
        <v>498</v>
      </c>
      <c r="F151" s="99">
        <v>45262</v>
      </c>
      <c r="G151" s="99">
        <v>45269</v>
      </c>
      <c r="H151" s="98" t="s">
        <v>499</v>
      </c>
      <c r="I151" s="100">
        <v>120.39337500000001</v>
      </c>
      <c r="J151" s="155">
        <f t="shared" si="5"/>
        <v>8</v>
      </c>
      <c r="K151" s="100">
        <v>329.66699999999997</v>
      </c>
      <c r="L151" s="100">
        <v>329.66699999999997</v>
      </c>
      <c r="M151" s="101">
        <v>0</v>
      </c>
      <c r="N151" s="102">
        <v>7</v>
      </c>
      <c r="O151" s="100">
        <v>298.60000000000002</v>
      </c>
      <c r="P151" s="102">
        <v>8</v>
      </c>
      <c r="Q151" s="100">
        <v>334.88</v>
      </c>
      <c r="R151" s="100">
        <v>0</v>
      </c>
      <c r="S151" s="103">
        <v>963.14700000000005</v>
      </c>
    </row>
    <row r="152" spans="1:19" s="64" customFormat="1" ht="69" outlineLevel="1" x14ac:dyDescent="0.3">
      <c r="A152" s="94" t="s">
        <v>823</v>
      </c>
      <c r="B152" s="95" t="s">
        <v>957</v>
      </c>
      <c r="C152" s="96" t="s">
        <v>319</v>
      </c>
      <c r="D152" s="97" t="s">
        <v>500</v>
      </c>
      <c r="E152" s="98" t="s">
        <v>490</v>
      </c>
      <c r="F152" s="99">
        <v>45263</v>
      </c>
      <c r="G152" s="99">
        <v>45266</v>
      </c>
      <c r="H152" s="98" t="s">
        <v>499</v>
      </c>
      <c r="I152" s="100">
        <v>93.90925</v>
      </c>
      <c r="J152" s="155">
        <f t="shared" si="5"/>
        <v>4</v>
      </c>
      <c r="K152" s="100">
        <v>198.13499999999999</v>
      </c>
      <c r="L152" s="100">
        <v>198.13499999999999</v>
      </c>
      <c r="M152" s="101">
        <v>0</v>
      </c>
      <c r="N152" s="102">
        <v>3</v>
      </c>
      <c r="O152" s="100">
        <v>0</v>
      </c>
      <c r="P152" s="102">
        <v>4</v>
      </c>
      <c r="Q152" s="100">
        <v>167.50200000000001</v>
      </c>
      <c r="R152" s="100">
        <v>10</v>
      </c>
      <c r="S152" s="103">
        <v>375.637</v>
      </c>
    </row>
    <row r="153" spans="1:19" s="64" customFormat="1" ht="86.25" outlineLevel="1" x14ac:dyDescent="0.3">
      <c r="A153" s="94" t="s">
        <v>823</v>
      </c>
      <c r="B153" s="95" t="s">
        <v>825</v>
      </c>
      <c r="C153" s="96" t="s">
        <v>319</v>
      </c>
      <c r="D153" s="97" t="s">
        <v>501</v>
      </c>
      <c r="E153" s="98" t="s">
        <v>195</v>
      </c>
      <c r="F153" s="99">
        <v>45262</v>
      </c>
      <c r="G153" s="99">
        <v>45269</v>
      </c>
      <c r="H153" s="98" t="s">
        <v>499</v>
      </c>
      <c r="I153" s="100">
        <v>120.355875</v>
      </c>
      <c r="J153" s="155">
        <f t="shared" si="5"/>
        <v>6.5</v>
      </c>
      <c r="K153" s="100">
        <v>329.66699999999997</v>
      </c>
      <c r="L153" s="100">
        <v>329.66699999999997</v>
      </c>
      <c r="M153" s="101">
        <v>0</v>
      </c>
      <c r="N153" s="102">
        <v>7</v>
      </c>
      <c r="O153" s="100">
        <v>298.3</v>
      </c>
      <c r="P153" s="102">
        <v>8</v>
      </c>
      <c r="Q153" s="100">
        <v>334.88</v>
      </c>
      <c r="R153" s="100">
        <v>0</v>
      </c>
      <c r="S153" s="103">
        <v>962.84699999999998</v>
      </c>
    </row>
    <row r="154" spans="1:19" s="64" customFormat="1" ht="69" outlineLevel="1" x14ac:dyDescent="0.3">
      <c r="A154" s="94" t="s">
        <v>823</v>
      </c>
      <c r="B154" s="95" t="s">
        <v>826</v>
      </c>
      <c r="C154" s="96" t="s">
        <v>319</v>
      </c>
      <c r="D154" s="97" t="s">
        <v>502</v>
      </c>
      <c r="E154" s="98" t="s">
        <v>146</v>
      </c>
      <c r="F154" s="99">
        <v>45260</v>
      </c>
      <c r="G154" s="99">
        <v>45272</v>
      </c>
      <c r="H154" s="98" t="s">
        <v>369</v>
      </c>
      <c r="I154" s="100">
        <v>11.796384615384616</v>
      </c>
      <c r="J154" s="155">
        <f t="shared" si="5"/>
        <v>6.333333333333333</v>
      </c>
      <c r="K154" s="100">
        <v>0</v>
      </c>
      <c r="L154" s="100">
        <v>0</v>
      </c>
      <c r="M154" s="101">
        <v>0</v>
      </c>
      <c r="N154" s="102">
        <v>12</v>
      </c>
      <c r="O154" s="100">
        <v>0</v>
      </c>
      <c r="P154" s="102">
        <v>13</v>
      </c>
      <c r="Q154" s="100">
        <v>153.35300000000001</v>
      </c>
      <c r="R154" s="100">
        <v>0</v>
      </c>
      <c r="S154" s="103">
        <v>153.35300000000001</v>
      </c>
    </row>
    <row r="155" spans="1:19" s="64" customFormat="1" ht="69" outlineLevel="1" x14ac:dyDescent="0.3">
      <c r="A155" s="94" t="s">
        <v>823</v>
      </c>
      <c r="B155" s="95" t="s">
        <v>827</v>
      </c>
      <c r="C155" s="96" t="s">
        <v>319</v>
      </c>
      <c r="D155" s="97" t="s">
        <v>503</v>
      </c>
      <c r="E155" s="98" t="s">
        <v>504</v>
      </c>
      <c r="F155" s="99">
        <v>45274</v>
      </c>
      <c r="G155" s="99">
        <v>45276</v>
      </c>
      <c r="H155" s="98" t="s">
        <v>369</v>
      </c>
      <c r="I155" s="100">
        <v>223.45133333333334</v>
      </c>
      <c r="J155" s="155">
        <f t="shared" si="5"/>
        <v>3</v>
      </c>
      <c r="K155" s="100">
        <v>394.08600000000001</v>
      </c>
      <c r="L155" s="100">
        <v>394.08600000000001</v>
      </c>
      <c r="M155" s="101">
        <v>0</v>
      </c>
      <c r="N155" s="102">
        <v>2</v>
      </c>
      <c r="O155" s="100">
        <v>122.5</v>
      </c>
      <c r="P155" s="102">
        <v>3</v>
      </c>
      <c r="Q155" s="100">
        <v>153.768</v>
      </c>
      <c r="R155" s="100">
        <v>0</v>
      </c>
      <c r="S155" s="103">
        <v>670.35400000000004</v>
      </c>
    </row>
    <row r="156" spans="1:19" s="64" customFormat="1" ht="86.25" outlineLevel="1" x14ac:dyDescent="0.3">
      <c r="A156" s="94" t="s">
        <v>823</v>
      </c>
      <c r="B156" s="95" t="s">
        <v>828</v>
      </c>
      <c r="C156" s="96" t="s">
        <v>319</v>
      </c>
      <c r="D156" s="97" t="s">
        <v>503</v>
      </c>
      <c r="E156" s="98" t="s">
        <v>505</v>
      </c>
      <c r="F156" s="99">
        <v>45274</v>
      </c>
      <c r="G156" s="99">
        <v>45276</v>
      </c>
      <c r="H156" s="98" t="s">
        <v>369</v>
      </c>
      <c r="I156" s="100">
        <v>223.45133333333334</v>
      </c>
      <c r="J156" s="155">
        <f t="shared" si="5"/>
        <v>3</v>
      </c>
      <c r="K156" s="100">
        <v>394.08600000000001</v>
      </c>
      <c r="L156" s="100">
        <v>394.08600000000001</v>
      </c>
      <c r="M156" s="101">
        <v>0</v>
      </c>
      <c r="N156" s="102">
        <v>2</v>
      </c>
      <c r="O156" s="100">
        <v>122.5</v>
      </c>
      <c r="P156" s="102">
        <v>3</v>
      </c>
      <c r="Q156" s="100">
        <v>153.768</v>
      </c>
      <c r="R156" s="100">
        <v>0</v>
      </c>
      <c r="S156" s="103">
        <v>670.35400000000004</v>
      </c>
    </row>
    <row r="157" spans="1:19" s="64" customFormat="1" ht="51.75" outlineLevel="1" x14ac:dyDescent="0.3">
      <c r="A157" s="94" t="s">
        <v>824</v>
      </c>
      <c r="B157" s="95" t="s">
        <v>829</v>
      </c>
      <c r="C157" s="96" t="s">
        <v>319</v>
      </c>
      <c r="D157" s="97" t="s">
        <v>506</v>
      </c>
      <c r="E157" s="98" t="s">
        <v>147</v>
      </c>
      <c r="F157" s="99">
        <v>45200</v>
      </c>
      <c r="G157" s="99">
        <v>45204</v>
      </c>
      <c r="H157" s="98" t="s">
        <v>507</v>
      </c>
      <c r="I157" s="100">
        <v>42.4542</v>
      </c>
      <c r="J157" s="155">
        <f t="shared" si="5"/>
        <v>4</v>
      </c>
      <c r="K157" s="100">
        <v>88.5</v>
      </c>
      <c r="L157" s="100">
        <v>88.5</v>
      </c>
      <c r="M157" s="101">
        <v>0</v>
      </c>
      <c r="N157" s="102">
        <v>4</v>
      </c>
      <c r="O157" s="100">
        <v>33</v>
      </c>
      <c r="P157" s="102">
        <v>5</v>
      </c>
      <c r="Q157" s="100">
        <v>90.771000000000001</v>
      </c>
      <c r="R157" s="100">
        <v>0</v>
      </c>
      <c r="S157" s="103">
        <v>212.27100000000002</v>
      </c>
    </row>
    <row r="158" spans="1:19" s="64" customFormat="1" ht="51.75" outlineLevel="1" x14ac:dyDescent="0.3">
      <c r="A158" s="94" t="s">
        <v>824</v>
      </c>
      <c r="B158" s="95" t="s">
        <v>830</v>
      </c>
      <c r="C158" s="96" t="s">
        <v>319</v>
      </c>
      <c r="D158" s="97" t="s">
        <v>508</v>
      </c>
      <c r="E158" s="98" t="s">
        <v>509</v>
      </c>
      <c r="F158" s="99">
        <v>45131</v>
      </c>
      <c r="G158" s="99">
        <v>45133</v>
      </c>
      <c r="H158" s="98" t="s">
        <v>507</v>
      </c>
      <c r="I158" s="100">
        <v>70.757000000000005</v>
      </c>
      <c r="J158" s="155">
        <f t="shared" si="5"/>
        <v>3</v>
      </c>
      <c r="K158" s="100">
        <v>88.5</v>
      </c>
      <c r="L158" s="100">
        <v>88.5</v>
      </c>
      <c r="M158" s="101">
        <v>0</v>
      </c>
      <c r="N158" s="102">
        <v>2</v>
      </c>
      <c r="O158" s="100">
        <v>33</v>
      </c>
      <c r="P158" s="102">
        <v>3</v>
      </c>
      <c r="Q158" s="100">
        <v>90.771000000000001</v>
      </c>
      <c r="R158" s="100">
        <v>0</v>
      </c>
      <c r="S158" s="103">
        <v>212.27100000000002</v>
      </c>
    </row>
    <row r="159" spans="1:19" s="64" customFormat="1" ht="120.75" outlineLevel="1" x14ac:dyDescent="0.3">
      <c r="A159" s="94" t="s">
        <v>824</v>
      </c>
      <c r="B159" s="95" t="s">
        <v>831</v>
      </c>
      <c r="C159" s="96" t="s">
        <v>319</v>
      </c>
      <c r="D159" s="97" t="s">
        <v>508</v>
      </c>
      <c r="E159" s="98" t="s">
        <v>512</v>
      </c>
      <c r="F159" s="99">
        <v>45131</v>
      </c>
      <c r="G159" s="99">
        <v>45133</v>
      </c>
      <c r="H159" s="98" t="s">
        <v>507</v>
      </c>
      <c r="I159" s="100">
        <v>70.757000000000005</v>
      </c>
      <c r="J159" s="155">
        <f t="shared" si="5"/>
        <v>3</v>
      </c>
      <c r="K159" s="100">
        <v>88.5</v>
      </c>
      <c r="L159" s="100">
        <v>88.5</v>
      </c>
      <c r="M159" s="101">
        <v>0</v>
      </c>
      <c r="N159" s="102">
        <v>2</v>
      </c>
      <c r="O159" s="100">
        <v>33</v>
      </c>
      <c r="P159" s="102">
        <v>3</v>
      </c>
      <c r="Q159" s="100">
        <v>90.771000000000001</v>
      </c>
      <c r="R159" s="100">
        <v>0</v>
      </c>
      <c r="S159" s="103">
        <v>212.27100000000002</v>
      </c>
    </row>
    <row r="160" spans="1:19" s="64" customFormat="1" ht="51.75" outlineLevel="1" x14ac:dyDescent="0.3">
      <c r="A160" s="94" t="s">
        <v>824</v>
      </c>
      <c r="B160" s="95" t="s">
        <v>832</v>
      </c>
      <c r="C160" s="96" t="s">
        <v>319</v>
      </c>
      <c r="D160" s="97" t="s">
        <v>510</v>
      </c>
      <c r="E160" s="98" t="s">
        <v>147</v>
      </c>
      <c r="F160" s="99">
        <v>45203</v>
      </c>
      <c r="G160" s="99">
        <v>45205</v>
      </c>
      <c r="H160" s="98" t="s">
        <v>689</v>
      </c>
      <c r="I160" s="100">
        <v>184.62066666666666</v>
      </c>
      <c r="J160" s="155">
        <f t="shared" si="5"/>
        <v>4</v>
      </c>
      <c r="K160" s="100">
        <v>199.43700000000001</v>
      </c>
      <c r="L160" s="100">
        <v>199.43700000000001</v>
      </c>
      <c r="M160" s="101">
        <v>0</v>
      </c>
      <c r="N160" s="102">
        <v>2</v>
      </c>
      <c r="O160" s="100">
        <v>155.19999999999999</v>
      </c>
      <c r="P160" s="102">
        <v>3</v>
      </c>
      <c r="Q160" s="100">
        <v>199.22499999999999</v>
      </c>
      <c r="R160" s="100">
        <v>0</v>
      </c>
      <c r="S160" s="103">
        <v>553.86199999999997</v>
      </c>
    </row>
    <row r="161" spans="1:19" s="64" customFormat="1" ht="120.75" outlineLevel="1" x14ac:dyDescent="0.3">
      <c r="A161" s="94" t="s">
        <v>824</v>
      </c>
      <c r="B161" s="95" t="s">
        <v>833</v>
      </c>
      <c r="C161" s="96" t="s">
        <v>319</v>
      </c>
      <c r="D161" s="97" t="s">
        <v>511</v>
      </c>
      <c r="E161" s="98" t="s">
        <v>513</v>
      </c>
      <c r="F161" s="99">
        <v>45222</v>
      </c>
      <c r="G161" s="99">
        <v>45226</v>
      </c>
      <c r="H161" s="98" t="s">
        <v>708</v>
      </c>
      <c r="I161" s="100">
        <v>143.4136</v>
      </c>
      <c r="J161" s="155">
        <f t="shared" si="5"/>
        <v>6.5</v>
      </c>
      <c r="K161" s="100">
        <v>347.44299999999998</v>
      </c>
      <c r="L161" s="100">
        <v>347.44299999999998</v>
      </c>
      <c r="M161" s="101">
        <v>0</v>
      </c>
      <c r="N161" s="102">
        <v>4</v>
      </c>
      <c r="O161" s="100">
        <v>190.9</v>
      </c>
      <c r="P161" s="102">
        <v>5</v>
      </c>
      <c r="Q161" s="100">
        <v>178.72499999999999</v>
      </c>
      <c r="R161" s="100">
        <v>0</v>
      </c>
      <c r="S161" s="103">
        <v>717.06799999999998</v>
      </c>
    </row>
    <row r="162" spans="1:19" s="64" customFormat="1" ht="103.5" outlineLevel="1" x14ac:dyDescent="0.3">
      <c r="A162" s="94" t="s">
        <v>824</v>
      </c>
      <c r="B162" s="95" t="s">
        <v>834</v>
      </c>
      <c r="C162" s="96" t="s">
        <v>319</v>
      </c>
      <c r="D162" s="97" t="s">
        <v>514</v>
      </c>
      <c r="E162" s="98" t="s">
        <v>515</v>
      </c>
      <c r="F162" s="99">
        <v>45252</v>
      </c>
      <c r="G162" s="99">
        <v>45255</v>
      </c>
      <c r="H162" s="98" t="s">
        <v>176</v>
      </c>
      <c r="I162" s="100">
        <v>181.50575000000001</v>
      </c>
      <c r="J162" s="155">
        <f t="shared" si="5"/>
        <v>6</v>
      </c>
      <c r="K162" s="100">
        <v>283.87799999999999</v>
      </c>
      <c r="L162" s="100">
        <v>283.87799999999999</v>
      </c>
      <c r="M162" s="101">
        <v>0</v>
      </c>
      <c r="N162" s="102">
        <v>3</v>
      </c>
      <c r="O162" s="100">
        <v>218.3</v>
      </c>
      <c r="P162" s="102">
        <v>4</v>
      </c>
      <c r="Q162" s="100">
        <v>223.845</v>
      </c>
      <c r="R162" s="100">
        <v>0</v>
      </c>
      <c r="S162" s="103">
        <v>726.02300000000002</v>
      </c>
    </row>
    <row r="163" spans="1:19" s="64" customFormat="1" ht="51.75" outlineLevel="1" x14ac:dyDescent="0.3">
      <c r="A163" s="94" t="s">
        <v>824</v>
      </c>
      <c r="B163" s="95" t="s">
        <v>835</v>
      </c>
      <c r="C163" s="96" t="s">
        <v>319</v>
      </c>
      <c r="D163" s="97" t="s">
        <v>516</v>
      </c>
      <c r="E163" s="98" t="s">
        <v>147</v>
      </c>
      <c r="F163" s="99">
        <v>45252</v>
      </c>
      <c r="G163" s="99">
        <v>45255</v>
      </c>
      <c r="H163" s="98" t="s">
        <v>176</v>
      </c>
      <c r="I163" s="100">
        <v>182.75575000000001</v>
      </c>
      <c r="J163" s="155">
        <f t="shared" si="5"/>
        <v>4</v>
      </c>
      <c r="K163" s="100">
        <v>283.87799999999999</v>
      </c>
      <c r="L163" s="100">
        <v>283.87799999999999</v>
      </c>
      <c r="M163" s="101">
        <v>0</v>
      </c>
      <c r="N163" s="102">
        <v>3</v>
      </c>
      <c r="O163" s="100">
        <v>218.3</v>
      </c>
      <c r="P163" s="102">
        <v>4</v>
      </c>
      <c r="Q163" s="100">
        <v>223.845</v>
      </c>
      <c r="R163" s="100">
        <v>5</v>
      </c>
      <c r="S163" s="103">
        <v>731.02300000000002</v>
      </c>
    </row>
    <row r="164" spans="1:19" s="64" customFormat="1" ht="103.5" outlineLevel="1" x14ac:dyDescent="0.3">
      <c r="A164" s="94" t="s">
        <v>824</v>
      </c>
      <c r="B164" s="95" t="s">
        <v>836</v>
      </c>
      <c r="C164" s="96" t="s">
        <v>319</v>
      </c>
      <c r="D164" s="97" t="s">
        <v>517</v>
      </c>
      <c r="E164" s="98" t="s">
        <v>515</v>
      </c>
      <c r="F164" s="99">
        <v>45261</v>
      </c>
      <c r="G164" s="99">
        <v>45268</v>
      </c>
      <c r="H164" s="98" t="s">
        <v>499</v>
      </c>
      <c r="I164" s="100">
        <v>136.00337500000001</v>
      </c>
      <c r="J164" s="155">
        <f t="shared" si="5"/>
        <v>6</v>
      </c>
      <c r="K164" s="100">
        <v>329.74700000000001</v>
      </c>
      <c r="L164" s="100">
        <v>329.74700000000001</v>
      </c>
      <c r="M164" s="101">
        <v>0</v>
      </c>
      <c r="N164" s="102">
        <v>7</v>
      </c>
      <c r="O164" s="100">
        <v>423.4</v>
      </c>
      <c r="P164" s="102">
        <v>8</v>
      </c>
      <c r="Q164" s="100">
        <v>334.88</v>
      </c>
      <c r="R164" s="100">
        <v>0</v>
      </c>
      <c r="S164" s="103">
        <v>1088.027</v>
      </c>
    </row>
    <row r="165" spans="1:19" s="64" customFormat="1" ht="120.75" outlineLevel="1" x14ac:dyDescent="0.3">
      <c r="A165" s="94" t="s">
        <v>824</v>
      </c>
      <c r="B165" s="95" t="s">
        <v>837</v>
      </c>
      <c r="C165" s="96" t="s">
        <v>319</v>
      </c>
      <c r="D165" s="97" t="s">
        <v>517</v>
      </c>
      <c r="E165" s="98" t="s">
        <v>513</v>
      </c>
      <c r="F165" s="99">
        <v>45261</v>
      </c>
      <c r="G165" s="99">
        <v>45268</v>
      </c>
      <c r="H165" s="98" t="s">
        <v>499</v>
      </c>
      <c r="I165" s="100">
        <v>136.00337500000001</v>
      </c>
      <c r="J165" s="155">
        <f t="shared" si="5"/>
        <v>6.5</v>
      </c>
      <c r="K165" s="100">
        <v>329.74700000000001</v>
      </c>
      <c r="L165" s="100">
        <v>329.74700000000001</v>
      </c>
      <c r="M165" s="101">
        <v>0</v>
      </c>
      <c r="N165" s="102">
        <v>7</v>
      </c>
      <c r="O165" s="100">
        <v>423.4</v>
      </c>
      <c r="P165" s="102">
        <v>8</v>
      </c>
      <c r="Q165" s="100">
        <v>334.88</v>
      </c>
      <c r="R165" s="100">
        <v>0</v>
      </c>
      <c r="S165" s="103">
        <v>1088.027</v>
      </c>
    </row>
    <row r="166" spans="1:19" s="64" customFormat="1" ht="69" outlineLevel="1" x14ac:dyDescent="0.3">
      <c r="A166" s="94" t="s">
        <v>824</v>
      </c>
      <c r="B166" s="95" t="s">
        <v>838</v>
      </c>
      <c r="C166" s="96" t="s">
        <v>319</v>
      </c>
      <c r="D166" s="97" t="s">
        <v>517</v>
      </c>
      <c r="E166" s="98" t="s">
        <v>947</v>
      </c>
      <c r="F166" s="99">
        <v>45261</v>
      </c>
      <c r="G166" s="99">
        <v>45268</v>
      </c>
      <c r="H166" s="98" t="s">
        <v>499</v>
      </c>
      <c r="I166" s="100">
        <v>136.00337500000001</v>
      </c>
      <c r="J166" s="155">
        <f t="shared" si="5"/>
        <v>8</v>
      </c>
      <c r="K166" s="100">
        <v>329.74700000000001</v>
      </c>
      <c r="L166" s="100">
        <v>329.74700000000001</v>
      </c>
      <c r="M166" s="101">
        <v>0</v>
      </c>
      <c r="N166" s="102">
        <v>7</v>
      </c>
      <c r="O166" s="100">
        <v>423.4</v>
      </c>
      <c r="P166" s="102">
        <v>8</v>
      </c>
      <c r="Q166" s="100">
        <v>334.88</v>
      </c>
      <c r="R166" s="100">
        <v>0</v>
      </c>
      <c r="S166" s="103">
        <v>1088.027</v>
      </c>
    </row>
    <row r="167" spans="1:19" s="64" customFormat="1" ht="51.75" outlineLevel="1" x14ac:dyDescent="0.3">
      <c r="A167" s="94" t="s">
        <v>839</v>
      </c>
      <c r="B167" s="95" t="s">
        <v>64</v>
      </c>
      <c r="C167" s="96" t="s">
        <v>319</v>
      </c>
      <c r="D167" s="97" t="s">
        <v>518</v>
      </c>
      <c r="E167" s="98" t="s">
        <v>519</v>
      </c>
      <c r="F167" s="99">
        <v>45196</v>
      </c>
      <c r="G167" s="99">
        <v>45199</v>
      </c>
      <c r="H167" s="98" t="s">
        <v>220</v>
      </c>
      <c r="I167" s="100">
        <v>33.832500000000003</v>
      </c>
      <c r="J167" s="155">
        <f t="shared" si="5"/>
        <v>3.5</v>
      </c>
      <c r="K167" s="100">
        <v>0</v>
      </c>
      <c r="L167" s="100">
        <v>0</v>
      </c>
      <c r="M167" s="101">
        <v>0</v>
      </c>
      <c r="N167" s="102">
        <v>3</v>
      </c>
      <c r="O167" s="100">
        <v>0</v>
      </c>
      <c r="P167" s="102">
        <v>4</v>
      </c>
      <c r="Q167" s="100">
        <v>135.33000000000001</v>
      </c>
      <c r="R167" s="100">
        <v>0</v>
      </c>
      <c r="S167" s="103">
        <v>135.33000000000001</v>
      </c>
    </row>
    <row r="168" spans="1:19" s="64" customFormat="1" ht="155.25" outlineLevel="1" x14ac:dyDescent="0.3">
      <c r="A168" s="94" t="s">
        <v>839</v>
      </c>
      <c r="B168" s="95" t="s">
        <v>65</v>
      </c>
      <c r="C168" s="96" t="s">
        <v>319</v>
      </c>
      <c r="D168" s="97" t="s">
        <v>518</v>
      </c>
      <c r="E168" s="98" t="s">
        <v>520</v>
      </c>
      <c r="F168" s="99">
        <v>45196</v>
      </c>
      <c r="G168" s="99">
        <v>45199</v>
      </c>
      <c r="H168" s="98" t="s">
        <v>220</v>
      </c>
      <c r="I168" s="100">
        <v>33.832500000000003</v>
      </c>
      <c r="J168" s="155">
        <f t="shared" si="5"/>
        <v>3.5</v>
      </c>
      <c r="K168" s="100">
        <v>0</v>
      </c>
      <c r="L168" s="100">
        <v>0</v>
      </c>
      <c r="M168" s="101">
        <v>0</v>
      </c>
      <c r="N168" s="102">
        <v>3</v>
      </c>
      <c r="O168" s="100">
        <v>0</v>
      </c>
      <c r="P168" s="102">
        <v>4</v>
      </c>
      <c r="Q168" s="100">
        <v>135.33000000000001</v>
      </c>
      <c r="R168" s="100">
        <v>0</v>
      </c>
      <c r="S168" s="103">
        <v>135.33000000000001</v>
      </c>
    </row>
    <row r="169" spans="1:19" s="64" customFormat="1" ht="103.5" outlineLevel="1" x14ac:dyDescent="0.3">
      <c r="A169" s="94" t="s">
        <v>839</v>
      </c>
      <c r="B169" s="95" t="s">
        <v>66</v>
      </c>
      <c r="C169" s="96" t="s">
        <v>319</v>
      </c>
      <c r="D169" s="97" t="s">
        <v>518</v>
      </c>
      <c r="E169" s="98" t="s">
        <v>521</v>
      </c>
      <c r="F169" s="99">
        <v>45196</v>
      </c>
      <c r="G169" s="99">
        <v>45199</v>
      </c>
      <c r="H169" s="98" t="s">
        <v>220</v>
      </c>
      <c r="I169" s="100">
        <v>33.832500000000003</v>
      </c>
      <c r="J169" s="155">
        <f t="shared" si="5"/>
        <v>4</v>
      </c>
      <c r="K169" s="100">
        <v>0</v>
      </c>
      <c r="L169" s="100">
        <v>0</v>
      </c>
      <c r="M169" s="101">
        <v>0</v>
      </c>
      <c r="N169" s="102">
        <v>3</v>
      </c>
      <c r="O169" s="100">
        <v>0</v>
      </c>
      <c r="P169" s="102">
        <v>4</v>
      </c>
      <c r="Q169" s="100">
        <v>135.33000000000001</v>
      </c>
      <c r="R169" s="100">
        <v>0</v>
      </c>
      <c r="S169" s="103">
        <v>135.33000000000001</v>
      </c>
    </row>
    <row r="170" spans="1:19" s="64" customFormat="1" ht="51.75" outlineLevel="1" x14ac:dyDescent="0.3">
      <c r="A170" s="94" t="s">
        <v>839</v>
      </c>
      <c r="B170" s="95" t="s">
        <v>840</v>
      </c>
      <c r="C170" s="96" t="s">
        <v>319</v>
      </c>
      <c r="D170" s="97" t="s">
        <v>522</v>
      </c>
      <c r="E170" s="98" t="s">
        <v>523</v>
      </c>
      <c r="F170" s="99">
        <v>45201</v>
      </c>
      <c r="G170" s="99">
        <v>45203</v>
      </c>
      <c r="H170" s="98" t="s">
        <v>129</v>
      </c>
      <c r="I170" s="100">
        <v>31.422000000000001</v>
      </c>
      <c r="J170" s="155">
        <f t="shared" ref="J170:J201" si="6">AVERAGEIFS(P:P,E:E,E170)</f>
        <v>3</v>
      </c>
      <c r="K170" s="100">
        <v>0</v>
      </c>
      <c r="L170" s="100">
        <v>0</v>
      </c>
      <c r="M170" s="101">
        <v>0</v>
      </c>
      <c r="N170" s="102">
        <v>2</v>
      </c>
      <c r="O170" s="100">
        <v>0</v>
      </c>
      <c r="P170" s="102">
        <v>3</v>
      </c>
      <c r="Q170" s="100">
        <v>94.266000000000005</v>
      </c>
      <c r="R170" s="100">
        <v>0</v>
      </c>
      <c r="S170" s="103">
        <v>94.266000000000005</v>
      </c>
    </row>
    <row r="171" spans="1:19" s="64" customFormat="1" ht="86.25" outlineLevel="1" x14ac:dyDescent="0.3">
      <c r="A171" s="94" t="s">
        <v>839</v>
      </c>
      <c r="B171" s="95" t="s">
        <v>841</v>
      </c>
      <c r="C171" s="96" t="s">
        <v>319</v>
      </c>
      <c r="D171" s="97" t="s">
        <v>524</v>
      </c>
      <c r="E171" s="98" t="s">
        <v>525</v>
      </c>
      <c r="F171" s="99">
        <v>45214</v>
      </c>
      <c r="G171" s="99">
        <v>45226</v>
      </c>
      <c r="H171" s="98" t="s">
        <v>220</v>
      </c>
      <c r="I171" s="100">
        <v>78.068615384615384</v>
      </c>
      <c r="J171" s="155">
        <f t="shared" si="6"/>
        <v>13</v>
      </c>
      <c r="K171" s="100">
        <v>160.69399999999999</v>
      </c>
      <c r="L171" s="100">
        <v>160.69399999999999</v>
      </c>
      <c r="M171" s="101">
        <v>0</v>
      </c>
      <c r="N171" s="102">
        <v>12</v>
      </c>
      <c r="O171" s="100">
        <v>395.68400000000003</v>
      </c>
      <c r="P171" s="102">
        <v>13</v>
      </c>
      <c r="Q171" s="100">
        <v>458.51400000000001</v>
      </c>
      <c r="R171" s="100">
        <v>0</v>
      </c>
      <c r="S171" s="103">
        <v>1014.8920000000001</v>
      </c>
    </row>
    <row r="172" spans="1:19" s="64" customFormat="1" ht="69" outlineLevel="1" x14ac:dyDescent="0.3">
      <c r="A172" s="94" t="s">
        <v>839</v>
      </c>
      <c r="B172" s="95" t="s">
        <v>842</v>
      </c>
      <c r="C172" s="96" t="s">
        <v>319</v>
      </c>
      <c r="D172" s="97" t="s">
        <v>198</v>
      </c>
      <c r="E172" s="98" t="s">
        <v>199</v>
      </c>
      <c r="F172" s="99">
        <v>45200</v>
      </c>
      <c r="G172" s="99">
        <v>45204</v>
      </c>
      <c r="H172" s="98" t="s">
        <v>176</v>
      </c>
      <c r="I172" s="100">
        <v>52.351199999999992</v>
      </c>
      <c r="J172" s="155">
        <f t="shared" si="6"/>
        <v>4</v>
      </c>
      <c r="K172" s="100">
        <v>0</v>
      </c>
      <c r="L172" s="100">
        <v>0</v>
      </c>
      <c r="M172" s="101">
        <v>0</v>
      </c>
      <c r="N172" s="102">
        <v>4</v>
      </c>
      <c r="O172" s="100">
        <v>261.75599999999997</v>
      </c>
      <c r="P172" s="102">
        <v>5</v>
      </c>
      <c r="Q172" s="100">
        <v>0</v>
      </c>
      <c r="R172" s="100">
        <v>0</v>
      </c>
      <c r="S172" s="103">
        <v>261.75599999999997</v>
      </c>
    </row>
    <row r="173" spans="1:19" s="64" customFormat="1" ht="103.5" outlineLevel="1" x14ac:dyDescent="0.3">
      <c r="A173" s="94" t="s">
        <v>839</v>
      </c>
      <c r="B173" s="95" t="s">
        <v>843</v>
      </c>
      <c r="C173" s="96" t="s">
        <v>319</v>
      </c>
      <c r="D173" s="97" t="s">
        <v>526</v>
      </c>
      <c r="E173" s="98" t="s">
        <v>527</v>
      </c>
      <c r="F173" s="99">
        <v>45216</v>
      </c>
      <c r="G173" s="99">
        <v>45230</v>
      </c>
      <c r="H173" s="98" t="s">
        <v>220</v>
      </c>
      <c r="I173" s="100">
        <v>75.439666666666668</v>
      </c>
      <c r="J173" s="155">
        <f t="shared" si="6"/>
        <v>15</v>
      </c>
      <c r="K173" s="100">
        <v>171.345</v>
      </c>
      <c r="L173" s="100">
        <v>171.345</v>
      </c>
      <c r="M173" s="101">
        <v>0</v>
      </c>
      <c r="N173" s="102">
        <v>14</v>
      </c>
      <c r="O173" s="100">
        <v>447.44900000000001</v>
      </c>
      <c r="P173" s="102">
        <v>15</v>
      </c>
      <c r="Q173" s="100">
        <v>512.80100000000004</v>
      </c>
      <c r="R173" s="100">
        <v>0</v>
      </c>
      <c r="S173" s="103">
        <v>1131.595</v>
      </c>
    </row>
    <row r="174" spans="1:19" s="64" customFormat="1" ht="86.25" outlineLevel="1" x14ac:dyDescent="0.3">
      <c r="A174" s="94" t="s">
        <v>839</v>
      </c>
      <c r="B174" s="95" t="s">
        <v>844</v>
      </c>
      <c r="C174" s="96" t="s">
        <v>319</v>
      </c>
      <c r="D174" s="97" t="s">
        <v>196</v>
      </c>
      <c r="E174" s="98" t="s">
        <v>138</v>
      </c>
      <c r="F174" s="99">
        <v>45210</v>
      </c>
      <c r="G174" s="99">
        <v>45214</v>
      </c>
      <c r="H174" s="98" t="s">
        <v>197</v>
      </c>
      <c r="I174" s="100">
        <v>22.724600000000002</v>
      </c>
      <c r="J174" s="155">
        <f t="shared" si="6"/>
        <v>5</v>
      </c>
      <c r="K174" s="100">
        <v>0</v>
      </c>
      <c r="L174" s="100">
        <v>0</v>
      </c>
      <c r="M174" s="101">
        <v>0</v>
      </c>
      <c r="N174" s="102">
        <v>4</v>
      </c>
      <c r="O174" s="100">
        <v>113.623</v>
      </c>
      <c r="P174" s="102">
        <v>5</v>
      </c>
      <c r="Q174" s="100">
        <v>0</v>
      </c>
      <c r="R174" s="100">
        <v>0</v>
      </c>
      <c r="S174" s="103">
        <v>113.623</v>
      </c>
    </row>
    <row r="175" spans="1:19" s="64" customFormat="1" ht="51.75" outlineLevel="1" x14ac:dyDescent="0.3">
      <c r="A175" s="94" t="s">
        <v>839</v>
      </c>
      <c r="B175" s="95" t="s">
        <v>845</v>
      </c>
      <c r="C175" s="96" t="s">
        <v>319</v>
      </c>
      <c r="D175" s="97" t="s">
        <v>196</v>
      </c>
      <c r="E175" s="98" t="s">
        <v>142</v>
      </c>
      <c r="F175" s="99">
        <v>45210</v>
      </c>
      <c r="G175" s="99">
        <v>45214</v>
      </c>
      <c r="H175" s="98" t="s">
        <v>197</v>
      </c>
      <c r="I175" s="100">
        <v>22.724600000000002</v>
      </c>
      <c r="J175" s="155">
        <f t="shared" si="6"/>
        <v>5</v>
      </c>
      <c r="K175" s="100">
        <v>0</v>
      </c>
      <c r="L175" s="100">
        <v>0</v>
      </c>
      <c r="M175" s="101">
        <v>0</v>
      </c>
      <c r="N175" s="102">
        <v>4</v>
      </c>
      <c r="O175" s="100">
        <v>113.623</v>
      </c>
      <c r="P175" s="102">
        <v>5</v>
      </c>
      <c r="Q175" s="100">
        <v>0</v>
      </c>
      <c r="R175" s="100">
        <v>0</v>
      </c>
      <c r="S175" s="103">
        <v>113.623</v>
      </c>
    </row>
    <row r="176" spans="1:19" s="64" customFormat="1" ht="86.25" outlineLevel="1" x14ac:dyDescent="0.3">
      <c r="A176" s="94" t="s">
        <v>839</v>
      </c>
      <c r="B176" s="95" t="s">
        <v>846</v>
      </c>
      <c r="C176" s="96" t="s">
        <v>319</v>
      </c>
      <c r="D176" s="97" t="s">
        <v>524</v>
      </c>
      <c r="E176" s="98" t="s">
        <v>525</v>
      </c>
      <c r="F176" s="99">
        <v>45214</v>
      </c>
      <c r="G176" s="99">
        <v>45226</v>
      </c>
      <c r="H176" s="98" t="s">
        <v>220</v>
      </c>
      <c r="I176" s="100">
        <v>13.309846153846154</v>
      </c>
      <c r="J176" s="155">
        <f t="shared" si="6"/>
        <v>13</v>
      </c>
      <c r="K176" s="100">
        <v>0</v>
      </c>
      <c r="L176" s="100">
        <v>0</v>
      </c>
      <c r="M176" s="101">
        <v>0</v>
      </c>
      <c r="N176" s="102">
        <v>12</v>
      </c>
      <c r="O176" s="100">
        <v>0</v>
      </c>
      <c r="P176" s="102">
        <v>13</v>
      </c>
      <c r="Q176" s="100">
        <v>173.02799999999999</v>
      </c>
      <c r="R176" s="100">
        <v>0</v>
      </c>
      <c r="S176" s="103">
        <v>173.02799999999999</v>
      </c>
    </row>
    <row r="177" spans="1:19" s="64" customFormat="1" ht="138" outlineLevel="1" x14ac:dyDescent="0.3">
      <c r="A177" s="94" t="s">
        <v>839</v>
      </c>
      <c r="B177" s="95" t="s">
        <v>847</v>
      </c>
      <c r="C177" s="96" t="s">
        <v>319</v>
      </c>
      <c r="D177" s="97" t="s">
        <v>528</v>
      </c>
      <c r="E177" s="98" t="s">
        <v>529</v>
      </c>
      <c r="F177" s="99">
        <v>45236</v>
      </c>
      <c r="G177" s="99">
        <v>45240</v>
      </c>
      <c r="H177" s="98" t="s">
        <v>220</v>
      </c>
      <c r="I177" s="100">
        <v>34.605599999999995</v>
      </c>
      <c r="J177" s="155">
        <f t="shared" si="6"/>
        <v>5</v>
      </c>
      <c r="K177" s="100">
        <v>0</v>
      </c>
      <c r="L177" s="100">
        <v>0</v>
      </c>
      <c r="M177" s="101">
        <v>0</v>
      </c>
      <c r="N177" s="102">
        <v>4</v>
      </c>
      <c r="O177" s="100">
        <v>0</v>
      </c>
      <c r="P177" s="102">
        <v>5</v>
      </c>
      <c r="Q177" s="100">
        <v>173.02799999999999</v>
      </c>
      <c r="R177" s="100">
        <v>0</v>
      </c>
      <c r="S177" s="103">
        <v>173.02799999999999</v>
      </c>
    </row>
    <row r="178" spans="1:19" s="64" customFormat="1" ht="138" outlineLevel="1" x14ac:dyDescent="0.3">
      <c r="A178" s="94" t="s">
        <v>839</v>
      </c>
      <c r="B178" s="95" t="s">
        <v>848</v>
      </c>
      <c r="C178" s="96" t="s">
        <v>319</v>
      </c>
      <c r="D178" s="97" t="s">
        <v>528</v>
      </c>
      <c r="E178" s="98" t="s">
        <v>530</v>
      </c>
      <c r="F178" s="99">
        <v>45236</v>
      </c>
      <c r="G178" s="99">
        <v>45240</v>
      </c>
      <c r="H178" s="98" t="s">
        <v>220</v>
      </c>
      <c r="I178" s="100">
        <v>34.605599999999995</v>
      </c>
      <c r="J178" s="155">
        <f t="shared" si="6"/>
        <v>5</v>
      </c>
      <c r="K178" s="100">
        <v>0</v>
      </c>
      <c r="L178" s="100">
        <v>0</v>
      </c>
      <c r="M178" s="101">
        <v>0</v>
      </c>
      <c r="N178" s="102">
        <v>4</v>
      </c>
      <c r="O178" s="100">
        <v>0</v>
      </c>
      <c r="P178" s="102">
        <v>5</v>
      </c>
      <c r="Q178" s="100">
        <v>173.02799999999999</v>
      </c>
      <c r="R178" s="100">
        <v>0</v>
      </c>
      <c r="S178" s="103">
        <v>173.02799999999999</v>
      </c>
    </row>
    <row r="179" spans="1:19" s="64" customFormat="1" ht="120.75" outlineLevel="1" x14ac:dyDescent="0.3">
      <c r="A179" s="94" t="s">
        <v>839</v>
      </c>
      <c r="B179" s="95" t="s">
        <v>849</v>
      </c>
      <c r="C179" s="96" t="s">
        <v>319</v>
      </c>
      <c r="D179" s="97" t="s">
        <v>528</v>
      </c>
      <c r="E179" s="98" t="s">
        <v>531</v>
      </c>
      <c r="F179" s="99">
        <v>45236</v>
      </c>
      <c r="G179" s="99">
        <v>45240</v>
      </c>
      <c r="H179" s="98" t="s">
        <v>220</v>
      </c>
      <c r="I179" s="100">
        <v>34.605599999999995</v>
      </c>
      <c r="J179" s="155">
        <f t="shared" si="6"/>
        <v>5</v>
      </c>
      <c r="K179" s="100">
        <v>0</v>
      </c>
      <c r="L179" s="100">
        <v>0</v>
      </c>
      <c r="M179" s="101">
        <v>0</v>
      </c>
      <c r="N179" s="102">
        <v>4</v>
      </c>
      <c r="O179" s="100">
        <v>0</v>
      </c>
      <c r="P179" s="102">
        <v>5</v>
      </c>
      <c r="Q179" s="100">
        <v>173.02799999999999</v>
      </c>
      <c r="R179" s="100">
        <v>0</v>
      </c>
      <c r="S179" s="103">
        <v>173.02799999999999</v>
      </c>
    </row>
    <row r="180" spans="1:19" s="64" customFormat="1" ht="103.5" outlineLevel="1" x14ac:dyDescent="0.3">
      <c r="A180" s="94" t="s">
        <v>839</v>
      </c>
      <c r="B180" s="95" t="s">
        <v>850</v>
      </c>
      <c r="C180" s="96" t="s">
        <v>319</v>
      </c>
      <c r="D180" s="97" t="s">
        <v>528</v>
      </c>
      <c r="E180" s="98" t="s">
        <v>541</v>
      </c>
      <c r="F180" s="99">
        <v>45236</v>
      </c>
      <c r="G180" s="99">
        <v>45240</v>
      </c>
      <c r="H180" s="98" t="s">
        <v>220</v>
      </c>
      <c r="I180" s="100">
        <v>34.605599999999995</v>
      </c>
      <c r="J180" s="155">
        <f t="shared" si="6"/>
        <v>5</v>
      </c>
      <c r="K180" s="100">
        <v>0</v>
      </c>
      <c r="L180" s="100">
        <v>0</v>
      </c>
      <c r="M180" s="101">
        <v>0</v>
      </c>
      <c r="N180" s="102">
        <v>4</v>
      </c>
      <c r="O180" s="100">
        <v>0</v>
      </c>
      <c r="P180" s="102">
        <v>5</v>
      </c>
      <c r="Q180" s="100">
        <v>173.02799999999999</v>
      </c>
      <c r="R180" s="100">
        <v>0</v>
      </c>
      <c r="S180" s="103">
        <v>173.02799999999999</v>
      </c>
    </row>
    <row r="181" spans="1:19" s="64" customFormat="1" ht="86.25" outlineLevel="1" x14ac:dyDescent="0.3">
      <c r="A181" s="94" t="s">
        <v>839</v>
      </c>
      <c r="B181" s="95" t="s">
        <v>851</v>
      </c>
      <c r="C181" s="96" t="s">
        <v>319</v>
      </c>
      <c r="D181" s="97" t="s">
        <v>532</v>
      </c>
      <c r="E181" s="98" t="s">
        <v>138</v>
      </c>
      <c r="F181" s="99">
        <v>45236</v>
      </c>
      <c r="G181" s="99">
        <v>45240</v>
      </c>
      <c r="H181" s="98" t="s">
        <v>220</v>
      </c>
      <c r="I181" s="100">
        <v>34.605599999999995</v>
      </c>
      <c r="J181" s="155">
        <f t="shared" si="6"/>
        <v>5</v>
      </c>
      <c r="K181" s="100">
        <v>0</v>
      </c>
      <c r="L181" s="100">
        <v>0</v>
      </c>
      <c r="M181" s="101">
        <v>0</v>
      </c>
      <c r="N181" s="102">
        <v>4</v>
      </c>
      <c r="O181" s="100">
        <v>0</v>
      </c>
      <c r="P181" s="102">
        <v>5</v>
      </c>
      <c r="Q181" s="100">
        <v>173.02799999999999</v>
      </c>
      <c r="R181" s="100">
        <v>0</v>
      </c>
      <c r="S181" s="103">
        <v>173.02799999999999</v>
      </c>
    </row>
    <row r="182" spans="1:19" s="64" customFormat="1" ht="51.75" outlineLevel="1" x14ac:dyDescent="0.3">
      <c r="A182" s="94" t="s">
        <v>839</v>
      </c>
      <c r="B182" s="95" t="s">
        <v>852</v>
      </c>
      <c r="C182" s="96" t="s">
        <v>319</v>
      </c>
      <c r="D182" s="97" t="s">
        <v>533</v>
      </c>
      <c r="E182" s="98" t="s">
        <v>534</v>
      </c>
      <c r="F182" s="99">
        <v>45249</v>
      </c>
      <c r="G182" s="99">
        <v>45252</v>
      </c>
      <c r="H182" s="98" t="s">
        <v>109</v>
      </c>
      <c r="I182" s="100">
        <v>121.50375</v>
      </c>
      <c r="J182" s="155">
        <f t="shared" si="6"/>
        <v>3.5</v>
      </c>
      <c r="K182" s="100">
        <v>221.36500000000001</v>
      </c>
      <c r="L182" s="100">
        <v>221.36500000000001</v>
      </c>
      <c r="M182" s="101">
        <v>0</v>
      </c>
      <c r="N182" s="102">
        <v>3</v>
      </c>
      <c r="O182" s="100">
        <v>143.94800000000001</v>
      </c>
      <c r="P182" s="102">
        <v>4</v>
      </c>
      <c r="Q182" s="100">
        <v>120.702</v>
      </c>
      <c r="R182" s="100">
        <v>0</v>
      </c>
      <c r="S182" s="103">
        <v>486.01499999999999</v>
      </c>
    </row>
    <row r="183" spans="1:19" s="64" customFormat="1" ht="69" outlineLevel="1" x14ac:dyDescent="0.3">
      <c r="A183" s="94" t="s">
        <v>839</v>
      </c>
      <c r="B183" s="95" t="s">
        <v>853</v>
      </c>
      <c r="C183" s="96" t="s">
        <v>319</v>
      </c>
      <c r="D183" s="97" t="s">
        <v>533</v>
      </c>
      <c r="E183" s="98" t="s">
        <v>199</v>
      </c>
      <c r="F183" s="99">
        <v>45249</v>
      </c>
      <c r="G183" s="99">
        <v>45252</v>
      </c>
      <c r="H183" s="98" t="s">
        <v>109</v>
      </c>
      <c r="I183" s="100">
        <v>121.50375</v>
      </c>
      <c r="J183" s="155">
        <f t="shared" si="6"/>
        <v>4</v>
      </c>
      <c r="K183" s="100">
        <v>221.36500000000001</v>
      </c>
      <c r="L183" s="100">
        <v>221.36500000000001</v>
      </c>
      <c r="M183" s="101">
        <v>0</v>
      </c>
      <c r="N183" s="102">
        <v>3</v>
      </c>
      <c r="O183" s="100">
        <v>143.94800000000001</v>
      </c>
      <c r="P183" s="102">
        <v>4</v>
      </c>
      <c r="Q183" s="100">
        <v>120.702</v>
      </c>
      <c r="R183" s="100">
        <v>0</v>
      </c>
      <c r="S183" s="103">
        <v>486.01499999999999</v>
      </c>
    </row>
    <row r="184" spans="1:19" s="64" customFormat="1" ht="51.75" outlineLevel="1" x14ac:dyDescent="0.3">
      <c r="A184" s="94" t="s">
        <v>839</v>
      </c>
      <c r="B184" s="95" t="s">
        <v>854</v>
      </c>
      <c r="C184" s="96" t="s">
        <v>319</v>
      </c>
      <c r="D184" s="97" t="s">
        <v>535</v>
      </c>
      <c r="E184" s="98" t="s">
        <v>142</v>
      </c>
      <c r="F184" s="99">
        <v>45243</v>
      </c>
      <c r="G184" s="99">
        <v>45247</v>
      </c>
      <c r="H184" s="98" t="s">
        <v>726</v>
      </c>
      <c r="I184" s="100">
        <v>158.47740000000002</v>
      </c>
      <c r="J184" s="155">
        <f t="shared" si="6"/>
        <v>5</v>
      </c>
      <c r="K184" s="100">
        <v>585.33100000000002</v>
      </c>
      <c r="L184" s="100">
        <v>585.33100000000002</v>
      </c>
      <c r="M184" s="101">
        <v>0</v>
      </c>
      <c r="N184" s="102">
        <v>4</v>
      </c>
      <c r="O184" s="100">
        <v>84.144000000000005</v>
      </c>
      <c r="P184" s="102">
        <v>5</v>
      </c>
      <c r="Q184" s="100">
        <v>122.91200000000001</v>
      </c>
      <c r="R184" s="100">
        <v>0</v>
      </c>
      <c r="S184" s="103">
        <v>792.38700000000006</v>
      </c>
    </row>
    <row r="185" spans="1:19" s="64" customFormat="1" ht="86.25" outlineLevel="1" x14ac:dyDescent="0.3">
      <c r="A185" s="94" t="s">
        <v>839</v>
      </c>
      <c r="B185" s="95" t="s">
        <v>855</v>
      </c>
      <c r="C185" s="96" t="s">
        <v>319</v>
      </c>
      <c r="D185" s="97" t="s">
        <v>536</v>
      </c>
      <c r="E185" s="98" t="s">
        <v>537</v>
      </c>
      <c r="F185" s="99">
        <v>45258</v>
      </c>
      <c r="G185" s="99">
        <v>45260</v>
      </c>
      <c r="H185" s="98" t="s">
        <v>538</v>
      </c>
      <c r="I185" s="100">
        <v>24.144666666666666</v>
      </c>
      <c r="J185" s="155">
        <f t="shared" si="6"/>
        <v>3</v>
      </c>
      <c r="K185" s="100">
        <v>0</v>
      </c>
      <c r="L185" s="100">
        <v>0</v>
      </c>
      <c r="M185" s="101">
        <v>0</v>
      </c>
      <c r="N185" s="102">
        <v>2</v>
      </c>
      <c r="O185" s="100">
        <v>0</v>
      </c>
      <c r="P185" s="102">
        <v>3</v>
      </c>
      <c r="Q185" s="100">
        <v>72.433999999999997</v>
      </c>
      <c r="R185" s="100">
        <v>0</v>
      </c>
      <c r="S185" s="103">
        <v>72.433999999999997</v>
      </c>
    </row>
    <row r="186" spans="1:19" s="64" customFormat="1" ht="51.75" outlineLevel="1" x14ac:dyDescent="0.3">
      <c r="A186" s="94" t="s">
        <v>839</v>
      </c>
      <c r="B186" s="95" t="s">
        <v>856</v>
      </c>
      <c r="C186" s="96" t="s">
        <v>319</v>
      </c>
      <c r="D186" s="97" t="s">
        <v>539</v>
      </c>
      <c r="E186" s="98" t="s">
        <v>519</v>
      </c>
      <c r="F186" s="99">
        <v>45258</v>
      </c>
      <c r="G186" s="99">
        <v>45260</v>
      </c>
      <c r="H186" s="98" t="s">
        <v>538</v>
      </c>
      <c r="I186" s="100">
        <v>24.144666666666666</v>
      </c>
      <c r="J186" s="155">
        <f t="shared" si="6"/>
        <v>3.5</v>
      </c>
      <c r="K186" s="100">
        <v>0</v>
      </c>
      <c r="L186" s="100">
        <v>0</v>
      </c>
      <c r="M186" s="101">
        <v>0</v>
      </c>
      <c r="N186" s="102">
        <v>2</v>
      </c>
      <c r="O186" s="100">
        <v>0</v>
      </c>
      <c r="P186" s="102">
        <v>3</v>
      </c>
      <c r="Q186" s="100">
        <v>72.433999999999997</v>
      </c>
      <c r="R186" s="100">
        <v>0</v>
      </c>
      <c r="S186" s="103">
        <v>72.433999999999997</v>
      </c>
    </row>
    <row r="187" spans="1:19" s="64" customFormat="1" ht="69" outlineLevel="1" x14ac:dyDescent="0.3">
      <c r="A187" s="94" t="s">
        <v>839</v>
      </c>
      <c r="B187" s="95" t="s">
        <v>857</v>
      </c>
      <c r="C187" s="96" t="s">
        <v>319</v>
      </c>
      <c r="D187" s="97" t="s">
        <v>539</v>
      </c>
      <c r="E187" s="98" t="s">
        <v>199</v>
      </c>
      <c r="F187" s="99">
        <v>45258</v>
      </c>
      <c r="G187" s="99">
        <v>45260</v>
      </c>
      <c r="H187" s="98" t="s">
        <v>538</v>
      </c>
      <c r="I187" s="100">
        <v>24.144666666666666</v>
      </c>
      <c r="J187" s="155">
        <f t="shared" si="6"/>
        <v>4</v>
      </c>
      <c r="K187" s="100">
        <v>0</v>
      </c>
      <c r="L187" s="100">
        <v>0</v>
      </c>
      <c r="M187" s="101">
        <v>0</v>
      </c>
      <c r="N187" s="102">
        <v>2</v>
      </c>
      <c r="O187" s="100">
        <v>0</v>
      </c>
      <c r="P187" s="102">
        <v>3</v>
      </c>
      <c r="Q187" s="100">
        <v>72.433999999999997</v>
      </c>
      <c r="R187" s="100">
        <v>0</v>
      </c>
      <c r="S187" s="103">
        <v>72.433999999999997</v>
      </c>
    </row>
    <row r="188" spans="1:19" s="64" customFormat="1" ht="86.25" outlineLevel="1" x14ac:dyDescent="0.3">
      <c r="A188" s="94" t="s">
        <v>839</v>
      </c>
      <c r="B188" s="95" t="s">
        <v>858</v>
      </c>
      <c r="C188" s="96" t="s">
        <v>319</v>
      </c>
      <c r="D188" s="97" t="s">
        <v>539</v>
      </c>
      <c r="E188" s="98" t="s">
        <v>540</v>
      </c>
      <c r="F188" s="99">
        <v>45258</v>
      </c>
      <c r="G188" s="99">
        <v>45260</v>
      </c>
      <c r="H188" s="98" t="s">
        <v>538</v>
      </c>
      <c r="I188" s="100">
        <v>24.144666666666666</v>
      </c>
      <c r="J188" s="155">
        <f t="shared" si="6"/>
        <v>3</v>
      </c>
      <c r="K188" s="100">
        <v>0</v>
      </c>
      <c r="L188" s="100">
        <v>0</v>
      </c>
      <c r="M188" s="101">
        <v>0</v>
      </c>
      <c r="N188" s="102">
        <v>2</v>
      </c>
      <c r="O188" s="100">
        <v>0</v>
      </c>
      <c r="P188" s="102">
        <v>3</v>
      </c>
      <c r="Q188" s="100">
        <v>72.433999999999997</v>
      </c>
      <c r="R188" s="100">
        <v>0</v>
      </c>
      <c r="S188" s="103">
        <v>72.433999999999997</v>
      </c>
    </row>
    <row r="189" spans="1:19" s="64" customFormat="1" ht="155.25" outlineLevel="1" x14ac:dyDescent="0.3">
      <c r="A189" s="94" t="s">
        <v>839</v>
      </c>
      <c r="B189" s="95" t="s">
        <v>859</v>
      </c>
      <c r="C189" s="96" t="s">
        <v>319</v>
      </c>
      <c r="D189" s="97" t="s">
        <v>539</v>
      </c>
      <c r="E189" s="98" t="s">
        <v>520</v>
      </c>
      <c r="F189" s="99">
        <v>45258</v>
      </c>
      <c r="G189" s="99">
        <v>45260</v>
      </c>
      <c r="H189" s="98" t="s">
        <v>538</v>
      </c>
      <c r="I189" s="100">
        <v>152.38166666666666</v>
      </c>
      <c r="J189" s="155">
        <f t="shared" si="6"/>
        <v>3.5</v>
      </c>
      <c r="K189" s="100">
        <v>314.31900000000002</v>
      </c>
      <c r="L189" s="100">
        <v>314.31900000000002</v>
      </c>
      <c r="M189" s="101">
        <v>0</v>
      </c>
      <c r="N189" s="102">
        <v>2</v>
      </c>
      <c r="O189" s="100">
        <v>70.391999999999996</v>
      </c>
      <c r="P189" s="102">
        <v>3</v>
      </c>
      <c r="Q189" s="100">
        <v>72.433999999999997</v>
      </c>
      <c r="R189" s="100">
        <v>0</v>
      </c>
      <c r="S189" s="103">
        <v>457.14499999999998</v>
      </c>
    </row>
    <row r="190" spans="1:19" s="64" customFormat="1" ht="103.5" outlineLevel="1" x14ac:dyDescent="0.3">
      <c r="A190" s="94" t="s">
        <v>839</v>
      </c>
      <c r="B190" s="95" t="s">
        <v>860</v>
      </c>
      <c r="C190" s="96" t="s">
        <v>319</v>
      </c>
      <c r="D190" s="97" t="s">
        <v>542</v>
      </c>
      <c r="E190" s="98" t="s">
        <v>543</v>
      </c>
      <c r="F190" s="99">
        <v>45259</v>
      </c>
      <c r="G190" s="99">
        <v>45262</v>
      </c>
      <c r="H190" s="98" t="s">
        <v>220</v>
      </c>
      <c r="I190" s="100">
        <v>95.679000000000002</v>
      </c>
      <c r="J190" s="155">
        <f t="shared" si="6"/>
        <v>4</v>
      </c>
      <c r="K190" s="100">
        <v>98.88</v>
      </c>
      <c r="L190" s="100">
        <v>98.88</v>
      </c>
      <c r="M190" s="101">
        <v>0</v>
      </c>
      <c r="N190" s="102">
        <v>3</v>
      </c>
      <c r="O190" s="100">
        <v>145.376</v>
      </c>
      <c r="P190" s="102">
        <v>4</v>
      </c>
      <c r="Q190" s="100">
        <v>138.46</v>
      </c>
      <c r="R190" s="100">
        <v>0</v>
      </c>
      <c r="S190" s="103">
        <v>382.71600000000001</v>
      </c>
    </row>
    <row r="191" spans="1:19" s="64" customFormat="1" ht="51.75" outlineLevel="1" x14ac:dyDescent="0.3">
      <c r="A191" s="94" t="s">
        <v>839</v>
      </c>
      <c r="B191" s="95" t="s">
        <v>861</v>
      </c>
      <c r="C191" s="96" t="s">
        <v>319</v>
      </c>
      <c r="D191" s="97" t="s">
        <v>544</v>
      </c>
      <c r="E191" s="98" t="s">
        <v>534</v>
      </c>
      <c r="F191" s="99">
        <v>45257</v>
      </c>
      <c r="G191" s="99">
        <v>45259</v>
      </c>
      <c r="H191" s="98" t="s">
        <v>220</v>
      </c>
      <c r="I191" s="100">
        <v>129.25333333333333</v>
      </c>
      <c r="J191" s="155">
        <f t="shared" si="6"/>
        <v>3.5</v>
      </c>
      <c r="K191" s="100">
        <v>148.92400000000001</v>
      </c>
      <c r="L191" s="100">
        <v>148.92400000000001</v>
      </c>
      <c r="M191" s="101">
        <v>0</v>
      </c>
      <c r="N191" s="102">
        <v>2</v>
      </c>
      <c r="O191" s="100">
        <v>134.976</v>
      </c>
      <c r="P191" s="102">
        <v>3</v>
      </c>
      <c r="Q191" s="100">
        <v>103.86</v>
      </c>
      <c r="R191" s="100">
        <v>0</v>
      </c>
      <c r="S191" s="103">
        <v>387.76</v>
      </c>
    </row>
    <row r="192" spans="1:19" s="64" customFormat="1" ht="51.75" outlineLevel="1" x14ac:dyDescent="0.3">
      <c r="A192" s="94" t="s">
        <v>862</v>
      </c>
      <c r="B192" s="95" t="s">
        <v>67</v>
      </c>
      <c r="C192" s="96" t="s">
        <v>319</v>
      </c>
      <c r="D192" s="97" t="s">
        <v>545</v>
      </c>
      <c r="E192" s="98" t="s">
        <v>546</v>
      </c>
      <c r="F192" s="99">
        <v>45238</v>
      </c>
      <c r="G192" s="99">
        <v>45241</v>
      </c>
      <c r="H192" s="98" t="s">
        <v>103</v>
      </c>
      <c r="I192" s="100">
        <v>163.54124999999999</v>
      </c>
      <c r="J192" s="155">
        <f t="shared" si="6"/>
        <v>4</v>
      </c>
      <c r="K192" s="100">
        <v>181.679</v>
      </c>
      <c r="L192" s="100">
        <v>181.679</v>
      </c>
      <c r="M192" s="101">
        <v>0</v>
      </c>
      <c r="N192" s="102">
        <v>3</v>
      </c>
      <c r="O192" s="100">
        <v>235.20099999999999</v>
      </c>
      <c r="P192" s="102">
        <v>4</v>
      </c>
      <c r="Q192" s="100">
        <v>236.04499999999999</v>
      </c>
      <c r="R192" s="100">
        <v>1.24</v>
      </c>
      <c r="S192" s="103">
        <v>654.16499999999996</v>
      </c>
    </row>
    <row r="193" spans="1:19" s="64" customFormat="1" ht="69" outlineLevel="1" x14ac:dyDescent="0.3">
      <c r="A193" s="94" t="s">
        <v>863</v>
      </c>
      <c r="B193" s="95" t="s">
        <v>68</v>
      </c>
      <c r="C193" s="96" t="s">
        <v>319</v>
      </c>
      <c r="D193" s="97" t="s">
        <v>547</v>
      </c>
      <c r="E193" s="98" t="s">
        <v>548</v>
      </c>
      <c r="F193" s="99">
        <v>45208</v>
      </c>
      <c r="G193" s="99">
        <v>45212</v>
      </c>
      <c r="H193" s="98" t="s">
        <v>549</v>
      </c>
      <c r="I193" s="100">
        <v>117.78979999999999</v>
      </c>
      <c r="J193" s="155">
        <f t="shared" si="6"/>
        <v>5</v>
      </c>
      <c r="K193" s="100">
        <v>246.66200000000001</v>
      </c>
      <c r="L193" s="100">
        <v>246.66200000000001</v>
      </c>
      <c r="M193" s="101">
        <v>0</v>
      </c>
      <c r="N193" s="102">
        <v>4</v>
      </c>
      <c r="O193" s="100">
        <v>0</v>
      </c>
      <c r="P193" s="102">
        <v>5</v>
      </c>
      <c r="Q193" s="100">
        <v>342.28699999999998</v>
      </c>
      <c r="R193" s="100">
        <v>0</v>
      </c>
      <c r="S193" s="103">
        <v>588.94899999999996</v>
      </c>
    </row>
    <row r="194" spans="1:19" s="64" customFormat="1" ht="69" outlineLevel="1" x14ac:dyDescent="0.3">
      <c r="A194" s="94" t="s">
        <v>863</v>
      </c>
      <c r="B194" s="95" t="s">
        <v>69</v>
      </c>
      <c r="C194" s="96" t="s">
        <v>319</v>
      </c>
      <c r="D194" s="97" t="s">
        <v>547</v>
      </c>
      <c r="E194" s="98" t="s">
        <v>550</v>
      </c>
      <c r="F194" s="99">
        <v>45208</v>
      </c>
      <c r="G194" s="99">
        <v>45212</v>
      </c>
      <c r="H194" s="98" t="s">
        <v>549</v>
      </c>
      <c r="I194" s="100">
        <v>117.78979999999999</v>
      </c>
      <c r="J194" s="155">
        <f t="shared" si="6"/>
        <v>5</v>
      </c>
      <c r="K194" s="100">
        <v>246.66200000000001</v>
      </c>
      <c r="L194" s="100">
        <v>246.66200000000001</v>
      </c>
      <c r="M194" s="101">
        <v>0</v>
      </c>
      <c r="N194" s="102">
        <v>4</v>
      </c>
      <c r="O194" s="100">
        <v>0</v>
      </c>
      <c r="P194" s="102">
        <v>5</v>
      </c>
      <c r="Q194" s="100">
        <v>342.28699999999998</v>
      </c>
      <c r="R194" s="100">
        <v>0</v>
      </c>
      <c r="S194" s="103">
        <v>588.94899999999996</v>
      </c>
    </row>
    <row r="195" spans="1:19" s="64" customFormat="1" ht="86.25" outlineLevel="1" x14ac:dyDescent="0.3">
      <c r="A195" s="94" t="s">
        <v>863</v>
      </c>
      <c r="B195" s="95" t="s">
        <v>70</v>
      </c>
      <c r="C195" s="96" t="s">
        <v>319</v>
      </c>
      <c r="D195" s="97" t="s">
        <v>551</v>
      </c>
      <c r="E195" s="98" t="s">
        <v>552</v>
      </c>
      <c r="F195" s="99">
        <v>45243</v>
      </c>
      <c r="G195" s="99">
        <v>45246</v>
      </c>
      <c r="H195" s="98" t="s">
        <v>106</v>
      </c>
      <c r="I195" s="100">
        <v>303.22624999999999</v>
      </c>
      <c r="J195" s="155">
        <f t="shared" si="6"/>
        <v>4</v>
      </c>
      <c r="K195" s="100">
        <v>257.517</v>
      </c>
      <c r="L195" s="100">
        <v>257.517</v>
      </c>
      <c r="M195" s="101">
        <v>0</v>
      </c>
      <c r="N195" s="102">
        <v>3</v>
      </c>
      <c r="O195" s="100">
        <v>454.75200000000001</v>
      </c>
      <c r="P195" s="102">
        <v>4</v>
      </c>
      <c r="Q195" s="100">
        <v>195.672</v>
      </c>
      <c r="R195" s="100">
        <v>304.964</v>
      </c>
      <c r="S195" s="103">
        <v>1212.905</v>
      </c>
    </row>
    <row r="196" spans="1:19" s="64" customFormat="1" ht="86.25" outlineLevel="1" x14ac:dyDescent="0.3">
      <c r="A196" s="94" t="s">
        <v>863</v>
      </c>
      <c r="B196" s="95" t="s">
        <v>262</v>
      </c>
      <c r="C196" s="96" t="s">
        <v>319</v>
      </c>
      <c r="D196" s="97" t="s">
        <v>551</v>
      </c>
      <c r="E196" s="98" t="s">
        <v>553</v>
      </c>
      <c r="F196" s="99">
        <v>45243</v>
      </c>
      <c r="G196" s="99">
        <v>45246</v>
      </c>
      <c r="H196" s="98" t="s">
        <v>106</v>
      </c>
      <c r="I196" s="100">
        <v>243.69900000000001</v>
      </c>
      <c r="J196" s="155">
        <f t="shared" si="6"/>
        <v>4</v>
      </c>
      <c r="K196" s="100">
        <v>257.517</v>
      </c>
      <c r="L196" s="100">
        <v>257.517</v>
      </c>
      <c r="M196" s="101">
        <v>0</v>
      </c>
      <c r="N196" s="102">
        <v>3</v>
      </c>
      <c r="O196" s="100">
        <v>454.75200000000001</v>
      </c>
      <c r="P196" s="102">
        <v>4</v>
      </c>
      <c r="Q196" s="100">
        <v>195.672</v>
      </c>
      <c r="R196" s="100">
        <v>66.855000000000004</v>
      </c>
      <c r="S196" s="103">
        <v>974.79600000000005</v>
      </c>
    </row>
    <row r="197" spans="1:19" s="64" customFormat="1" ht="86.25" outlineLevel="1" x14ac:dyDescent="0.3">
      <c r="A197" s="94" t="s">
        <v>863</v>
      </c>
      <c r="B197" s="95" t="s">
        <v>263</v>
      </c>
      <c r="C197" s="96" t="s">
        <v>319</v>
      </c>
      <c r="D197" s="97" t="s">
        <v>554</v>
      </c>
      <c r="E197" s="98" t="s">
        <v>555</v>
      </c>
      <c r="F197" s="99">
        <v>45244</v>
      </c>
      <c r="G197" s="99">
        <v>45247</v>
      </c>
      <c r="H197" s="98" t="s">
        <v>206</v>
      </c>
      <c r="I197" s="100">
        <v>166.6645</v>
      </c>
      <c r="J197" s="155">
        <f t="shared" si="6"/>
        <v>4</v>
      </c>
      <c r="K197" s="100">
        <v>179.54599999999999</v>
      </c>
      <c r="L197" s="100">
        <v>179.54599999999999</v>
      </c>
      <c r="M197" s="101">
        <v>0</v>
      </c>
      <c r="N197" s="102">
        <v>3</v>
      </c>
      <c r="O197" s="100">
        <v>349.33800000000002</v>
      </c>
      <c r="P197" s="102">
        <v>4</v>
      </c>
      <c r="Q197" s="100">
        <v>118.02</v>
      </c>
      <c r="R197" s="100">
        <v>19.754000000000001</v>
      </c>
      <c r="S197" s="103">
        <v>666.65800000000002</v>
      </c>
    </row>
    <row r="198" spans="1:19" s="64" customFormat="1" ht="86.25" outlineLevel="1" x14ac:dyDescent="0.3">
      <c r="A198" s="94" t="s">
        <v>863</v>
      </c>
      <c r="B198" s="95" t="s">
        <v>264</v>
      </c>
      <c r="C198" s="96" t="s">
        <v>319</v>
      </c>
      <c r="D198" s="97" t="s">
        <v>554</v>
      </c>
      <c r="E198" s="98" t="s">
        <v>556</v>
      </c>
      <c r="F198" s="99">
        <v>45244</v>
      </c>
      <c r="G198" s="99">
        <v>45247</v>
      </c>
      <c r="H198" s="98" t="s">
        <v>206</v>
      </c>
      <c r="I198" s="100">
        <v>162.17599999999999</v>
      </c>
      <c r="J198" s="155">
        <f t="shared" si="6"/>
        <v>4</v>
      </c>
      <c r="K198" s="100">
        <v>179.54599999999999</v>
      </c>
      <c r="L198" s="100">
        <v>179.54599999999999</v>
      </c>
      <c r="M198" s="101">
        <v>0</v>
      </c>
      <c r="N198" s="102">
        <v>3</v>
      </c>
      <c r="O198" s="100">
        <v>349.33800000000002</v>
      </c>
      <c r="P198" s="102">
        <v>4</v>
      </c>
      <c r="Q198" s="100">
        <v>118.02</v>
      </c>
      <c r="R198" s="100">
        <v>1.8</v>
      </c>
      <c r="S198" s="103">
        <v>648.70399999999995</v>
      </c>
    </row>
    <row r="199" spans="1:19" s="64" customFormat="1" ht="51.75" outlineLevel="1" x14ac:dyDescent="0.3">
      <c r="A199" s="94" t="s">
        <v>863</v>
      </c>
      <c r="B199" s="95" t="s">
        <v>265</v>
      </c>
      <c r="C199" s="96" t="s">
        <v>319</v>
      </c>
      <c r="D199" s="97" t="s">
        <v>557</v>
      </c>
      <c r="E199" s="98" t="s">
        <v>558</v>
      </c>
      <c r="F199" s="99">
        <v>45257</v>
      </c>
      <c r="G199" s="99">
        <v>45259</v>
      </c>
      <c r="H199" s="98" t="s">
        <v>220</v>
      </c>
      <c r="I199" s="100">
        <v>105.27033333333334</v>
      </c>
      <c r="J199" s="155">
        <f t="shared" si="6"/>
        <v>3</v>
      </c>
      <c r="K199" s="100">
        <v>104.15600000000001</v>
      </c>
      <c r="L199" s="100">
        <v>104.15600000000001</v>
      </c>
      <c r="M199" s="101">
        <v>0</v>
      </c>
      <c r="N199" s="102">
        <v>2</v>
      </c>
      <c r="O199" s="100">
        <v>107.84</v>
      </c>
      <c r="P199" s="102">
        <v>3</v>
      </c>
      <c r="Q199" s="100">
        <v>103.815</v>
      </c>
      <c r="R199" s="100">
        <v>0</v>
      </c>
      <c r="S199" s="103">
        <v>315.81100000000004</v>
      </c>
    </row>
    <row r="200" spans="1:19" s="64" customFormat="1" ht="86.25" outlineLevel="1" x14ac:dyDescent="0.3">
      <c r="A200" s="94" t="s">
        <v>863</v>
      </c>
      <c r="B200" s="95" t="s">
        <v>266</v>
      </c>
      <c r="C200" s="96" t="s">
        <v>319</v>
      </c>
      <c r="D200" s="97" t="s">
        <v>559</v>
      </c>
      <c r="E200" s="98" t="s">
        <v>560</v>
      </c>
      <c r="F200" s="99">
        <v>45257</v>
      </c>
      <c r="G200" s="99">
        <v>45259</v>
      </c>
      <c r="H200" s="98" t="s">
        <v>220</v>
      </c>
      <c r="I200" s="100">
        <v>105.27033333333334</v>
      </c>
      <c r="J200" s="155">
        <f t="shared" si="6"/>
        <v>3</v>
      </c>
      <c r="K200" s="100">
        <v>104.15600000000001</v>
      </c>
      <c r="L200" s="100">
        <v>104.15600000000001</v>
      </c>
      <c r="M200" s="101">
        <v>0</v>
      </c>
      <c r="N200" s="102">
        <v>2</v>
      </c>
      <c r="O200" s="100">
        <v>107.84</v>
      </c>
      <c r="P200" s="102">
        <v>3</v>
      </c>
      <c r="Q200" s="100">
        <v>103.815</v>
      </c>
      <c r="R200" s="100">
        <v>0</v>
      </c>
      <c r="S200" s="103">
        <v>315.81100000000004</v>
      </c>
    </row>
    <row r="201" spans="1:19" s="64" customFormat="1" ht="86.25" outlineLevel="1" x14ac:dyDescent="0.3">
      <c r="A201" s="94" t="s">
        <v>863</v>
      </c>
      <c r="B201" s="95" t="s">
        <v>267</v>
      </c>
      <c r="C201" s="96" t="s">
        <v>319</v>
      </c>
      <c r="D201" s="97" t="s">
        <v>559</v>
      </c>
      <c r="E201" s="98" t="s">
        <v>561</v>
      </c>
      <c r="F201" s="99">
        <v>45257</v>
      </c>
      <c r="G201" s="99">
        <v>45259</v>
      </c>
      <c r="H201" s="98" t="s">
        <v>220</v>
      </c>
      <c r="I201" s="100">
        <v>111.96499999999999</v>
      </c>
      <c r="J201" s="155">
        <f t="shared" si="6"/>
        <v>3</v>
      </c>
      <c r="K201" s="100">
        <v>108.404</v>
      </c>
      <c r="L201" s="100">
        <v>108.404</v>
      </c>
      <c r="M201" s="101">
        <v>0</v>
      </c>
      <c r="N201" s="102">
        <v>2</v>
      </c>
      <c r="O201" s="100">
        <v>107.84</v>
      </c>
      <c r="P201" s="102">
        <v>3</v>
      </c>
      <c r="Q201" s="100">
        <v>103.815</v>
      </c>
      <c r="R201" s="100">
        <v>15.836</v>
      </c>
      <c r="S201" s="103">
        <v>335.89499999999998</v>
      </c>
    </row>
    <row r="202" spans="1:19" s="64" customFormat="1" ht="51.75" outlineLevel="1" x14ac:dyDescent="0.3">
      <c r="A202" s="94" t="s">
        <v>863</v>
      </c>
      <c r="B202" s="95" t="s">
        <v>268</v>
      </c>
      <c r="C202" s="96" t="s">
        <v>319</v>
      </c>
      <c r="D202" s="97" t="s">
        <v>562</v>
      </c>
      <c r="E202" s="98" t="s">
        <v>552</v>
      </c>
      <c r="F202" s="99">
        <v>45271</v>
      </c>
      <c r="G202" s="99">
        <v>45274</v>
      </c>
      <c r="H202" s="98" t="s">
        <v>563</v>
      </c>
      <c r="I202" s="100">
        <v>39.545999999999999</v>
      </c>
      <c r="J202" s="155">
        <f t="shared" ref="J202:J233" si="7">AVERAGEIFS(P:P,E:E,E202)</f>
        <v>4</v>
      </c>
      <c r="K202" s="100">
        <v>0</v>
      </c>
      <c r="L202" s="100">
        <v>0</v>
      </c>
      <c r="M202" s="101">
        <v>0</v>
      </c>
      <c r="N202" s="102">
        <v>3</v>
      </c>
      <c r="O202" s="100">
        <v>0</v>
      </c>
      <c r="P202" s="102">
        <v>4</v>
      </c>
      <c r="Q202" s="100">
        <v>143.184</v>
      </c>
      <c r="R202" s="100">
        <v>15</v>
      </c>
      <c r="S202" s="103">
        <v>158.184</v>
      </c>
    </row>
    <row r="203" spans="1:19" s="64" customFormat="1" ht="86.25" outlineLevel="1" x14ac:dyDescent="0.3">
      <c r="A203" s="94" t="s">
        <v>863</v>
      </c>
      <c r="B203" s="95" t="s">
        <v>269</v>
      </c>
      <c r="C203" s="96" t="s">
        <v>319</v>
      </c>
      <c r="D203" s="97" t="s">
        <v>562</v>
      </c>
      <c r="E203" s="98" t="s">
        <v>553</v>
      </c>
      <c r="F203" s="99">
        <v>45271</v>
      </c>
      <c r="G203" s="99">
        <v>45274</v>
      </c>
      <c r="H203" s="98" t="s">
        <v>563</v>
      </c>
      <c r="I203" s="100">
        <v>36.246000000000002</v>
      </c>
      <c r="J203" s="155">
        <f t="shared" si="7"/>
        <v>4</v>
      </c>
      <c r="K203" s="100">
        <v>0</v>
      </c>
      <c r="L203" s="100">
        <v>0</v>
      </c>
      <c r="M203" s="101">
        <v>0</v>
      </c>
      <c r="N203" s="102">
        <v>3</v>
      </c>
      <c r="O203" s="100">
        <v>0</v>
      </c>
      <c r="P203" s="102">
        <v>4</v>
      </c>
      <c r="Q203" s="100">
        <v>143.184</v>
      </c>
      <c r="R203" s="100">
        <v>1.8</v>
      </c>
      <c r="S203" s="103">
        <v>144.98400000000001</v>
      </c>
    </row>
    <row r="204" spans="1:19" s="64" customFormat="1" ht="51.75" outlineLevel="1" x14ac:dyDescent="0.3">
      <c r="A204" s="94" t="s">
        <v>863</v>
      </c>
      <c r="B204" s="95" t="s">
        <v>270</v>
      </c>
      <c r="C204" s="96" t="s">
        <v>319</v>
      </c>
      <c r="D204" s="97" t="s">
        <v>562</v>
      </c>
      <c r="E204" s="98" t="s">
        <v>564</v>
      </c>
      <c r="F204" s="99">
        <v>45271</v>
      </c>
      <c r="G204" s="99">
        <v>45274</v>
      </c>
      <c r="H204" s="98" t="s">
        <v>563</v>
      </c>
      <c r="I204" s="100">
        <v>36.246000000000002</v>
      </c>
      <c r="J204" s="155">
        <f t="shared" si="7"/>
        <v>4</v>
      </c>
      <c r="K204" s="100">
        <v>0</v>
      </c>
      <c r="L204" s="100">
        <v>0</v>
      </c>
      <c r="M204" s="101">
        <v>0</v>
      </c>
      <c r="N204" s="102">
        <v>3</v>
      </c>
      <c r="O204" s="100">
        <v>0</v>
      </c>
      <c r="P204" s="102">
        <v>4</v>
      </c>
      <c r="Q204" s="100">
        <v>143.184</v>
      </c>
      <c r="R204" s="100">
        <v>1.8</v>
      </c>
      <c r="S204" s="103">
        <v>144.98400000000001</v>
      </c>
    </row>
    <row r="205" spans="1:19" s="64" customFormat="1" ht="86.25" outlineLevel="1" x14ac:dyDescent="0.3">
      <c r="A205" s="94" t="s">
        <v>863</v>
      </c>
      <c r="B205" s="95" t="s">
        <v>864</v>
      </c>
      <c r="C205" s="96" t="s">
        <v>319</v>
      </c>
      <c r="D205" s="97" t="s">
        <v>565</v>
      </c>
      <c r="E205" s="98" t="s">
        <v>566</v>
      </c>
      <c r="F205" s="99">
        <v>45270</v>
      </c>
      <c r="G205" s="99">
        <v>45276</v>
      </c>
      <c r="H205" s="98" t="s">
        <v>567</v>
      </c>
      <c r="I205" s="100">
        <v>50.366428571428571</v>
      </c>
      <c r="J205" s="155">
        <f t="shared" si="7"/>
        <v>7</v>
      </c>
      <c r="K205" s="100">
        <v>0</v>
      </c>
      <c r="L205" s="100">
        <v>0</v>
      </c>
      <c r="M205" s="101">
        <v>0</v>
      </c>
      <c r="N205" s="102">
        <v>6</v>
      </c>
      <c r="O205" s="100">
        <v>241.554</v>
      </c>
      <c r="P205" s="102">
        <v>7</v>
      </c>
      <c r="Q205" s="100">
        <v>92.995000000000005</v>
      </c>
      <c r="R205" s="100">
        <v>18.015999999999998</v>
      </c>
      <c r="S205" s="103">
        <v>352.565</v>
      </c>
    </row>
    <row r="206" spans="1:19" s="64" customFormat="1" ht="69" outlineLevel="1" x14ac:dyDescent="0.3">
      <c r="A206" s="94" t="s">
        <v>865</v>
      </c>
      <c r="B206" s="95" t="s">
        <v>71</v>
      </c>
      <c r="C206" s="96" t="s">
        <v>319</v>
      </c>
      <c r="D206" s="97" t="s">
        <v>568</v>
      </c>
      <c r="E206" s="98" t="s">
        <v>295</v>
      </c>
      <c r="F206" s="99">
        <v>45211</v>
      </c>
      <c r="G206" s="99">
        <v>45213</v>
      </c>
      <c r="H206" s="98" t="s">
        <v>108</v>
      </c>
      <c r="I206" s="100">
        <v>50.632333333333328</v>
      </c>
      <c r="J206" s="155">
        <f t="shared" si="7"/>
        <v>3.3333333333333335</v>
      </c>
      <c r="K206" s="100">
        <v>0</v>
      </c>
      <c r="L206" s="100">
        <v>0</v>
      </c>
      <c r="M206" s="101">
        <v>0</v>
      </c>
      <c r="N206" s="102">
        <v>2</v>
      </c>
      <c r="O206" s="100">
        <v>0</v>
      </c>
      <c r="P206" s="102">
        <v>3</v>
      </c>
      <c r="Q206" s="100">
        <v>151.89699999999999</v>
      </c>
      <c r="R206" s="100">
        <v>0</v>
      </c>
      <c r="S206" s="103">
        <v>151.89699999999999</v>
      </c>
    </row>
    <row r="207" spans="1:19" s="64" customFormat="1" ht="86.25" outlineLevel="1" x14ac:dyDescent="0.3">
      <c r="A207" s="94" t="s">
        <v>865</v>
      </c>
      <c r="B207" s="95" t="s">
        <v>866</v>
      </c>
      <c r="C207" s="96" t="s">
        <v>319</v>
      </c>
      <c r="D207" s="97" t="s">
        <v>569</v>
      </c>
      <c r="E207" s="98" t="s">
        <v>296</v>
      </c>
      <c r="F207" s="99">
        <v>45211</v>
      </c>
      <c r="G207" s="99">
        <v>45213</v>
      </c>
      <c r="H207" s="98" t="s">
        <v>108</v>
      </c>
      <c r="I207" s="100">
        <v>82.953333333333333</v>
      </c>
      <c r="J207" s="155">
        <f t="shared" si="7"/>
        <v>3.5</v>
      </c>
      <c r="K207" s="100">
        <v>0</v>
      </c>
      <c r="L207" s="100">
        <v>0</v>
      </c>
      <c r="M207" s="101">
        <v>0</v>
      </c>
      <c r="N207" s="102">
        <v>2</v>
      </c>
      <c r="O207" s="100">
        <v>0</v>
      </c>
      <c r="P207" s="102">
        <v>3</v>
      </c>
      <c r="Q207" s="100">
        <v>248.86</v>
      </c>
      <c r="R207" s="100">
        <v>0</v>
      </c>
      <c r="S207" s="103">
        <v>248.86</v>
      </c>
    </row>
    <row r="208" spans="1:19" s="64" customFormat="1" ht="103.5" outlineLevel="1" x14ac:dyDescent="0.3">
      <c r="A208" s="94" t="s">
        <v>865</v>
      </c>
      <c r="B208" s="95" t="s">
        <v>867</v>
      </c>
      <c r="C208" s="96" t="s">
        <v>319</v>
      </c>
      <c r="D208" s="97" t="s">
        <v>570</v>
      </c>
      <c r="E208" s="98" t="s">
        <v>571</v>
      </c>
      <c r="F208" s="99">
        <v>45238</v>
      </c>
      <c r="G208" s="99">
        <v>45241</v>
      </c>
      <c r="H208" s="98" t="s">
        <v>102</v>
      </c>
      <c r="I208" s="100">
        <v>146.85575</v>
      </c>
      <c r="J208" s="155">
        <f t="shared" si="7"/>
        <v>4</v>
      </c>
      <c r="K208" s="100">
        <v>173.333</v>
      </c>
      <c r="L208" s="100">
        <v>173.333</v>
      </c>
      <c r="M208" s="101">
        <v>0</v>
      </c>
      <c r="N208" s="102">
        <v>3</v>
      </c>
      <c r="O208" s="100">
        <v>132.21199999999999</v>
      </c>
      <c r="P208" s="102">
        <v>4</v>
      </c>
      <c r="Q208" s="100">
        <v>248.31800000000001</v>
      </c>
      <c r="R208" s="100">
        <v>33.56</v>
      </c>
      <c r="S208" s="103">
        <v>587.423</v>
      </c>
    </row>
    <row r="209" spans="1:19" s="64" customFormat="1" ht="69" outlineLevel="1" x14ac:dyDescent="0.3">
      <c r="A209" s="94" t="s">
        <v>865</v>
      </c>
      <c r="B209" s="95" t="s">
        <v>868</v>
      </c>
      <c r="C209" s="96" t="s">
        <v>319</v>
      </c>
      <c r="D209" s="97" t="s">
        <v>572</v>
      </c>
      <c r="E209" s="98" t="s">
        <v>573</v>
      </c>
      <c r="F209" s="99">
        <v>45207</v>
      </c>
      <c r="G209" s="99">
        <v>45210</v>
      </c>
      <c r="H209" s="98" t="s">
        <v>107</v>
      </c>
      <c r="I209" s="100">
        <v>20.113500000000002</v>
      </c>
      <c r="J209" s="155">
        <f t="shared" si="7"/>
        <v>2.5</v>
      </c>
      <c r="K209" s="100">
        <v>0</v>
      </c>
      <c r="L209" s="100">
        <v>0</v>
      </c>
      <c r="M209" s="101">
        <v>0</v>
      </c>
      <c r="N209" s="102">
        <v>3</v>
      </c>
      <c r="O209" s="100">
        <v>67.540000000000006</v>
      </c>
      <c r="P209" s="102">
        <v>4</v>
      </c>
      <c r="Q209" s="100">
        <v>0</v>
      </c>
      <c r="R209" s="100">
        <v>12.914</v>
      </c>
      <c r="S209" s="103">
        <v>80.454000000000008</v>
      </c>
    </row>
    <row r="210" spans="1:19" s="64" customFormat="1" ht="69" outlineLevel="1" x14ac:dyDescent="0.3">
      <c r="A210" s="94" t="s">
        <v>865</v>
      </c>
      <c r="B210" s="95" t="s">
        <v>869</v>
      </c>
      <c r="C210" s="96" t="s">
        <v>319</v>
      </c>
      <c r="D210" s="97" t="s">
        <v>572</v>
      </c>
      <c r="E210" s="98" t="s">
        <v>295</v>
      </c>
      <c r="F210" s="99">
        <v>45207</v>
      </c>
      <c r="G210" s="99">
        <v>45210</v>
      </c>
      <c r="H210" s="98" t="s">
        <v>107</v>
      </c>
      <c r="I210" s="100">
        <v>19.377750000000002</v>
      </c>
      <c r="J210" s="155">
        <f t="shared" si="7"/>
        <v>3.3333333333333335</v>
      </c>
      <c r="K210" s="100">
        <v>9.9710000000000001</v>
      </c>
      <c r="L210" s="100">
        <v>9.9710000000000001</v>
      </c>
      <c r="M210" s="101">
        <v>0</v>
      </c>
      <c r="N210" s="102">
        <v>3</v>
      </c>
      <c r="O210" s="100">
        <v>67.540000000000006</v>
      </c>
      <c r="P210" s="102">
        <v>4</v>
      </c>
      <c r="Q210" s="100">
        <v>0</v>
      </c>
      <c r="R210" s="100">
        <v>0</v>
      </c>
      <c r="S210" s="103">
        <v>77.51100000000001</v>
      </c>
    </row>
    <row r="211" spans="1:19" s="64" customFormat="1" ht="69" outlineLevel="1" x14ac:dyDescent="0.3">
      <c r="A211" s="94" t="s">
        <v>865</v>
      </c>
      <c r="B211" s="95" t="s">
        <v>870</v>
      </c>
      <c r="C211" s="96" t="s">
        <v>319</v>
      </c>
      <c r="D211" s="97" t="s">
        <v>572</v>
      </c>
      <c r="E211" s="98" t="s">
        <v>574</v>
      </c>
      <c r="F211" s="99">
        <v>45207</v>
      </c>
      <c r="G211" s="99">
        <v>45210</v>
      </c>
      <c r="H211" s="98" t="s">
        <v>107</v>
      </c>
      <c r="I211" s="100">
        <v>19.96875</v>
      </c>
      <c r="J211" s="155">
        <f t="shared" si="7"/>
        <v>4</v>
      </c>
      <c r="K211" s="100">
        <v>0</v>
      </c>
      <c r="L211" s="100">
        <v>0</v>
      </c>
      <c r="M211" s="101">
        <v>0</v>
      </c>
      <c r="N211" s="102">
        <v>3</v>
      </c>
      <c r="O211" s="100">
        <v>67.540000000000006</v>
      </c>
      <c r="P211" s="102">
        <v>4</v>
      </c>
      <c r="Q211" s="100">
        <v>0</v>
      </c>
      <c r="R211" s="100">
        <v>12.335000000000001</v>
      </c>
      <c r="S211" s="103">
        <v>79.875</v>
      </c>
    </row>
    <row r="212" spans="1:19" s="64" customFormat="1" ht="69" outlineLevel="1" x14ac:dyDescent="0.3">
      <c r="A212" s="94" t="s">
        <v>865</v>
      </c>
      <c r="B212" s="95" t="s">
        <v>871</v>
      </c>
      <c r="C212" s="96" t="s">
        <v>319</v>
      </c>
      <c r="D212" s="97" t="s">
        <v>575</v>
      </c>
      <c r="E212" s="98" t="s">
        <v>573</v>
      </c>
      <c r="F212" s="99">
        <v>45225</v>
      </c>
      <c r="G212" s="99">
        <v>45225</v>
      </c>
      <c r="H212" s="98" t="s">
        <v>129</v>
      </c>
      <c r="I212" s="100">
        <v>30.582000000000001</v>
      </c>
      <c r="J212" s="155">
        <f t="shared" si="7"/>
        <v>2.5</v>
      </c>
      <c r="K212" s="100">
        <v>0</v>
      </c>
      <c r="L212" s="100">
        <v>0</v>
      </c>
      <c r="M212" s="101">
        <v>0</v>
      </c>
      <c r="N212" s="102">
        <v>0</v>
      </c>
      <c r="O212" s="100">
        <v>0</v>
      </c>
      <c r="P212" s="102">
        <v>1</v>
      </c>
      <c r="Q212" s="100">
        <v>30.582000000000001</v>
      </c>
      <c r="R212" s="100">
        <v>0</v>
      </c>
      <c r="S212" s="103">
        <v>30.582000000000001</v>
      </c>
    </row>
    <row r="213" spans="1:19" s="64" customFormat="1" ht="69" outlineLevel="1" x14ac:dyDescent="0.3">
      <c r="A213" s="94" t="s">
        <v>865</v>
      </c>
      <c r="B213" s="95" t="s">
        <v>872</v>
      </c>
      <c r="C213" s="96" t="s">
        <v>319</v>
      </c>
      <c r="D213" s="97" t="s">
        <v>576</v>
      </c>
      <c r="E213" s="98" t="s">
        <v>573</v>
      </c>
      <c r="F213" s="99">
        <v>45232</v>
      </c>
      <c r="G213" s="99">
        <v>45233</v>
      </c>
      <c r="H213" s="98" t="s">
        <v>220</v>
      </c>
      <c r="I213" s="100">
        <v>128.65600000000001</v>
      </c>
      <c r="J213" s="155">
        <f t="shared" si="7"/>
        <v>2.5</v>
      </c>
      <c r="K213" s="100">
        <v>155.749</v>
      </c>
      <c r="L213" s="100">
        <v>155.749</v>
      </c>
      <c r="M213" s="101">
        <v>0</v>
      </c>
      <c r="N213" s="102">
        <v>1</v>
      </c>
      <c r="O213" s="100">
        <v>32.351999999999997</v>
      </c>
      <c r="P213" s="102">
        <v>2</v>
      </c>
      <c r="Q213" s="100">
        <v>69.210999999999999</v>
      </c>
      <c r="R213" s="100">
        <v>0</v>
      </c>
      <c r="S213" s="103">
        <v>257.31200000000001</v>
      </c>
    </row>
    <row r="214" spans="1:19" s="64" customFormat="1" ht="69" outlineLevel="1" x14ac:dyDescent="0.3">
      <c r="A214" s="94" t="s">
        <v>865</v>
      </c>
      <c r="B214" s="95" t="s">
        <v>873</v>
      </c>
      <c r="C214" s="96" t="s">
        <v>319</v>
      </c>
      <c r="D214" s="97" t="s">
        <v>577</v>
      </c>
      <c r="E214" s="98" t="s">
        <v>578</v>
      </c>
      <c r="F214" s="99">
        <v>45264</v>
      </c>
      <c r="G214" s="99">
        <v>45267</v>
      </c>
      <c r="H214" s="98" t="s">
        <v>108</v>
      </c>
      <c r="I214" s="100">
        <v>165.37774999999999</v>
      </c>
      <c r="J214" s="155">
        <f t="shared" si="7"/>
        <v>4</v>
      </c>
      <c r="K214" s="100">
        <v>280.58600000000001</v>
      </c>
      <c r="L214" s="100">
        <v>280.58600000000001</v>
      </c>
      <c r="M214" s="101">
        <v>0</v>
      </c>
      <c r="N214" s="102">
        <v>3</v>
      </c>
      <c r="O214" s="100">
        <v>183.02799999999999</v>
      </c>
      <c r="P214" s="102">
        <v>4</v>
      </c>
      <c r="Q214" s="100">
        <v>197.89699999999999</v>
      </c>
      <c r="R214" s="100">
        <v>0</v>
      </c>
      <c r="S214" s="103">
        <v>661.51099999999997</v>
      </c>
    </row>
    <row r="215" spans="1:19" s="64" customFormat="1" ht="69" outlineLevel="1" x14ac:dyDescent="0.3">
      <c r="A215" s="94" t="s">
        <v>865</v>
      </c>
      <c r="B215" s="95" t="s">
        <v>874</v>
      </c>
      <c r="C215" s="96" t="s">
        <v>319</v>
      </c>
      <c r="D215" s="97" t="s">
        <v>577</v>
      </c>
      <c r="E215" s="98" t="s">
        <v>579</v>
      </c>
      <c r="F215" s="99">
        <v>45264</v>
      </c>
      <c r="G215" s="99">
        <v>45267</v>
      </c>
      <c r="H215" s="98" t="s">
        <v>108</v>
      </c>
      <c r="I215" s="100">
        <v>135.66974999999999</v>
      </c>
      <c r="J215" s="155">
        <f t="shared" si="7"/>
        <v>4</v>
      </c>
      <c r="K215" s="100">
        <v>161.75399999999999</v>
      </c>
      <c r="L215" s="100">
        <v>161.75399999999999</v>
      </c>
      <c r="M215" s="101">
        <v>0</v>
      </c>
      <c r="N215" s="102">
        <v>3</v>
      </c>
      <c r="O215" s="100">
        <v>183.02799999999999</v>
      </c>
      <c r="P215" s="102">
        <v>4</v>
      </c>
      <c r="Q215" s="100">
        <v>197.89699999999999</v>
      </c>
      <c r="R215" s="100">
        <v>0</v>
      </c>
      <c r="S215" s="103">
        <v>542.67899999999997</v>
      </c>
    </row>
    <row r="216" spans="1:19" s="64" customFormat="1" ht="86.25" outlineLevel="1" x14ac:dyDescent="0.3">
      <c r="A216" s="94" t="s">
        <v>865</v>
      </c>
      <c r="B216" s="95" t="s">
        <v>875</v>
      </c>
      <c r="C216" s="96" t="s">
        <v>319</v>
      </c>
      <c r="D216" s="97" t="s">
        <v>580</v>
      </c>
      <c r="E216" s="98" t="s">
        <v>296</v>
      </c>
      <c r="F216" s="99">
        <v>45258</v>
      </c>
      <c r="G216" s="99">
        <v>45261</v>
      </c>
      <c r="H216" s="98" t="s">
        <v>129</v>
      </c>
      <c r="I216" s="100">
        <v>30.62725</v>
      </c>
      <c r="J216" s="155">
        <f t="shared" si="7"/>
        <v>3.5</v>
      </c>
      <c r="K216" s="100">
        <v>0</v>
      </c>
      <c r="L216" s="100">
        <v>0</v>
      </c>
      <c r="M216" s="101">
        <v>0</v>
      </c>
      <c r="N216" s="102">
        <v>3</v>
      </c>
      <c r="O216" s="100">
        <v>0</v>
      </c>
      <c r="P216" s="102">
        <v>4</v>
      </c>
      <c r="Q216" s="100">
        <v>122.509</v>
      </c>
      <c r="R216" s="100">
        <v>0</v>
      </c>
      <c r="S216" s="103">
        <v>122.509</v>
      </c>
    </row>
    <row r="217" spans="1:19" s="64" customFormat="1" ht="138" outlineLevel="1" x14ac:dyDescent="0.3">
      <c r="A217" s="94" t="s">
        <v>865</v>
      </c>
      <c r="B217" s="95" t="s">
        <v>876</v>
      </c>
      <c r="C217" s="96" t="s">
        <v>319</v>
      </c>
      <c r="D217" s="97" t="s">
        <v>580</v>
      </c>
      <c r="E217" s="98" t="s">
        <v>581</v>
      </c>
      <c r="F217" s="99">
        <v>45258</v>
      </c>
      <c r="G217" s="99">
        <v>45261</v>
      </c>
      <c r="H217" s="98" t="s">
        <v>129</v>
      </c>
      <c r="I217" s="100">
        <v>30.62725</v>
      </c>
      <c r="J217" s="155">
        <f t="shared" si="7"/>
        <v>4</v>
      </c>
      <c r="K217" s="100">
        <v>0</v>
      </c>
      <c r="L217" s="100">
        <v>0</v>
      </c>
      <c r="M217" s="101">
        <v>0</v>
      </c>
      <c r="N217" s="102">
        <v>3</v>
      </c>
      <c r="O217" s="100">
        <v>0</v>
      </c>
      <c r="P217" s="102">
        <v>4</v>
      </c>
      <c r="Q217" s="100">
        <v>122.509</v>
      </c>
      <c r="R217" s="100">
        <v>0</v>
      </c>
      <c r="S217" s="103">
        <v>122.509</v>
      </c>
    </row>
    <row r="218" spans="1:19" s="64" customFormat="1" ht="138" outlineLevel="1" x14ac:dyDescent="0.3">
      <c r="A218" s="94" t="s">
        <v>865</v>
      </c>
      <c r="B218" s="95" t="s">
        <v>877</v>
      </c>
      <c r="C218" s="96" t="s">
        <v>319</v>
      </c>
      <c r="D218" s="97" t="s">
        <v>580</v>
      </c>
      <c r="E218" s="98" t="s">
        <v>582</v>
      </c>
      <c r="F218" s="99">
        <v>45258</v>
      </c>
      <c r="G218" s="99">
        <v>45261</v>
      </c>
      <c r="H218" s="98" t="s">
        <v>129</v>
      </c>
      <c r="I218" s="100">
        <v>30.62725</v>
      </c>
      <c r="J218" s="155">
        <f t="shared" si="7"/>
        <v>4</v>
      </c>
      <c r="K218" s="100">
        <v>0</v>
      </c>
      <c r="L218" s="100">
        <v>0</v>
      </c>
      <c r="M218" s="101">
        <v>0</v>
      </c>
      <c r="N218" s="102">
        <v>3</v>
      </c>
      <c r="O218" s="100">
        <v>0</v>
      </c>
      <c r="P218" s="102">
        <v>4</v>
      </c>
      <c r="Q218" s="100">
        <v>122.509</v>
      </c>
      <c r="R218" s="100">
        <v>0</v>
      </c>
      <c r="S218" s="103">
        <v>122.509</v>
      </c>
    </row>
    <row r="219" spans="1:19" s="64" customFormat="1" ht="138" outlineLevel="1" x14ac:dyDescent="0.3">
      <c r="A219" s="94" t="s">
        <v>865</v>
      </c>
      <c r="B219" s="95" t="s">
        <v>878</v>
      </c>
      <c r="C219" s="96" t="s">
        <v>319</v>
      </c>
      <c r="D219" s="97" t="s">
        <v>580</v>
      </c>
      <c r="E219" s="98" t="s">
        <v>583</v>
      </c>
      <c r="F219" s="99">
        <v>45258</v>
      </c>
      <c r="G219" s="99">
        <v>45261</v>
      </c>
      <c r="H219" s="98" t="s">
        <v>129</v>
      </c>
      <c r="I219" s="100">
        <v>30.62725</v>
      </c>
      <c r="J219" s="155">
        <f t="shared" si="7"/>
        <v>4</v>
      </c>
      <c r="K219" s="100">
        <v>0</v>
      </c>
      <c r="L219" s="100">
        <v>0</v>
      </c>
      <c r="M219" s="101">
        <v>0</v>
      </c>
      <c r="N219" s="102">
        <v>3</v>
      </c>
      <c r="O219" s="100">
        <v>0</v>
      </c>
      <c r="P219" s="102">
        <v>4</v>
      </c>
      <c r="Q219" s="100">
        <v>122.509</v>
      </c>
      <c r="R219" s="100">
        <v>0</v>
      </c>
      <c r="S219" s="103">
        <v>122.509</v>
      </c>
    </row>
    <row r="220" spans="1:19" s="64" customFormat="1" ht="103.5" outlineLevel="1" x14ac:dyDescent="0.3">
      <c r="A220" s="94" t="s">
        <v>865</v>
      </c>
      <c r="B220" s="95" t="s">
        <v>879</v>
      </c>
      <c r="C220" s="96" t="s">
        <v>319</v>
      </c>
      <c r="D220" s="97" t="s">
        <v>584</v>
      </c>
      <c r="E220" s="98" t="s">
        <v>585</v>
      </c>
      <c r="F220" s="99">
        <v>45258</v>
      </c>
      <c r="G220" s="99">
        <v>45261</v>
      </c>
      <c r="H220" s="98" t="s">
        <v>102</v>
      </c>
      <c r="I220" s="100">
        <v>107.95050000000001</v>
      </c>
      <c r="J220" s="155">
        <f t="shared" si="7"/>
        <v>4</v>
      </c>
      <c r="K220" s="100">
        <v>0</v>
      </c>
      <c r="L220" s="100">
        <v>0</v>
      </c>
      <c r="M220" s="101">
        <v>0</v>
      </c>
      <c r="N220" s="102">
        <v>3</v>
      </c>
      <c r="O220" s="100">
        <v>185.05799999999999</v>
      </c>
      <c r="P220" s="102">
        <v>4</v>
      </c>
      <c r="Q220" s="100">
        <v>246.744</v>
      </c>
      <c r="R220" s="100">
        <v>0</v>
      </c>
      <c r="S220" s="103">
        <v>431.80200000000002</v>
      </c>
    </row>
    <row r="221" spans="1:19" s="64" customFormat="1" ht="86.25" outlineLevel="1" x14ac:dyDescent="0.3">
      <c r="A221" s="94" t="s">
        <v>865</v>
      </c>
      <c r="B221" s="95" t="s">
        <v>880</v>
      </c>
      <c r="C221" s="96" t="s">
        <v>319</v>
      </c>
      <c r="D221" s="97" t="s">
        <v>584</v>
      </c>
      <c r="E221" s="98" t="s">
        <v>586</v>
      </c>
      <c r="F221" s="99">
        <v>45258</v>
      </c>
      <c r="G221" s="99">
        <v>45261</v>
      </c>
      <c r="H221" s="98" t="s">
        <v>102</v>
      </c>
      <c r="I221" s="100">
        <v>107.95050000000001</v>
      </c>
      <c r="J221" s="155">
        <f t="shared" si="7"/>
        <v>4</v>
      </c>
      <c r="K221" s="100">
        <v>0</v>
      </c>
      <c r="L221" s="100">
        <v>0</v>
      </c>
      <c r="M221" s="101">
        <v>0</v>
      </c>
      <c r="N221" s="102">
        <v>3</v>
      </c>
      <c r="O221" s="100">
        <v>185.05799999999999</v>
      </c>
      <c r="P221" s="102">
        <v>4</v>
      </c>
      <c r="Q221" s="100">
        <v>246.744</v>
      </c>
      <c r="R221" s="100">
        <v>0</v>
      </c>
      <c r="S221" s="103">
        <v>431.80200000000002</v>
      </c>
    </row>
    <row r="222" spans="1:19" s="64" customFormat="1" ht="69" outlineLevel="1" x14ac:dyDescent="0.3">
      <c r="A222" s="94" t="s">
        <v>865</v>
      </c>
      <c r="B222" s="95" t="s">
        <v>881</v>
      </c>
      <c r="C222" s="96" t="s">
        <v>319</v>
      </c>
      <c r="D222" s="97" t="s">
        <v>587</v>
      </c>
      <c r="E222" s="98" t="s">
        <v>573</v>
      </c>
      <c r="F222" s="99">
        <v>45263</v>
      </c>
      <c r="G222" s="99">
        <v>45265</v>
      </c>
      <c r="H222" s="98" t="s">
        <v>369</v>
      </c>
      <c r="I222" s="100">
        <v>159.75666666666666</v>
      </c>
      <c r="J222" s="155">
        <f t="shared" si="7"/>
        <v>2.5</v>
      </c>
      <c r="K222" s="100">
        <v>159.02000000000001</v>
      </c>
      <c r="L222" s="100">
        <v>159.02000000000001</v>
      </c>
      <c r="M222" s="101">
        <v>0</v>
      </c>
      <c r="N222" s="102">
        <v>2</v>
      </c>
      <c r="O222" s="100">
        <v>167.01900000000001</v>
      </c>
      <c r="P222" s="102">
        <v>3</v>
      </c>
      <c r="Q222" s="100">
        <v>153.23099999999999</v>
      </c>
      <c r="R222" s="100">
        <v>0</v>
      </c>
      <c r="S222" s="103">
        <v>479.27</v>
      </c>
    </row>
    <row r="223" spans="1:19" s="64" customFormat="1" ht="69" outlineLevel="1" x14ac:dyDescent="0.3">
      <c r="A223" s="94" t="s">
        <v>865</v>
      </c>
      <c r="B223" s="95" t="s">
        <v>882</v>
      </c>
      <c r="C223" s="96" t="s">
        <v>319</v>
      </c>
      <c r="D223" s="97" t="s">
        <v>587</v>
      </c>
      <c r="E223" s="98" t="s">
        <v>295</v>
      </c>
      <c r="F223" s="99">
        <v>45263</v>
      </c>
      <c r="G223" s="99">
        <v>45265</v>
      </c>
      <c r="H223" s="98" t="s">
        <v>369</v>
      </c>
      <c r="I223" s="100">
        <v>169.84233333333333</v>
      </c>
      <c r="J223" s="155">
        <f t="shared" si="7"/>
        <v>3.3333333333333335</v>
      </c>
      <c r="K223" s="100">
        <v>159.02000000000001</v>
      </c>
      <c r="L223" s="100">
        <v>159.02000000000001</v>
      </c>
      <c r="M223" s="101">
        <v>0</v>
      </c>
      <c r="N223" s="102">
        <v>2</v>
      </c>
      <c r="O223" s="100">
        <v>167.01900000000001</v>
      </c>
      <c r="P223" s="102">
        <v>3</v>
      </c>
      <c r="Q223" s="100">
        <v>153.23099999999999</v>
      </c>
      <c r="R223" s="100">
        <v>30.257000000000001</v>
      </c>
      <c r="S223" s="103">
        <v>509.52699999999999</v>
      </c>
    </row>
    <row r="224" spans="1:19" s="64" customFormat="1" ht="69" outlineLevel="1" x14ac:dyDescent="0.3">
      <c r="A224" s="94" t="s">
        <v>883</v>
      </c>
      <c r="B224" s="95" t="s">
        <v>72</v>
      </c>
      <c r="C224" s="96" t="s">
        <v>319</v>
      </c>
      <c r="D224" s="97" t="s">
        <v>200</v>
      </c>
      <c r="E224" s="98" t="s">
        <v>201</v>
      </c>
      <c r="F224" s="99">
        <v>45202</v>
      </c>
      <c r="G224" s="99">
        <v>45211</v>
      </c>
      <c r="H224" s="98" t="s">
        <v>203</v>
      </c>
      <c r="I224" s="100">
        <v>38.179199999999994</v>
      </c>
      <c r="J224" s="155">
        <f t="shared" si="7"/>
        <v>10</v>
      </c>
      <c r="K224" s="100">
        <v>0</v>
      </c>
      <c r="L224" s="100">
        <v>0</v>
      </c>
      <c r="M224" s="101">
        <v>0</v>
      </c>
      <c r="N224" s="102">
        <v>9</v>
      </c>
      <c r="O224" s="100">
        <v>0</v>
      </c>
      <c r="P224" s="102">
        <v>10</v>
      </c>
      <c r="Q224" s="100">
        <v>318.654</v>
      </c>
      <c r="R224" s="100">
        <v>63.137999999999998</v>
      </c>
      <c r="S224" s="103">
        <v>381.79199999999997</v>
      </c>
    </row>
    <row r="225" spans="1:19" s="64" customFormat="1" ht="69" outlineLevel="1" x14ac:dyDescent="0.3">
      <c r="A225" s="94" t="s">
        <v>883</v>
      </c>
      <c r="B225" s="95" t="s">
        <v>73</v>
      </c>
      <c r="C225" s="96" t="s">
        <v>319</v>
      </c>
      <c r="D225" s="97" t="s">
        <v>200</v>
      </c>
      <c r="E225" s="98" t="s">
        <v>202</v>
      </c>
      <c r="F225" s="99">
        <v>45202</v>
      </c>
      <c r="G225" s="99">
        <v>45211</v>
      </c>
      <c r="H225" s="98" t="s">
        <v>203</v>
      </c>
      <c r="I225" s="100">
        <v>38.179199999999994</v>
      </c>
      <c r="J225" s="155">
        <f t="shared" si="7"/>
        <v>10</v>
      </c>
      <c r="K225" s="100">
        <v>0</v>
      </c>
      <c r="L225" s="100">
        <v>0</v>
      </c>
      <c r="M225" s="101">
        <v>0</v>
      </c>
      <c r="N225" s="102">
        <v>9</v>
      </c>
      <c r="O225" s="100">
        <v>0</v>
      </c>
      <c r="P225" s="102">
        <v>10</v>
      </c>
      <c r="Q225" s="100">
        <v>318.654</v>
      </c>
      <c r="R225" s="100">
        <v>63.137999999999998</v>
      </c>
      <c r="S225" s="103">
        <v>381.79199999999997</v>
      </c>
    </row>
    <row r="226" spans="1:19" s="64" customFormat="1" ht="69" outlineLevel="1" x14ac:dyDescent="0.3">
      <c r="A226" s="94" t="s">
        <v>883</v>
      </c>
      <c r="B226" s="95" t="s">
        <v>74</v>
      </c>
      <c r="C226" s="96" t="s">
        <v>319</v>
      </c>
      <c r="D226" s="97" t="s">
        <v>204</v>
      </c>
      <c r="E226" s="98" t="s">
        <v>205</v>
      </c>
      <c r="F226" s="99">
        <v>45202</v>
      </c>
      <c r="G226" s="99">
        <v>45211</v>
      </c>
      <c r="H226" s="98" t="s">
        <v>203</v>
      </c>
      <c r="I226" s="100">
        <v>38.179199999999994</v>
      </c>
      <c r="J226" s="155">
        <f t="shared" si="7"/>
        <v>10</v>
      </c>
      <c r="K226" s="100">
        <v>0</v>
      </c>
      <c r="L226" s="100">
        <v>0</v>
      </c>
      <c r="M226" s="101">
        <v>0</v>
      </c>
      <c r="N226" s="102">
        <v>9</v>
      </c>
      <c r="O226" s="100">
        <v>0</v>
      </c>
      <c r="P226" s="102">
        <v>10</v>
      </c>
      <c r="Q226" s="100">
        <v>318.654</v>
      </c>
      <c r="R226" s="100">
        <v>63.137999999999998</v>
      </c>
      <c r="S226" s="103">
        <v>381.79199999999997</v>
      </c>
    </row>
    <row r="227" spans="1:19" s="64" customFormat="1" ht="51.75" outlineLevel="1" x14ac:dyDescent="0.3">
      <c r="A227" s="94" t="s">
        <v>883</v>
      </c>
      <c r="B227" s="95" t="s">
        <v>75</v>
      </c>
      <c r="C227" s="96" t="s">
        <v>319</v>
      </c>
      <c r="D227" s="97" t="s">
        <v>588</v>
      </c>
      <c r="E227" s="98" t="s">
        <v>297</v>
      </c>
      <c r="F227" s="99">
        <v>45202</v>
      </c>
      <c r="G227" s="99">
        <v>45211</v>
      </c>
      <c r="H227" s="98" t="s">
        <v>129</v>
      </c>
      <c r="I227" s="100">
        <v>24.180399999999999</v>
      </c>
      <c r="J227" s="155">
        <f t="shared" si="7"/>
        <v>7.5</v>
      </c>
      <c r="K227" s="100">
        <v>0</v>
      </c>
      <c r="L227" s="100">
        <v>0</v>
      </c>
      <c r="M227" s="101">
        <v>0</v>
      </c>
      <c r="N227" s="102">
        <v>9</v>
      </c>
      <c r="O227" s="100">
        <v>74.709999999999994</v>
      </c>
      <c r="P227" s="102">
        <v>10</v>
      </c>
      <c r="Q227" s="100">
        <v>167.09399999999999</v>
      </c>
      <c r="R227" s="100">
        <v>0</v>
      </c>
      <c r="S227" s="103">
        <v>241.80399999999997</v>
      </c>
    </row>
    <row r="228" spans="1:19" s="64" customFormat="1" ht="51.75" outlineLevel="1" x14ac:dyDescent="0.3">
      <c r="A228" s="94" t="s">
        <v>883</v>
      </c>
      <c r="B228" s="95" t="s">
        <v>76</v>
      </c>
      <c r="C228" s="96" t="s">
        <v>319</v>
      </c>
      <c r="D228" s="97" t="s">
        <v>588</v>
      </c>
      <c r="E228" s="98" t="s">
        <v>226</v>
      </c>
      <c r="F228" s="99">
        <v>45202</v>
      </c>
      <c r="G228" s="99">
        <v>45211</v>
      </c>
      <c r="H228" s="98" t="s">
        <v>129</v>
      </c>
      <c r="I228" s="100">
        <v>24.180399999999999</v>
      </c>
      <c r="J228" s="155">
        <f t="shared" si="7"/>
        <v>10</v>
      </c>
      <c r="K228" s="100">
        <v>0</v>
      </c>
      <c r="L228" s="100">
        <v>0</v>
      </c>
      <c r="M228" s="101">
        <v>0</v>
      </c>
      <c r="N228" s="102">
        <v>9</v>
      </c>
      <c r="O228" s="100">
        <v>74.709999999999994</v>
      </c>
      <c r="P228" s="102">
        <v>10</v>
      </c>
      <c r="Q228" s="100">
        <v>167.09399999999999</v>
      </c>
      <c r="R228" s="100">
        <v>0</v>
      </c>
      <c r="S228" s="103">
        <v>241.80399999999997</v>
      </c>
    </row>
    <row r="229" spans="1:19" s="64" customFormat="1" ht="51.75" outlineLevel="1" x14ac:dyDescent="0.3">
      <c r="A229" s="94" t="s">
        <v>883</v>
      </c>
      <c r="B229" s="95" t="s">
        <v>884</v>
      </c>
      <c r="C229" s="96" t="s">
        <v>319</v>
      </c>
      <c r="D229" s="97" t="s">
        <v>588</v>
      </c>
      <c r="E229" s="98" t="s">
        <v>589</v>
      </c>
      <c r="F229" s="99">
        <v>45202</v>
      </c>
      <c r="G229" s="99">
        <v>45211</v>
      </c>
      <c r="H229" s="98" t="s">
        <v>129</v>
      </c>
      <c r="I229" s="100">
        <v>24.180399999999999</v>
      </c>
      <c r="J229" s="155">
        <f t="shared" si="7"/>
        <v>10</v>
      </c>
      <c r="K229" s="100">
        <v>0</v>
      </c>
      <c r="L229" s="100">
        <v>0</v>
      </c>
      <c r="M229" s="101">
        <v>0</v>
      </c>
      <c r="N229" s="102">
        <v>9</v>
      </c>
      <c r="O229" s="100">
        <v>74.709999999999994</v>
      </c>
      <c r="P229" s="102">
        <v>10</v>
      </c>
      <c r="Q229" s="100">
        <v>167.09399999999999</v>
      </c>
      <c r="R229" s="100">
        <v>0</v>
      </c>
      <c r="S229" s="103">
        <v>241.80399999999997</v>
      </c>
    </row>
    <row r="230" spans="1:19" s="64" customFormat="1" ht="51.75" outlineLevel="1" x14ac:dyDescent="0.3">
      <c r="A230" s="94" t="s">
        <v>883</v>
      </c>
      <c r="B230" s="95" t="s">
        <v>885</v>
      </c>
      <c r="C230" s="96" t="s">
        <v>319</v>
      </c>
      <c r="D230" s="97" t="s">
        <v>590</v>
      </c>
      <c r="E230" s="98" t="s">
        <v>297</v>
      </c>
      <c r="F230" s="99">
        <v>45265</v>
      </c>
      <c r="G230" s="99">
        <v>45269</v>
      </c>
      <c r="H230" s="98" t="s">
        <v>109</v>
      </c>
      <c r="I230" s="100">
        <v>82.070000000000007</v>
      </c>
      <c r="J230" s="155">
        <f t="shared" si="7"/>
        <v>7.5</v>
      </c>
      <c r="K230" s="100">
        <v>259.41300000000001</v>
      </c>
      <c r="L230" s="100">
        <v>259.41300000000001</v>
      </c>
      <c r="M230" s="101">
        <v>0</v>
      </c>
      <c r="N230" s="102">
        <v>4</v>
      </c>
      <c r="O230" s="100">
        <v>0</v>
      </c>
      <c r="P230" s="102">
        <v>5</v>
      </c>
      <c r="Q230" s="100">
        <v>150.93700000000001</v>
      </c>
      <c r="R230" s="100">
        <v>0</v>
      </c>
      <c r="S230" s="103">
        <v>410.35</v>
      </c>
    </row>
    <row r="231" spans="1:19" s="64" customFormat="1" ht="69" outlineLevel="1" x14ac:dyDescent="0.3">
      <c r="A231" s="94" t="s">
        <v>883</v>
      </c>
      <c r="B231" s="95" t="s">
        <v>886</v>
      </c>
      <c r="C231" s="96" t="s">
        <v>319</v>
      </c>
      <c r="D231" s="97" t="s">
        <v>590</v>
      </c>
      <c r="E231" s="98" t="s">
        <v>591</v>
      </c>
      <c r="F231" s="99">
        <v>45265</v>
      </c>
      <c r="G231" s="99">
        <v>45269</v>
      </c>
      <c r="H231" s="98" t="s">
        <v>109</v>
      </c>
      <c r="I231" s="100">
        <v>82.070000000000007</v>
      </c>
      <c r="J231" s="155">
        <f t="shared" si="7"/>
        <v>5</v>
      </c>
      <c r="K231" s="100">
        <v>259.41300000000001</v>
      </c>
      <c r="L231" s="100">
        <v>259.41300000000001</v>
      </c>
      <c r="M231" s="101">
        <v>0</v>
      </c>
      <c r="N231" s="102">
        <v>4</v>
      </c>
      <c r="O231" s="100">
        <v>0</v>
      </c>
      <c r="P231" s="102">
        <v>5</v>
      </c>
      <c r="Q231" s="100">
        <v>150.93700000000001</v>
      </c>
      <c r="R231" s="100">
        <v>0</v>
      </c>
      <c r="S231" s="103">
        <v>410.35</v>
      </c>
    </row>
    <row r="232" spans="1:19" s="64" customFormat="1" ht="155.25" outlineLevel="1" x14ac:dyDescent="0.3">
      <c r="A232" s="94" t="s">
        <v>887</v>
      </c>
      <c r="B232" s="95" t="s">
        <v>120</v>
      </c>
      <c r="C232" s="96" t="s">
        <v>319</v>
      </c>
      <c r="D232" s="97" t="s">
        <v>592</v>
      </c>
      <c r="E232" s="98" t="s">
        <v>209</v>
      </c>
      <c r="F232" s="99">
        <v>45200</v>
      </c>
      <c r="G232" s="99">
        <v>45203</v>
      </c>
      <c r="H232" s="98" t="s">
        <v>108</v>
      </c>
      <c r="I232" s="100">
        <v>51.1755</v>
      </c>
      <c r="J232" s="155">
        <f t="shared" si="7"/>
        <v>4</v>
      </c>
      <c r="K232" s="100">
        <v>0</v>
      </c>
      <c r="L232" s="100">
        <v>0</v>
      </c>
      <c r="M232" s="101">
        <v>0</v>
      </c>
      <c r="N232" s="102">
        <v>3</v>
      </c>
      <c r="O232" s="100">
        <v>0</v>
      </c>
      <c r="P232" s="102">
        <v>4</v>
      </c>
      <c r="Q232" s="100">
        <v>195.702</v>
      </c>
      <c r="R232" s="100">
        <v>9</v>
      </c>
      <c r="S232" s="103">
        <v>204.702</v>
      </c>
    </row>
    <row r="233" spans="1:19" s="64" customFormat="1" ht="155.25" outlineLevel="1" x14ac:dyDescent="0.3">
      <c r="A233" s="94" t="s">
        <v>887</v>
      </c>
      <c r="B233" s="95" t="s">
        <v>121</v>
      </c>
      <c r="C233" s="96" t="s">
        <v>319</v>
      </c>
      <c r="D233" s="97" t="s">
        <v>592</v>
      </c>
      <c r="E233" s="98" t="s">
        <v>210</v>
      </c>
      <c r="F233" s="99">
        <v>45200</v>
      </c>
      <c r="G233" s="99">
        <v>45203</v>
      </c>
      <c r="H233" s="98" t="s">
        <v>108</v>
      </c>
      <c r="I233" s="100">
        <v>48.9255</v>
      </c>
      <c r="J233" s="155">
        <f t="shared" si="7"/>
        <v>4</v>
      </c>
      <c r="K233" s="100">
        <v>0</v>
      </c>
      <c r="L233" s="100">
        <v>0</v>
      </c>
      <c r="M233" s="101">
        <v>0</v>
      </c>
      <c r="N233" s="102">
        <v>3</v>
      </c>
      <c r="O233" s="100">
        <v>0</v>
      </c>
      <c r="P233" s="102">
        <v>4</v>
      </c>
      <c r="Q233" s="100">
        <v>195.702</v>
      </c>
      <c r="R233" s="100">
        <v>0</v>
      </c>
      <c r="S233" s="103">
        <v>195.702</v>
      </c>
    </row>
    <row r="234" spans="1:19" s="64" customFormat="1" ht="86.25" outlineLevel="1" x14ac:dyDescent="0.3">
      <c r="A234" s="94" t="s">
        <v>887</v>
      </c>
      <c r="B234" s="95" t="s">
        <v>122</v>
      </c>
      <c r="C234" s="96" t="s">
        <v>319</v>
      </c>
      <c r="D234" s="97" t="s">
        <v>207</v>
      </c>
      <c r="E234" s="98" t="s">
        <v>299</v>
      </c>
      <c r="F234" s="99">
        <v>45203</v>
      </c>
      <c r="G234" s="99">
        <v>45205</v>
      </c>
      <c r="H234" s="98" t="s">
        <v>206</v>
      </c>
      <c r="I234" s="100">
        <v>114.59033333333332</v>
      </c>
      <c r="J234" s="155">
        <f t="shared" ref="J234:J265" si="8">AVERAGEIFS(P:P,E:E,E234)</f>
        <v>3</v>
      </c>
      <c r="K234" s="100">
        <v>224.51499999999999</v>
      </c>
      <c r="L234" s="100">
        <v>224.51499999999999</v>
      </c>
      <c r="M234" s="101">
        <v>0</v>
      </c>
      <c r="N234" s="102">
        <v>2</v>
      </c>
      <c r="O234" s="100"/>
      <c r="P234" s="102">
        <v>3</v>
      </c>
      <c r="Q234" s="100">
        <v>119.256</v>
      </c>
      <c r="R234" s="100">
        <v>0</v>
      </c>
      <c r="S234" s="103">
        <v>343.77099999999996</v>
      </c>
    </row>
    <row r="235" spans="1:19" s="64" customFormat="1" ht="69" outlineLevel="1" x14ac:dyDescent="0.3">
      <c r="A235" s="94" t="s">
        <v>887</v>
      </c>
      <c r="B235" s="95" t="s">
        <v>123</v>
      </c>
      <c r="C235" s="96" t="s">
        <v>319</v>
      </c>
      <c r="D235" s="97" t="s">
        <v>207</v>
      </c>
      <c r="E235" s="98" t="s">
        <v>298</v>
      </c>
      <c r="F235" s="99">
        <v>45203</v>
      </c>
      <c r="G235" s="99">
        <v>45205</v>
      </c>
      <c r="H235" s="98" t="s">
        <v>206</v>
      </c>
      <c r="I235" s="100">
        <v>183.47766666666666</v>
      </c>
      <c r="J235" s="155">
        <f t="shared" si="8"/>
        <v>4</v>
      </c>
      <c r="K235" s="100">
        <v>224.51499999999999</v>
      </c>
      <c r="L235" s="100">
        <v>224.51499999999999</v>
      </c>
      <c r="M235" s="101">
        <v>0</v>
      </c>
      <c r="N235" s="102">
        <v>2</v>
      </c>
      <c r="O235" s="100">
        <v>206.66200000000001</v>
      </c>
      <c r="P235" s="102">
        <v>3</v>
      </c>
      <c r="Q235" s="100">
        <v>119.256</v>
      </c>
      <c r="R235" s="100">
        <v>0</v>
      </c>
      <c r="S235" s="103">
        <v>550.43299999999999</v>
      </c>
    </row>
    <row r="236" spans="1:19" s="64" customFormat="1" ht="69" outlineLevel="1" x14ac:dyDescent="0.3">
      <c r="A236" s="94" t="s">
        <v>887</v>
      </c>
      <c r="B236" s="95" t="s">
        <v>124</v>
      </c>
      <c r="C236" s="96" t="s">
        <v>319</v>
      </c>
      <c r="D236" s="97" t="s">
        <v>593</v>
      </c>
      <c r="E236" s="98" t="s">
        <v>298</v>
      </c>
      <c r="F236" s="99">
        <v>45216</v>
      </c>
      <c r="G236" s="99">
        <v>45219</v>
      </c>
      <c r="H236" s="98" t="s">
        <v>208</v>
      </c>
      <c r="I236" s="100">
        <v>52.60275</v>
      </c>
      <c r="J236" s="155">
        <f t="shared" si="8"/>
        <v>4</v>
      </c>
      <c r="K236" s="100">
        <v>0</v>
      </c>
      <c r="L236" s="100">
        <v>0</v>
      </c>
      <c r="M236" s="101">
        <v>0</v>
      </c>
      <c r="N236" s="102">
        <v>3</v>
      </c>
      <c r="O236" s="100">
        <v>210.411</v>
      </c>
      <c r="P236" s="102">
        <v>4</v>
      </c>
      <c r="Q236" s="100">
        <v>0</v>
      </c>
      <c r="R236" s="100">
        <v>0</v>
      </c>
      <c r="S236" s="103">
        <v>210.411</v>
      </c>
    </row>
    <row r="237" spans="1:19" s="64" customFormat="1" ht="138" outlineLevel="1" x14ac:dyDescent="0.3">
      <c r="A237" s="94" t="s">
        <v>887</v>
      </c>
      <c r="B237" s="95" t="s">
        <v>125</v>
      </c>
      <c r="C237" s="96" t="s">
        <v>319</v>
      </c>
      <c r="D237" s="97" t="s">
        <v>594</v>
      </c>
      <c r="E237" s="98" t="s">
        <v>596</v>
      </c>
      <c r="F237" s="99">
        <v>45237</v>
      </c>
      <c r="G237" s="99">
        <v>45241</v>
      </c>
      <c r="H237" s="98" t="s">
        <v>700</v>
      </c>
      <c r="I237" s="100">
        <v>62.068799999999996</v>
      </c>
      <c r="J237" s="155">
        <f t="shared" si="8"/>
        <v>5</v>
      </c>
      <c r="K237" s="100">
        <v>216.887</v>
      </c>
      <c r="L237" s="100">
        <v>216.887</v>
      </c>
      <c r="M237" s="101">
        <v>0</v>
      </c>
      <c r="N237" s="102">
        <v>4</v>
      </c>
      <c r="O237" s="100">
        <v>0</v>
      </c>
      <c r="P237" s="102">
        <v>5</v>
      </c>
      <c r="Q237" s="100">
        <v>82.613</v>
      </c>
      <c r="R237" s="100">
        <v>10.843999999999999</v>
      </c>
      <c r="S237" s="103">
        <v>310.34399999999999</v>
      </c>
    </row>
    <row r="238" spans="1:19" s="64" customFormat="1" ht="69" outlineLevel="1" x14ac:dyDescent="0.3">
      <c r="A238" s="94" t="s">
        <v>887</v>
      </c>
      <c r="B238" s="95" t="s">
        <v>126</v>
      </c>
      <c r="C238" s="96" t="s">
        <v>319</v>
      </c>
      <c r="D238" s="97" t="s">
        <v>595</v>
      </c>
      <c r="E238" s="98" t="s">
        <v>597</v>
      </c>
      <c r="F238" s="99">
        <v>45245</v>
      </c>
      <c r="G238" s="99">
        <v>45248</v>
      </c>
      <c r="H238" s="98" t="s">
        <v>129</v>
      </c>
      <c r="I238" s="100">
        <v>82.47999999999999</v>
      </c>
      <c r="J238" s="155">
        <f t="shared" si="8"/>
        <v>4</v>
      </c>
      <c r="K238" s="100">
        <v>0</v>
      </c>
      <c r="L238" s="100">
        <v>0</v>
      </c>
      <c r="M238" s="101">
        <v>0</v>
      </c>
      <c r="N238" s="102">
        <v>3</v>
      </c>
      <c r="O238" s="100">
        <v>185.53</v>
      </c>
      <c r="P238" s="102">
        <v>4</v>
      </c>
      <c r="Q238" s="100">
        <v>144.38999999999999</v>
      </c>
      <c r="R238" s="100">
        <v>0</v>
      </c>
      <c r="S238" s="103">
        <v>329.91999999999996</v>
      </c>
    </row>
    <row r="239" spans="1:19" s="64" customFormat="1" ht="69" outlineLevel="1" x14ac:dyDescent="0.3">
      <c r="A239" s="94" t="s">
        <v>887</v>
      </c>
      <c r="B239" s="95" t="s">
        <v>127</v>
      </c>
      <c r="C239" s="96" t="s">
        <v>319</v>
      </c>
      <c r="D239" s="97" t="s">
        <v>595</v>
      </c>
      <c r="E239" s="98" t="s">
        <v>598</v>
      </c>
      <c r="F239" s="99">
        <v>45245</v>
      </c>
      <c r="G239" s="99">
        <v>45248</v>
      </c>
      <c r="H239" s="98" t="s">
        <v>129</v>
      </c>
      <c r="I239" s="100">
        <v>82.778750000000002</v>
      </c>
      <c r="J239" s="155">
        <f t="shared" si="8"/>
        <v>4</v>
      </c>
      <c r="K239" s="100">
        <v>0</v>
      </c>
      <c r="L239" s="100">
        <v>0</v>
      </c>
      <c r="M239" s="101">
        <v>0</v>
      </c>
      <c r="N239" s="102">
        <v>3</v>
      </c>
      <c r="O239" s="100">
        <v>186.72499999999999</v>
      </c>
      <c r="P239" s="102">
        <v>4</v>
      </c>
      <c r="Q239" s="100">
        <v>144.38999999999999</v>
      </c>
      <c r="R239" s="100">
        <v>0</v>
      </c>
      <c r="S239" s="103">
        <v>331.11500000000001</v>
      </c>
    </row>
    <row r="240" spans="1:19" s="64" customFormat="1" ht="172.5" outlineLevel="1" x14ac:dyDescent="0.3">
      <c r="A240" s="94" t="s">
        <v>887</v>
      </c>
      <c r="B240" s="95" t="s">
        <v>888</v>
      </c>
      <c r="C240" s="96" t="s">
        <v>319</v>
      </c>
      <c r="D240" s="97" t="s">
        <v>599</v>
      </c>
      <c r="E240" s="98" t="s">
        <v>602</v>
      </c>
      <c r="F240" s="99">
        <v>45252</v>
      </c>
      <c r="G240" s="99">
        <v>45255</v>
      </c>
      <c r="H240" s="98" t="s">
        <v>709</v>
      </c>
      <c r="I240" s="100">
        <v>24.304749999999999</v>
      </c>
      <c r="J240" s="155">
        <f t="shared" si="8"/>
        <v>4</v>
      </c>
      <c r="K240" s="100">
        <v>0</v>
      </c>
      <c r="L240" s="100">
        <v>0</v>
      </c>
      <c r="M240" s="101">
        <v>0</v>
      </c>
      <c r="N240" s="102">
        <v>3</v>
      </c>
      <c r="O240" s="100">
        <v>0</v>
      </c>
      <c r="P240" s="102">
        <v>4</v>
      </c>
      <c r="Q240" s="100">
        <v>94.968999999999994</v>
      </c>
      <c r="R240" s="100">
        <v>2.25</v>
      </c>
      <c r="S240" s="103">
        <v>97.218999999999994</v>
      </c>
    </row>
    <row r="241" spans="1:19" s="64" customFormat="1" ht="69" outlineLevel="1" x14ac:dyDescent="0.3">
      <c r="A241" s="94" t="s">
        <v>887</v>
      </c>
      <c r="B241" s="95" t="s">
        <v>889</v>
      </c>
      <c r="C241" s="96" t="s">
        <v>319</v>
      </c>
      <c r="D241" s="97" t="s">
        <v>599</v>
      </c>
      <c r="E241" s="98" t="s">
        <v>298</v>
      </c>
      <c r="F241" s="99">
        <v>45252</v>
      </c>
      <c r="G241" s="99">
        <v>45255</v>
      </c>
      <c r="H241" s="98" t="s">
        <v>709</v>
      </c>
      <c r="I241" s="100">
        <v>26.242249999999999</v>
      </c>
      <c r="J241" s="155">
        <f t="shared" si="8"/>
        <v>4</v>
      </c>
      <c r="K241" s="100">
        <v>0</v>
      </c>
      <c r="L241" s="100">
        <v>0</v>
      </c>
      <c r="M241" s="101">
        <v>0</v>
      </c>
      <c r="N241" s="102">
        <v>3</v>
      </c>
      <c r="O241" s="100">
        <v>0</v>
      </c>
      <c r="P241" s="102">
        <v>4</v>
      </c>
      <c r="Q241" s="100">
        <v>94.968999999999994</v>
      </c>
      <c r="R241" s="100">
        <v>10</v>
      </c>
      <c r="S241" s="103">
        <v>104.96899999999999</v>
      </c>
    </row>
    <row r="242" spans="1:19" s="64" customFormat="1" ht="69" outlineLevel="1" x14ac:dyDescent="0.3">
      <c r="A242" s="94" t="s">
        <v>887</v>
      </c>
      <c r="B242" s="95" t="s">
        <v>890</v>
      </c>
      <c r="C242" s="96" t="s">
        <v>319</v>
      </c>
      <c r="D242" s="97" t="s">
        <v>600</v>
      </c>
      <c r="E242" s="98" t="s">
        <v>298</v>
      </c>
      <c r="F242" s="99">
        <v>45266</v>
      </c>
      <c r="G242" s="99">
        <v>45270</v>
      </c>
      <c r="H242" s="98" t="s">
        <v>176</v>
      </c>
      <c r="I242" s="100">
        <v>166.87479999999999</v>
      </c>
      <c r="J242" s="155">
        <f t="shared" si="8"/>
        <v>4</v>
      </c>
      <c r="K242" s="100">
        <v>478.851</v>
      </c>
      <c r="L242" s="100">
        <v>478.851</v>
      </c>
      <c r="M242" s="101">
        <v>0</v>
      </c>
      <c r="N242" s="102">
        <v>4</v>
      </c>
      <c r="O242" s="100">
        <v>132.66300000000001</v>
      </c>
      <c r="P242" s="102">
        <v>5</v>
      </c>
      <c r="Q242" s="100">
        <v>222.86</v>
      </c>
      <c r="R242" s="100">
        <v>0</v>
      </c>
      <c r="S242" s="103">
        <v>834.37400000000002</v>
      </c>
    </row>
    <row r="243" spans="1:19" s="64" customFormat="1" ht="138" outlineLevel="1" x14ac:dyDescent="0.3">
      <c r="A243" s="94" t="s">
        <v>887</v>
      </c>
      <c r="B243" s="95" t="s">
        <v>891</v>
      </c>
      <c r="C243" s="96" t="s">
        <v>319</v>
      </c>
      <c r="D243" s="97" t="s">
        <v>601</v>
      </c>
      <c r="E243" s="98" t="s">
        <v>603</v>
      </c>
      <c r="F243" s="99">
        <v>45271</v>
      </c>
      <c r="G243" s="99">
        <v>45275</v>
      </c>
      <c r="H243" s="98" t="s">
        <v>107</v>
      </c>
      <c r="I243" s="100">
        <v>13.555199999999999</v>
      </c>
      <c r="J243" s="155">
        <f t="shared" si="8"/>
        <v>5</v>
      </c>
      <c r="K243" s="100">
        <v>0</v>
      </c>
      <c r="L243" s="100">
        <v>0</v>
      </c>
      <c r="M243" s="101">
        <v>0</v>
      </c>
      <c r="N243" s="102">
        <v>4</v>
      </c>
      <c r="O243" s="100">
        <v>0</v>
      </c>
      <c r="P243" s="102">
        <v>5</v>
      </c>
      <c r="Q243" s="100">
        <v>67.775999999999996</v>
      </c>
      <c r="R243" s="100">
        <v>0</v>
      </c>
      <c r="S243" s="103">
        <v>67.775999999999996</v>
      </c>
    </row>
    <row r="244" spans="1:19" s="64" customFormat="1" ht="69" outlineLevel="1" x14ac:dyDescent="0.3">
      <c r="A244" s="94" t="s">
        <v>921</v>
      </c>
      <c r="B244" s="95" t="s">
        <v>77</v>
      </c>
      <c r="C244" s="96" t="s">
        <v>319</v>
      </c>
      <c r="D244" s="97" t="s">
        <v>222</v>
      </c>
      <c r="E244" s="98" t="s">
        <v>300</v>
      </c>
      <c r="F244" s="99">
        <v>45196</v>
      </c>
      <c r="G244" s="99">
        <v>45200</v>
      </c>
      <c r="H244" s="98" t="s">
        <v>709</v>
      </c>
      <c r="I244" s="100">
        <v>6.8462000000000005</v>
      </c>
      <c r="J244" s="155">
        <f t="shared" si="8"/>
        <v>4.5</v>
      </c>
      <c r="K244" s="100">
        <v>0</v>
      </c>
      <c r="L244" s="100">
        <v>0</v>
      </c>
      <c r="M244" s="101">
        <v>0</v>
      </c>
      <c r="N244" s="102">
        <v>4</v>
      </c>
      <c r="O244" s="100">
        <v>0</v>
      </c>
      <c r="P244" s="102">
        <v>5</v>
      </c>
      <c r="Q244" s="100">
        <v>0</v>
      </c>
      <c r="R244" s="100">
        <v>34.231000000000002</v>
      </c>
      <c r="S244" s="103">
        <v>34.231000000000002</v>
      </c>
    </row>
    <row r="245" spans="1:19" s="64" customFormat="1" ht="120.75" outlineLevel="1" x14ac:dyDescent="0.3">
      <c r="A245" s="94" t="s">
        <v>921</v>
      </c>
      <c r="B245" s="95" t="s">
        <v>86</v>
      </c>
      <c r="C245" s="96" t="s">
        <v>319</v>
      </c>
      <c r="D245" s="97" t="s">
        <v>222</v>
      </c>
      <c r="E245" s="98" t="s">
        <v>301</v>
      </c>
      <c r="F245" s="99">
        <v>45196</v>
      </c>
      <c r="G245" s="99">
        <v>45200</v>
      </c>
      <c r="H245" s="98" t="s">
        <v>709</v>
      </c>
      <c r="I245" s="100">
        <v>1.92</v>
      </c>
      <c r="J245" s="155">
        <f t="shared" si="8"/>
        <v>4.5</v>
      </c>
      <c r="K245" s="100">
        <v>0</v>
      </c>
      <c r="L245" s="100">
        <v>0</v>
      </c>
      <c r="M245" s="101">
        <v>0</v>
      </c>
      <c r="N245" s="102">
        <v>4</v>
      </c>
      <c r="O245" s="100">
        <v>0</v>
      </c>
      <c r="P245" s="102">
        <v>5</v>
      </c>
      <c r="Q245" s="100">
        <v>0</v>
      </c>
      <c r="R245" s="100">
        <v>9.6</v>
      </c>
      <c r="S245" s="103">
        <v>9.6</v>
      </c>
    </row>
    <row r="246" spans="1:19" s="64" customFormat="1" ht="69" outlineLevel="1" x14ac:dyDescent="0.3">
      <c r="A246" s="94" t="s">
        <v>921</v>
      </c>
      <c r="B246" s="95" t="s">
        <v>273</v>
      </c>
      <c r="C246" s="96" t="s">
        <v>319</v>
      </c>
      <c r="D246" s="97" t="s">
        <v>223</v>
      </c>
      <c r="E246" s="98" t="s">
        <v>300</v>
      </c>
      <c r="F246" s="99">
        <v>45214</v>
      </c>
      <c r="G246" s="99">
        <v>45217</v>
      </c>
      <c r="H246" s="98" t="s">
        <v>128</v>
      </c>
      <c r="I246" s="100">
        <v>11.718</v>
      </c>
      <c r="J246" s="155">
        <f t="shared" si="8"/>
        <v>4.5</v>
      </c>
      <c r="K246" s="100">
        <v>0</v>
      </c>
      <c r="L246" s="100">
        <v>0</v>
      </c>
      <c r="M246" s="101">
        <v>0</v>
      </c>
      <c r="N246" s="102">
        <v>3</v>
      </c>
      <c r="O246" s="100">
        <v>5.9279999999999999</v>
      </c>
      <c r="P246" s="102">
        <v>4</v>
      </c>
      <c r="Q246" s="100">
        <v>0</v>
      </c>
      <c r="R246" s="100">
        <v>40.944000000000003</v>
      </c>
      <c r="S246" s="103">
        <v>46.872</v>
      </c>
    </row>
    <row r="247" spans="1:19" s="64" customFormat="1" ht="120.75" outlineLevel="1" x14ac:dyDescent="0.3">
      <c r="A247" s="94" t="s">
        <v>921</v>
      </c>
      <c r="B247" s="95" t="s">
        <v>274</v>
      </c>
      <c r="C247" s="96" t="s">
        <v>319</v>
      </c>
      <c r="D247" s="97" t="s">
        <v>223</v>
      </c>
      <c r="E247" s="98" t="s">
        <v>301</v>
      </c>
      <c r="F247" s="99">
        <v>45214</v>
      </c>
      <c r="G247" s="99">
        <v>45217</v>
      </c>
      <c r="H247" s="98" t="s">
        <v>128</v>
      </c>
      <c r="I247" s="100">
        <v>1.482</v>
      </c>
      <c r="J247" s="155">
        <f t="shared" si="8"/>
        <v>4.5</v>
      </c>
      <c r="K247" s="100">
        <v>0</v>
      </c>
      <c r="L247" s="100">
        <v>0</v>
      </c>
      <c r="M247" s="101">
        <v>0</v>
      </c>
      <c r="N247" s="102">
        <v>3</v>
      </c>
      <c r="O247" s="100">
        <v>5.9279999999999999</v>
      </c>
      <c r="P247" s="102">
        <v>4</v>
      </c>
      <c r="Q247" s="100">
        <v>0</v>
      </c>
      <c r="R247" s="100">
        <v>0</v>
      </c>
      <c r="S247" s="103">
        <v>5.9279999999999999</v>
      </c>
    </row>
    <row r="248" spans="1:19" s="64" customFormat="1" ht="69" outlineLevel="1" x14ac:dyDescent="0.3">
      <c r="A248" s="94" t="s">
        <v>921</v>
      </c>
      <c r="B248" s="95" t="s">
        <v>275</v>
      </c>
      <c r="C248" s="96" t="s">
        <v>319</v>
      </c>
      <c r="D248" s="97" t="s">
        <v>224</v>
      </c>
      <c r="E248" s="98" t="s">
        <v>302</v>
      </c>
      <c r="F248" s="99">
        <v>45217</v>
      </c>
      <c r="G248" s="99">
        <v>45220</v>
      </c>
      <c r="H248" s="98" t="s">
        <v>219</v>
      </c>
      <c r="I248" s="100">
        <v>1.125</v>
      </c>
      <c r="J248" s="155">
        <f t="shared" si="8"/>
        <v>4</v>
      </c>
      <c r="K248" s="100">
        <v>0</v>
      </c>
      <c r="L248" s="100">
        <v>0</v>
      </c>
      <c r="M248" s="101">
        <v>0</v>
      </c>
      <c r="N248" s="102">
        <v>3</v>
      </c>
      <c r="O248" s="100">
        <v>0</v>
      </c>
      <c r="P248" s="102">
        <v>4</v>
      </c>
      <c r="Q248" s="100">
        <v>0</v>
      </c>
      <c r="R248" s="100">
        <v>4.5</v>
      </c>
      <c r="S248" s="103">
        <v>4.5</v>
      </c>
    </row>
    <row r="249" spans="1:19" s="64" customFormat="1" ht="86.25" outlineLevel="1" x14ac:dyDescent="0.3">
      <c r="A249" s="94" t="s">
        <v>921</v>
      </c>
      <c r="B249" s="95" t="s">
        <v>276</v>
      </c>
      <c r="C249" s="96" t="s">
        <v>319</v>
      </c>
      <c r="D249" s="97" t="s">
        <v>224</v>
      </c>
      <c r="E249" s="98" t="s">
        <v>303</v>
      </c>
      <c r="F249" s="99">
        <v>45217</v>
      </c>
      <c r="G249" s="99">
        <v>45220</v>
      </c>
      <c r="H249" s="98" t="s">
        <v>219</v>
      </c>
      <c r="I249" s="100">
        <v>0.43</v>
      </c>
      <c r="J249" s="155">
        <f t="shared" si="8"/>
        <v>4</v>
      </c>
      <c r="K249" s="100">
        <v>0</v>
      </c>
      <c r="L249" s="100">
        <v>0</v>
      </c>
      <c r="M249" s="101">
        <v>0</v>
      </c>
      <c r="N249" s="102">
        <v>3</v>
      </c>
      <c r="O249" s="100">
        <v>0</v>
      </c>
      <c r="P249" s="102">
        <v>4</v>
      </c>
      <c r="Q249" s="100">
        <v>0</v>
      </c>
      <c r="R249" s="100">
        <v>1.72</v>
      </c>
      <c r="S249" s="103">
        <v>1.72</v>
      </c>
    </row>
    <row r="250" spans="1:19" s="64" customFormat="1" ht="51.75" outlineLevel="1" x14ac:dyDescent="0.3">
      <c r="A250" s="94" t="s">
        <v>893</v>
      </c>
      <c r="B250" s="95" t="s">
        <v>78</v>
      </c>
      <c r="C250" s="96" t="s">
        <v>319</v>
      </c>
      <c r="D250" s="97" t="s">
        <v>604</v>
      </c>
      <c r="E250" s="98" t="s">
        <v>605</v>
      </c>
      <c r="F250" s="99">
        <v>45231</v>
      </c>
      <c r="G250" s="99">
        <v>45233</v>
      </c>
      <c r="H250" s="98" t="s">
        <v>606</v>
      </c>
      <c r="I250" s="100">
        <v>145.77066666666667</v>
      </c>
      <c r="J250" s="155">
        <f t="shared" si="8"/>
        <v>3</v>
      </c>
      <c r="K250" s="100">
        <v>188.7</v>
      </c>
      <c r="L250" s="100">
        <v>188.7</v>
      </c>
      <c r="M250" s="101">
        <v>0</v>
      </c>
      <c r="N250" s="102">
        <v>2</v>
      </c>
      <c r="O250" s="100">
        <v>124.5</v>
      </c>
      <c r="P250" s="102">
        <v>3</v>
      </c>
      <c r="Q250" s="100">
        <v>124.11199999999999</v>
      </c>
      <c r="R250" s="100">
        <v>0</v>
      </c>
      <c r="S250" s="103">
        <v>437.31200000000001</v>
      </c>
    </row>
    <row r="251" spans="1:19" s="64" customFormat="1" ht="51.75" outlineLevel="1" x14ac:dyDescent="0.3">
      <c r="A251" s="94" t="s">
        <v>893</v>
      </c>
      <c r="B251" s="95" t="s">
        <v>89</v>
      </c>
      <c r="C251" s="96" t="s">
        <v>319</v>
      </c>
      <c r="D251" s="97" t="s">
        <v>607</v>
      </c>
      <c r="E251" s="98" t="s">
        <v>143</v>
      </c>
      <c r="F251" s="99">
        <v>45265</v>
      </c>
      <c r="G251" s="99">
        <v>45267</v>
      </c>
      <c r="H251" s="98" t="s">
        <v>108</v>
      </c>
      <c r="I251" s="100">
        <v>252.44966666666664</v>
      </c>
      <c r="J251" s="155">
        <f t="shared" si="8"/>
        <v>3</v>
      </c>
      <c r="K251" s="100">
        <v>466</v>
      </c>
      <c r="L251" s="100">
        <v>466</v>
      </c>
      <c r="M251" s="101">
        <v>0</v>
      </c>
      <c r="N251" s="102">
        <v>2</v>
      </c>
      <c r="O251" s="100">
        <v>139.74199999999999</v>
      </c>
      <c r="P251" s="102">
        <v>3</v>
      </c>
      <c r="Q251" s="100">
        <v>151.607</v>
      </c>
      <c r="R251" s="100">
        <v>0</v>
      </c>
      <c r="S251" s="103">
        <v>757.34899999999993</v>
      </c>
    </row>
    <row r="252" spans="1:19" s="64" customFormat="1" ht="51.75" outlineLevel="1" x14ac:dyDescent="0.3">
      <c r="A252" s="94" t="s">
        <v>894</v>
      </c>
      <c r="B252" s="95" t="s">
        <v>79</v>
      </c>
      <c r="C252" s="96" t="s">
        <v>319</v>
      </c>
      <c r="D252" s="97" t="s">
        <v>608</v>
      </c>
      <c r="E252" s="98" t="s">
        <v>609</v>
      </c>
      <c r="F252" s="99">
        <v>45228</v>
      </c>
      <c r="G252" s="99">
        <v>45230</v>
      </c>
      <c r="H252" s="98" t="s">
        <v>220</v>
      </c>
      <c r="I252" s="100">
        <v>125.09733333333334</v>
      </c>
      <c r="J252" s="155">
        <f t="shared" si="8"/>
        <v>4</v>
      </c>
      <c r="K252" s="100">
        <v>163.55199999999999</v>
      </c>
      <c r="L252" s="100">
        <v>163.55199999999999</v>
      </c>
      <c r="M252" s="101">
        <v>0</v>
      </c>
      <c r="N252" s="102">
        <v>2</v>
      </c>
      <c r="O252" s="100">
        <v>107.883</v>
      </c>
      <c r="P252" s="102">
        <v>3</v>
      </c>
      <c r="Q252" s="100">
        <v>103.857</v>
      </c>
      <c r="R252" s="100">
        <v>0</v>
      </c>
      <c r="S252" s="103">
        <v>375.29200000000003</v>
      </c>
    </row>
    <row r="253" spans="1:19" s="64" customFormat="1" ht="86.25" outlineLevel="1" x14ac:dyDescent="0.3">
      <c r="A253" s="94" t="s">
        <v>894</v>
      </c>
      <c r="B253" s="95" t="s">
        <v>277</v>
      </c>
      <c r="C253" s="96" t="s">
        <v>319</v>
      </c>
      <c r="D253" s="97" t="s">
        <v>608</v>
      </c>
      <c r="E253" s="98" t="s">
        <v>211</v>
      </c>
      <c r="F253" s="99">
        <v>45228</v>
      </c>
      <c r="G253" s="99">
        <v>45230</v>
      </c>
      <c r="H253" s="98" t="s">
        <v>220</v>
      </c>
      <c r="I253" s="100">
        <v>113.90433333333333</v>
      </c>
      <c r="J253" s="155">
        <f t="shared" si="8"/>
        <v>3.5</v>
      </c>
      <c r="K253" s="100">
        <v>163.55199999999999</v>
      </c>
      <c r="L253" s="100">
        <v>163.55199999999999</v>
      </c>
      <c r="M253" s="101">
        <v>0</v>
      </c>
      <c r="N253" s="102">
        <v>2</v>
      </c>
      <c r="O253" s="100">
        <v>74.304000000000002</v>
      </c>
      <c r="P253" s="102">
        <v>3</v>
      </c>
      <c r="Q253" s="100">
        <v>103.857</v>
      </c>
      <c r="R253" s="100">
        <v>0</v>
      </c>
      <c r="S253" s="103">
        <v>341.71299999999997</v>
      </c>
    </row>
    <row r="254" spans="1:19" s="64" customFormat="1" ht="69" outlineLevel="1" x14ac:dyDescent="0.3">
      <c r="A254" s="94" t="s">
        <v>894</v>
      </c>
      <c r="B254" s="95" t="s">
        <v>278</v>
      </c>
      <c r="C254" s="96" t="s">
        <v>319</v>
      </c>
      <c r="D254" s="97" t="s">
        <v>608</v>
      </c>
      <c r="E254" s="98" t="s">
        <v>610</v>
      </c>
      <c r="F254" s="99">
        <v>45228</v>
      </c>
      <c r="G254" s="99">
        <v>45230</v>
      </c>
      <c r="H254" s="98" t="s">
        <v>220</v>
      </c>
      <c r="I254" s="100">
        <v>110.70899999999999</v>
      </c>
      <c r="J254" s="155">
        <f t="shared" si="8"/>
        <v>3</v>
      </c>
      <c r="K254" s="100">
        <v>163.55199999999999</v>
      </c>
      <c r="L254" s="100">
        <v>163.55199999999999</v>
      </c>
      <c r="M254" s="101">
        <v>0</v>
      </c>
      <c r="N254" s="102">
        <v>2</v>
      </c>
      <c r="O254" s="100">
        <v>64.718000000000004</v>
      </c>
      <c r="P254" s="102">
        <v>3</v>
      </c>
      <c r="Q254" s="100">
        <v>103.857</v>
      </c>
      <c r="R254" s="100">
        <v>0</v>
      </c>
      <c r="S254" s="103">
        <v>332.12699999999995</v>
      </c>
    </row>
    <row r="255" spans="1:19" s="64" customFormat="1" ht="86.25" outlineLevel="1" x14ac:dyDescent="0.3">
      <c r="A255" s="94" t="s">
        <v>894</v>
      </c>
      <c r="B255" s="95" t="s">
        <v>279</v>
      </c>
      <c r="C255" s="96" t="s">
        <v>319</v>
      </c>
      <c r="D255" s="97" t="s">
        <v>608</v>
      </c>
      <c r="E255" s="98" t="s">
        <v>304</v>
      </c>
      <c r="F255" s="99">
        <v>45228</v>
      </c>
      <c r="G255" s="99">
        <v>45230</v>
      </c>
      <c r="H255" s="98" t="s">
        <v>220</v>
      </c>
      <c r="I255" s="100">
        <v>77.472333333333339</v>
      </c>
      <c r="J255" s="155">
        <f t="shared" si="8"/>
        <v>3</v>
      </c>
      <c r="K255" s="100">
        <v>126.026</v>
      </c>
      <c r="L255" s="100">
        <v>126.026</v>
      </c>
      <c r="M255" s="101">
        <v>0</v>
      </c>
      <c r="N255" s="102">
        <v>2</v>
      </c>
      <c r="O255" s="100">
        <v>37.152000000000001</v>
      </c>
      <c r="P255" s="102">
        <v>3</v>
      </c>
      <c r="Q255" s="100">
        <v>69.239000000000004</v>
      </c>
      <c r="R255" s="100">
        <v>0</v>
      </c>
      <c r="S255" s="103">
        <v>232.417</v>
      </c>
    </row>
    <row r="256" spans="1:19" s="64" customFormat="1" ht="86.25" outlineLevel="1" x14ac:dyDescent="0.3">
      <c r="A256" s="94" t="s">
        <v>894</v>
      </c>
      <c r="B256" s="95" t="s">
        <v>280</v>
      </c>
      <c r="C256" s="96" t="s">
        <v>319</v>
      </c>
      <c r="D256" s="97" t="s">
        <v>611</v>
      </c>
      <c r="E256" s="98" t="s">
        <v>612</v>
      </c>
      <c r="F256" s="99">
        <v>45243</v>
      </c>
      <c r="G256" s="99">
        <v>45248</v>
      </c>
      <c r="H256" s="98" t="s">
        <v>725</v>
      </c>
      <c r="I256" s="100">
        <v>226.01333333333332</v>
      </c>
      <c r="J256" s="155">
        <f t="shared" si="8"/>
        <v>6</v>
      </c>
      <c r="K256" s="100">
        <v>469.14800000000002</v>
      </c>
      <c r="L256" s="100">
        <v>469.14800000000002</v>
      </c>
      <c r="M256" s="101">
        <v>0</v>
      </c>
      <c r="N256" s="102">
        <v>5</v>
      </c>
      <c r="O256" s="100">
        <v>548.99199999999996</v>
      </c>
      <c r="P256" s="102">
        <v>6</v>
      </c>
      <c r="Q256" s="100">
        <v>337.94</v>
      </c>
      <c r="R256" s="100">
        <v>0</v>
      </c>
      <c r="S256" s="103">
        <v>1356.08</v>
      </c>
    </row>
    <row r="257" spans="1:19" s="64" customFormat="1" ht="69" outlineLevel="1" x14ac:dyDescent="0.3">
      <c r="A257" s="94" t="s">
        <v>894</v>
      </c>
      <c r="B257" s="95" t="s">
        <v>281</v>
      </c>
      <c r="C257" s="96" t="s">
        <v>319</v>
      </c>
      <c r="D257" s="97" t="s">
        <v>613</v>
      </c>
      <c r="E257" s="98" t="s">
        <v>212</v>
      </c>
      <c r="F257" s="99">
        <v>45222</v>
      </c>
      <c r="G257" s="99">
        <v>45225</v>
      </c>
      <c r="H257" s="98" t="s">
        <v>108</v>
      </c>
      <c r="I257" s="100">
        <v>183.41049999999998</v>
      </c>
      <c r="J257" s="155">
        <f t="shared" si="8"/>
        <v>4</v>
      </c>
      <c r="K257" s="100">
        <v>328.00599999999997</v>
      </c>
      <c r="L257" s="100">
        <v>328.00599999999997</v>
      </c>
      <c r="M257" s="101">
        <v>0</v>
      </c>
      <c r="N257" s="102">
        <v>3</v>
      </c>
      <c r="O257" s="100">
        <v>161.81299999999999</v>
      </c>
      <c r="P257" s="102">
        <v>4</v>
      </c>
      <c r="Q257" s="100">
        <v>243.82300000000001</v>
      </c>
      <c r="R257" s="100">
        <v>0</v>
      </c>
      <c r="S257" s="103">
        <v>733.64199999999994</v>
      </c>
    </row>
    <row r="258" spans="1:19" s="64" customFormat="1" ht="51.75" outlineLevel="1" x14ac:dyDescent="0.3">
      <c r="A258" s="94" t="s">
        <v>894</v>
      </c>
      <c r="B258" s="95" t="s">
        <v>895</v>
      </c>
      <c r="C258" s="96" t="s">
        <v>319</v>
      </c>
      <c r="D258" s="97" t="s">
        <v>614</v>
      </c>
      <c r="E258" s="98" t="s">
        <v>306</v>
      </c>
      <c r="F258" s="99">
        <v>45257</v>
      </c>
      <c r="G258" s="99">
        <v>45262</v>
      </c>
      <c r="H258" s="98" t="s">
        <v>615</v>
      </c>
      <c r="I258" s="100">
        <v>125.57333333333334</v>
      </c>
      <c r="J258" s="155">
        <f t="shared" si="8"/>
        <v>6</v>
      </c>
      <c r="K258" s="100">
        <v>192.24299999999999</v>
      </c>
      <c r="L258" s="100">
        <v>192.24299999999999</v>
      </c>
      <c r="M258" s="101">
        <v>0</v>
      </c>
      <c r="N258" s="102">
        <v>5</v>
      </c>
      <c r="O258" s="100">
        <v>323.851</v>
      </c>
      <c r="P258" s="102">
        <v>6</v>
      </c>
      <c r="Q258" s="100">
        <v>237.346</v>
      </c>
      <c r="R258" s="100">
        <v>0</v>
      </c>
      <c r="S258" s="103">
        <v>753.44</v>
      </c>
    </row>
    <row r="259" spans="1:19" s="64" customFormat="1" ht="103.5" outlineLevel="1" x14ac:dyDescent="0.3">
      <c r="A259" s="94" t="s">
        <v>894</v>
      </c>
      <c r="B259" s="95" t="s">
        <v>896</v>
      </c>
      <c r="C259" s="96" t="s">
        <v>319</v>
      </c>
      <c r="D259" s="97" t="s">
        <v>616</v>
      </c>
      <c r="E259" s="98" t="s">
        <v>617</v>
      </c>
      <c r="F259" s="99">
        <v>45250</v>
      </c>
      <c r="G259" s="99">
        <v>45255</v>
      </c>
      <c r="H259" s="98" t="s">
        <v>618</v>
      </c>
      <c r="I259" s="100">
        <v>79.364333333333335</v>
      </c>
      <c r="J259" s="155">
        <f t="shared" si="8"/>
        <v>6</v>
      </c>
      <c r="K259" s="100">
        <v>284.089</v>
      </c>
      <c r="L259" s="100">
        <v>284.089</v>
      </c>
      <c r="M259" s="101">
        <v>0</v>
      </c>
      <c r="N259" s="102">
        <v>5</v>
      </c>
      <c r="O259" s="100">
        <v>85.778999999999996</v>
      </c>
      <c r="P259" s="102">
        <v>6</v>
      </c>
      <c r="Q259" s="100">
        <v>106.318</v>
      </c>
      <c r="R259" s="100">
        <v>0</v>
      </c>
      <c r="S259" s="103">
        <v>476.18599999999998</v>
      </c>
    </row>
    <row r="260" spans="1:19" s="64" customFormat="1" ht="103.5" outlineLevel="1" x14ac:dyDescent="0.3">
      <c r="A260" s="94" t="s">
        <v>894</v>
      </c>
      <c r="B260" s="95" t="s">
        <v>897</v>
      </c>
      <c r="C260" s="96" t="s">
        <v>319</v>
      </c>
      <c r="D260" s="97" t="s">
        <v>616</v>
      </c>
      <c r="E260" s="98" t="s">
        <v>619</v>
      </c>
      <c r="F260" s="99">
        <v>45250</v>
      </c>
      <c r="G260" s="99">
        <v>45255</v>
      </c>
      <c r="H260" s="98" t="s">
        <v>618</v>
      </c>
      <c r="I260" s="100">
        <v>79.364333333333335</v>
      </c>
      <c r="J260" s="155">
        <f t="shared" si="8"/>
        <v>6</v>
      </c>
      <c r="K260" s="100">
        <v>284.089</v>
      </c>
      <c r="L260" s="100">
        <v>284.089</v>
      </c>
      <c r="M260" s="101">
        <v>0</v>
      </c>
      <c r="N260" s="102">
        <v>5</v>
      </c>
      <c r="O260" s="100">
        <v>85.778999999999996</v>
      </c>
      <c r="P260" s="102">
        <v>6</v>
      </c>
      <c r="Q260" s="100">
        <v>106.318</v>
      </c>
      <c r="R260" s="100">
        <v>0</v>
      </c>
      <c r="S260" s="103">
        <v>476.18599999999998</v>
      </c>
    </row>
    <row r="261" spans="1:19" s="64" customFormat="1" ht="103.5" outlineLevel="1" x14ac:dyDescent="0.3">
      <c r="A261" s="94" t="s">
        <v>894</v>
      </c>
      <c r="B261" s="95" t="s">
        <v>898</v>
      </c>
      <c r="C261" s="96" t="s">
        <v>319</v>
      </c>
      <c r="D261" s="97" t="s">
        <v>616</v>
      </c>
      <c r="E261" s="98" t="s">
        <v>620</v>
      </c>
      <c r="F261" s="99">
        <v>45250</v>
      </c>
      <c r="G261" s="99">
        <v>45255</v>
      </c>
      <c r="H261" s="98" t="s">
        <v>618</v>
      </c>
      <c r="I261" s="100">
        <v>79.364333333333335</v>
      </c>
      <c r="J261" s="155">
        <f t="shared" si="8"/>
        <v>6</v>
      </c>
      <c r="K261" s="100">
        <v>284.089</v>
      </c>
      <c r="L261" s="100">
        <v>284.089</v>
      </c>
      <c r="M261" s="101">
        <v>0</v>
      </c>
      <c r="N261" s="102">
        <v>5</v>
      </c>
      <c r="O261" s="100">
        <v>85.778999999999996</v>
      </c>
      <c r="P261" s="102">
        <v>6</v>
      </c>
      <c r="Q261" s="100">
        <v>106.318</v>
      </c>
      <c r="R261" s="100">
        <v>0</v>
      </c>
      <c r="S261" s="103">
        <v>476.18599999999998</v>
      </c>
    </row>
    <row r="262" spans="1:19" s="64" customFormat="1" ht="103.5" outlineLevel="1" x14ac:dyDescent="0.3">
      <c r="A262" s="94" t="s">
        <v>894</v>
      </c>
      <c r="B262" s="95" t="s">
        <v>899</v>
      </c>
      <c r="C262" s="96" t="s">
        <v>319</v>
      </c>
      <c r="D262" s="97" t="s">
        <v>616</v>
      </c>
      <c r="E262" s="98" t="s">
        <v>621</v>
      </c>
      <c r="F262" s="99">
        <v>45250</v>
      </c>
      <c r="G262" s="99">
        <v>45255</v>
      </c>
      <c r="H262" s="98" t="s">
        <v>618</v>
      </c>
      <c r="I262" s="100">
        <v>79.364333333333335</v>
      </c>
      <c r="J262" s="155">
        <f t="shared" si="8"/>
        <v>6</v>
      </c>
      <c r="K262" s="100">
        <v>284.089</v>
      </c>
      <c r="L262" s="100">
        <v>284.089</v>
      </c>
      <c r="M262" s="101">
        <v>0</v>
      </c>
      <c r="N262" s="102">
        <v>5</v>
      </c>
      <c r="O262" s="100">
        <v>85.778999999999996</v>
      </c>
      <c r="P262" s="102">
        <v>6</v>
      </c>
      <c r="Q262" s="100">
        <v>106.318</v>
      </c>
      <c r="R262" s="100">
        <v>0</v>
      </c>
      <c r="S262" s="103">
        <v>476.18599999999998</v>
      </c>
    </row>
    <row r="263" spans="1:19" s="64" customFormat="1" ht="51.75" outlineLevel="1" x14ac:dyDescent="0.3">
      <c r="A263" s="94" t="s">
        <v>894</v>
      </c>
      <c r="B263" s="95" t="s">
        <v>900</v>
      </c>
      <c r="C263" s="96" t="s">
        <v>319</v>
      </c>
      <c r="D263" s="97" t="s">
        <v>622</v>
      </c>
      <c r="E263" s="98" t="s">
        <v>609</v>
      </c>
      <c r="F263" s="99">
        <v>45253</v>
      </c>
      <c r="G263" s="99">
        <v>45255</v>
      </c>
      <c r="H263" s="98" t="s">
        <v>220</v>
      </c>
      <c r="I263" s="100">
        <v>112.25233333333334</v>
      </c>
      <c r="J263" s="155">
        <f t="shared" si="8"/>
        <v>4</v>
      </c>
      <c r="K263" s="100">
        <v>158.31700000000001</v>
      </c>
      <c r="L263" s="100">
        <v>158.31700000000001</v>
      </c>
      <c r="M263" s="101">
        <v>0</v>
      </c>
      <c r="N263" s="102">
        <v>2</v>
      </c>
      <c r="O263" s="100">
        <v>64.673000000000002</v>
      </c>
      <c r="P263" s="102">
        <v>3</v>
      </c>
      <c r="Q263" s="100">
        <v>103.767</v>
      </c>
      <c r="R263" s="100">
        <v>10</v>
      </c>
      <c r="S263" s="103">
        <v>336.75700000000001</v>
      </c>
    </row>
    <row r="264" spans="1:19" s="64" customFormat="1" ht="86.25" outlineLevel="1" x14ac:dyDescent="0.3">
      <c r="A264" s="94" t="s">
        <v>894</v>
      </c>
      <c r="B264" s="95" t="s">
        <v>901</v>
      </c>
      <c r="C264" s="96" t="s">
        <v>319</v>
      </c>
      <c r="D264" s="97" t="s">
        <v>623</v>
      </c>
      <c r="E264" s="98" t="s">
        <v>211</v>
      </c>
      <c r="F264" s="99">
        <v>45251</v>
      </c>
      <c r="G264" s="99">
        <v>45254</v>
      </c>
      <c r="H264" s="98" t="s">
        <v>618</v>
      </c>
      <c r="I264" s="100">
        <v>118.00975</v>
      </c>
      <c r="J264" s="155">
        <f t="shared" si="8"/>
        <v>3.5</v>
      </c>
      <c r="K264" s="100">
        <v>323.99700000000001</v>
      </c>
      <c r="L264" s="100">
        <v>323.99700000000001</v>
      </c>
      <c r="M264" s="101">
        <v>0</v>
      </c>
      <c r="N264" s="102">
        <v>3</v>
      </c>
      <c r="O264" s="100">
        <v>77.239000000000004</v>
      </c>
      <c r="P264" s="102">
        <v>4</v>
      </c>
      <c r="Q264" s="100">
        <v>70.802999999999997</v>
      </c>
      <c r="R264" s="100">
        <v>0</v>
      </c>
      <c r="S264" s="103">
        <v>472.03899999999999</v>
      </c>
    </row>
    <row r="265" spans="1:19" s="64" customFormat="1" ht="86.25" outlineLevel="1" x14ac:dyDescent="0.3">
      <c r="A265" s="94" t="s">
        <v>894</v>
      </c>
      <c r="B265" s="95" t="s">
        <v>902</v>
      </c>
      <c r="C265" s="96" t="s">
        <v>319</v>
      </c>
      <c r="D265" s="97" t="s">
        <v>623</v>
      </c>
      <c r="E265" s="98" t="s">
        <v>624</v>
      </c>
      <c r="F265" s="99">
        <v>45251</v>
      </c>
      <c r="G265" s="99">
        <v>45254</v>
      </c>
      <c r="H265" s="98" t="s">
        <v>618</v>
      </c>
      <c r="I265" s="100">
        <v>118.00975</v>
      </c>
      <c r="J265" s="155">
        <f t="shared" si="8"/>
        <v>4</v>
      </c>
      <c r="K265" s="100">
        <v>323.99700000000001</v>
      </c>
      <c r="L265" s="100">
        <v>323.99700000000001</v>
      </c>
      <c r="M265" s="101">
        <v>0</v>
      </c>
      <c r="N265" s="102">
        <v>3</v>
      </c>
      <c r="O265" s="100">
        <v>77.239000000000004</v>
      </c>
      <c r="P265" s="102">
        <v>4</v>
      </c>
      <c r="Q265" s="100">
        <v>70.802999999999997</v>
      </c>
      <c r="R265" s="100">
        <v>0</v>
      </c>
      <c r="S265" s="103">
        <v>472.03899999999999</v>
      </c>
    </row>
    <row r="266" spans="1:19" s="64" customFormat="1" ht="120.75" outlineLevel="1" x14ac:dyDescent="0.3">
      <c r="A266" s="94" t="s">
        <v>894</v>
      </c>
      <c r="B266" s="95" t="s">
        <v>903</v>
      </c>
      <c r="C266" s="96" t="s">
        <v>319</v>
      </c>
      <c r="D266" s="97" t="s">
        <v>623</v>
      </c>
      <c r="E266" s="98" t="s">
        <v>305</v>
      </c>
      <c r="F266" s="99">
        <v>45251</v>
      </c>
      <c r="G266" s="99">
        <v>45254</v>
      </c>
      <c r="H266" s="98" t="s">
        <v>618</v>
      </c>
      <c r="I266" s="100">
        <v>118.00975</v>
      </c>
      <c r="J266" s="155">
        <f t="shared" ref="J266:J297" si="9">AVERAGEIFS(P:P,E:E,E266)</f>
        <v>4</v>
      </c>
      <c r="K266" s="100">
        <v>323.99700000000001</v>
      </c>
      <c r="L266" s="100">
        <v>323.99700000000001</v>
      </c>
      <c r="M266" s="101">
        <v>0</v>
      </c>
      <c r="N266" s="102">
        <v>3</v>
      </c>
      <c r="O266" s="100">
        <v>77.239000000000004</v>
      </c>
      <c r="P266" s="102">
        <v>4</v>
      </c>
      <c r="Q266" s="100">
        <v>70.802999999999997</v>
      </c>
      <c r="R266" s="100">
        <v>0</v>
      </c>
      <c r="S266" s="103">
        <v>472.03899999999999</v>
      </c>
    </row>
    <row r="267" spans="1:19" s="64" customFormat="1" ht="86.25" outlineLevel="1" x14ac:dyDescent="0.3">
      <c r="A267" s="94" t="s">
        <v>894</v>
      </c>
      <c r="B267" s="95" t="s">
        <v>904</v>
      </c>
      <c r="C267" s="96" t="s">
        <v>319</v>
      </c>
      <c r="D267" s="97" t="s">
        <v>625</v>
      </c>
      <c r="E267" s="98" t="s">
        <v>626</v>
      </c>
      <c r="F267" s="99">
        <v>45257</v>
      </c>
      <c r="G267" s="99">
        <v>45262</v>
      </c>
      <c r="H267" s="98" t="s">
        <v>615</v>
      </c>
      <c r="I267" s="100">
        <v>169.75416666666666</v>
      </c>
      <c r="J267" s="155">
        <f t="shared" si="9"/>
        <v>6</v>
      </c>
      <c r="K267" s="100">
        <v>453.029</v>
      </c>
      <c r="L267" s="100">
        <v>453.029</v>
      </c>
      <c r="M267" s="101">
        <v>0</v>
      </c>
      <c r="N267" s="102">
        <v>5</v>
      </c>
      <c r="O267" s="100">
        <v>326.33199999999999</v>
      </c>
      <c r="P267" s="102">
        <v>6</v>
      </c>
      <c r="Q267" s="100">
        <v>239.16399999999999</v>
      </c>
      <c r="R267" s="100">
        <v>0</v>
      </c>
      <c r="S267" s="103">
        <v>1018.525</v>
      </c>
    </row>
    <row r="268" spans="1:19" s="64" customFormat="1" ht="69" outlineLevel="1" x14ac:dyDescent="0.3">
      <c r="A268" s="94" t="s">
        <v>894</v>
      </c>
      <c r="B268" s="95" t="s">
        <v>905</v>
      </c>
      <c r="C268" s="96" t="s">
        <v>319</v>
      </c>
      <c r="D268" s="97" t="s">
        <v>627</v>
      </c>
      <c r="E268" s="98" t="s">
        <v>628</v>
      </c>
      <c r="F268" s="99">
        <v>45251</v>
      </c>
      <c r="G268" s="99">
        <v>45254</v>
      </c>
      <c r="H268" s="98" t="s">
        <v>700</v>
      </c>
      <c r="I268" s="100">
        <v>82.46050000000001</v>
      </c>
      <c r="J268" s="155">
        <f t="shared" si="9"/>
        <v>4</v>
      </c>
      <c r="K268" s="100">
        <v>183</v>
      </c>
      <c r="L268" s="100">
        <v>183</v>
      </c>
      <c r="M268" s="101">
        <v>0</v>
      </c>
      <c r="N268" s="102">
        <v>3</v>
      </c>
      <c r="O268" s="100">
        <v>80.864000000000004</v>
      </c>
      <c r="P268" s="102">
        <v>4</v>
      </c>
      <c r="Q268" s="100">
        <v>65.977999999999994</v>
      </c>
      <c r="R268" s="100">
        <v>0</v>
      </c>
      <c r="S268" s="103">
        <v>329.84200000000004</v>
      </c>
    </row>
    <row r="269" spans="1:19" s="64" customFormat="1" ht="51.75" outlineLevel="1" x14ac:dyDescent="0.3">
      <c r="A269" s="94" t="s">
        <v>894</v>
      </c>
      <c r="B269" s="95" t="s">
        <v>906</v>
      </c>
      <c r="C269" s="96" t="s">
        <v>319</v>
      </c>
      <c r="D269" s="97" t="s">
        <v>627</v>
      </c>
      <c r="E269" s="98" t="s">
        <v>307</v>
      </c>
      <c r="F269" s="99">
        <v>45251</v>
      </c>
      <c r="G269" s="99">
        <v>45254</v>
      </c>
      <c r="H269" s="98" t="s">
        <v>700</v>
      </c>
      <c r="I269" s="100">
        <v>82.46050000000001</v>
      </c>
      <c r="J269" s="155">
        <f t="shared" si="9"/>
        <v>4</v>
      </c>
      <c r="K269" s="100">
        <v>183</v>
      </c>
      <c r="L269" s="100">
        <v>183</v>
      </c>
      <c r="M269" s="101">
        <v>0</v>
      </c>
      <c r="N269" s="102">
        <v>3</v>
      </c>
      <c r="O269" s="100">
        <v>80.864000000000004</v>
      </c>
      <c r="P269" s="102">
        <v>4</v>
      </c>
      <c r="Q269" s="100">
        <v>65.977999999999994</v>
      </c>
      <c r="R269" s="100">
        <v>0</v>
      </c>
      <c r="S269" s="103">
        <v>329.84200000000004</v>
      </c>
    </row>
    <row r="270" spans="1:19" s="64" customFormat="1" ht="69" outlineLevel="1" x14ac:dyDescent="0.3">
      <c r="A270" s="94" t="s">
        <v>894</v>
      </c>
      <c r="B270" s="95" t="s">
        <v>907</v>
      </c>
      <c r="C270" s="96" t="s">
        <v>319</v>
      </c>
      <c r="D270" s="97" t="s">
        <v>629</v>
      </c>
      <c r="E270" s="98" t="s">
        <v>630</v>
      </c>
      <c r="F270" s="99">
        <v>45263</v>
      </c>
      <c r="G270" s="99">
        <v>45269</v>
      </c>
      <c r="H270" s="98" t="s">
        <v>220</v>
      </c>
      <c r="I270" s="100">
        <v>83.803571428571431</v>
      </c>
      <c r="J270" s="155">
        <f t="shared" si="9"/>
        <v>7</v>
      </c>
      <c r="K270" s="100">
        <v>150.154</v>
      </c>
      <c r="L270" s="100">
        <v>150.154</v>
      </c>
      <c r="M270" s="101">
        <v>0</v>
      </c>
      <c r="N270" s="102">
        <v>6</v>
      </c>
      <c r="O270" s="100">
        <v>194.166</v>
      </c>
      <c r="P270" s="102">
        <v>7</v>
      </c>
      <c r="Q270" s="100">
        <v>242.30500000000001</v>
      </c>
      <c r="R270" s="100">
        <v>0</v>
      </c>
      <c r="S270" s="103">
        <v>586.625</v>
      </c>
    </row>
    <row r="271" spans="1:19" s="64" customFormat="1" ht="138" outlineLevel="1" x14ac:dyDescent="0.3">
      <c r="A271" s="94" t="s">
        <v>894</v>
      </c>
      <c r="B271" s="95" t="s">
        <v>908</v>
      </c>
      <c r="C271" s="96" t="s">
        <v>319</v>
      </c>
      <c r="D271" s="97" t="s">
        <v>629</v>
      </c>
      <c r="E271" s="98" t="s">
        <v>631</v>
      </c>
      <c r="F271" s="99">
        <v>45263</v>
      </c>
      <c r="G271" s="99">
        <v>45269</v>
      </c>
      <c r="H271" s="98" t="s">
        <v>220</v>
      </c>
      <c r="I271" s="100">
        <v>83.803571428571431</v>
      </c>
      <c r="J271" s="155">
        <f t="shared" si="9"/>
        <v>7</v>
      </c>
      <c r="K271" s="100">
        <v>150.154</v>
      </c>
      <c r="L271" s="100">
        <v>150.154</v>
      </c>
      <c r="M271" s="101">
        <v>0</v>
      </c>
      <c r="N271" s="102">
        <v>6</v>
      </c>
      <c r="O271" s="100">
        <v>194.166</v>
      </c>
      <c r="P271" s="102">
        <v>7</v>
      </c>
      <c r="Q271" s="100">
        <v>242.30500000000001</v>
      </c>
      <c r="R271" s="100">
        <v>0</v>
      </c>
      <c r="S271" s="103">
        <v>586.625</v>
      </c>
    </row>
    <row r="272" spans="1:19" s="64" customFormat="1" ht="51.75" outlineLevel="1" x14ac:dyDescent="0.3">
      <c r="A272" s="94" t="s">
        <v>894</v>
      </c>
      <c r="B272" s="95" t="s">
        <v>909</v>
      </c>
      <c r="C272" s="96" t="s">
        <v>319</v>
      </c>
      <c r="D272" s="97" t="s">
        <v>632</v>
      </c>
      <c r="E272" s="98" t="s">
        <v>633</v>
      </c>
      <c r="F272" s="99">
        <v>45266</v>
      </c>
      <c r="G272" s="99">
        <v>45268</v>
      </c>
      <c r="H272" s="98" t="s">
        <v>700</v>
      </c>
      <c r="I272" s="100">
        <v>96.076000000000008</v>
      </c>
      <c r="J272" s="155">
        <f t="shared" si="9"/>
        <v>3</v>
      </c>
      <c r="K272" s="100">
        <v>150.12100000000001</v>
      </c>
      <c r="L272" s="100">
        <v>150.12100000000001</v>
      </c>
      <c r="M272" s="101">
        <v>0</v>
      </c>
      <c r="N272" s="102">
        <v>2</v>
      </c>
      <c r="O272" s="100">
        <v>70.305000000000007</v>
      </c>
      <c r="P272" s="102">
        <v>3</v>
      </c>
      <c r="Q272" s="100">
        <v>67.802000000000007</v>
      </c>
      <c r="R272" s="100">
        <v>0</v>
      </c>
      <c r="S272" s="103">
        <v>288.22800000000001</v>
      </c>
    </row>
    <row r="273" spans="1:19" s="64" customFormat="1" ht="86.25" outlineLevel="1" x14ac:dyDescent="0.3">
      <c r="A273" s="94" t="s">
        <v>894</v>
      </c>
      <c r="B273" s="95" t="s">
        <v>910</v>
      </c>
      <c r="C273" s="96" t="s">
        <v>319</v>
      </c>
      <c r="D273" s="97" t="s">
        <v>632</v>
      </c>
      <c r="E273" s="98" t="s">
        <v>634</v>
      </c>
      <c r="F273" s="99">
        <v>45266</v>
      </c>
      <c r="G273" s="99">
        <v>45268</v>
      </c>
      <c r="H273" s="98" t="s">
        <v>700</v>
      </c>
      <c r="I273" s="100">
        <v>98.956000000000003</v>
      </c>
      <c r="J273" s="155">
        <f t="shared" si="9"/>
        <v>3</v>
      </c>
      <c r="K273" s="100">
        <v>150.12100000000001</v>
      </c>
      <c r="L273" s="100">
        <v>150.12100000000001</v>
      </c>
      <c r="M273" s="101">
        <v>0</v>
      </c>
      <c r="N273" s="102">
        <v>2</v>
      </c>
      <c r="O273" s="100">
        <v>78.944999999999993</v>
      </c>
      <c r="P273" s="102">
        <v>3</v>
      </c>
      <c r="Q273" s="100">
        <v>67.802000000000007</v>
      </c>
      <c r="R273" s="100">
        <v>0</v>
      </c>
      <c r="S273" s="103">
        <v>296.86799999999999</v>
      </c>
    </row>
    <row r="274" spans="1:19" s="64" customFormat="1" ht="69" outlineLevel="1" x14ac:dyDescent="0.3">
      <c r="A274" s="94" t="s">
        <v>894</v>
      </c>
      <c r="B274" s="95" t="s">
        <v>911</v>
      </c>
      <c r="C274" s="96" t="s">
        <v>319</v>
      </c>
      <c r="D274" s="97" t="s">
        <v>632</v>
      </c>
      <c r="E274" s="98" t="s">
        <v>308</v>
      </c>
      <c r="F274" s="99">
        <v>45266</v>
      </c>
      <c r="G274" s="99">
        <v>45268</v>
      </c>
      <c r="H274" s="98" t="s">
        <v>700</v>
      </c>
      <c r="I274" s="100">
        <v>98.956000000000003</v>
      </c>
      <c r="J274" s="155">
        <f t="shared" si="9"/>
        <v>3</v>
      </c>
      <c r="K274" s="100">
        <v>150.12100000000001</v>
      </c>
      <c r="L274" s="100">
        <v>150.12100000000001</v>
      </c>
      <c r="M274" s="101">
        <v>0</v>
      </c>
      <c r="N274" s="102">
        <v>2</v>
      </c>
      <c r="O274" s="100">
        <v>78.944999999999993</v>
      </c>
      <c r="P274" s="102">
        <v>3</v>
      </c>
      <c r="Q274" s="100">
        <v>67.802000000000007</v>
      </c>
      <c r="R274" s="100">
        <v>0</v>
      </c>
      <c r="S274" s="103">
        <v>296.86799999999999</v>
      </c>
    </row>
    <row r="275" spans="1:19" s="64" customFormat="1" ht="86.25" outlineLevel="1" x14ac:dyDescent="0.3">
      <c r="A275" s="94" t="s">
        <v>894</v>
      </c>
      <c r="B275" s="95" t="s">
        <v>912</v>
      </c>
      <c r="C275" s="96" t="s">
        <v>319</v>
      </c>
      <c r="D275" s="97" t="s">
        <v>632</v>
      </c>
      <c r="E275" s="98" t="s">
        <v>635</v>
      </c>
      <c r="F275" s="99">
        <v>45266</v>
      </c>
      <c r="G275" s="99">
        <v>45268</v>
      </c>
      <c r="H275" s="98" t="s">
        <v>220</v>
      </c>
      <c r="I275" s="100">
        <v>114.39233333333334</v>
      </c>
      <c r="J275" s="155">
        <f t="shared" si="9"/>
        <v>3</v>
      </c>
      <c r="K275" s="100">
        <v>211.03700000000001</v>
      </c>
      <c r="L275" s="100">
        <v>211.03700000000001</v>
      </c>
      <c r="M275" s="101">
        <v>0</v>
      </c>
      <c r="N275" s="102">
        <v>2</v>
      </c>
      <c r="O275" s="100">
        <v>65.951999999999998</v>
      </c>
      <c r="P275" s="102">
        <v>3</v>
      </c>
      <c r="Q275" s="100">
        <v>66.188000000000002</v>
      </c>
      <c r="R275" s="100">
        <v>0</v>
      </c>
      <c r="S275" s="103">
        <v>343.17700000000002</v>
      </c>
    </row>
    <row r="276" spans="1:19" s="64" customFormat="1" ht="86.25" outlineLevel="1" x14ac:dyDescent="0.3">
      <c r="A276" s="94" t="s">
        <v>894</v>
      </c>
      <c r="B276" s="95" t="s">
        <v>913</v>
      </c>
      <c r="C276" s="96" t="s">
        <v>319</v>
      </c>
      <c r="D276" s="97" t="s">
        <v>636</v>
      </c>
      <c r="E276" s="98" t="s">
        <v>218</v>
      </c>
      <c r="F276" s="99">
        <v>45270</v>
      </c>
      <c r="G276" s="99">
        <v>45276</v>
      </c>
      <c r="H276" s="98" t="s">
        <v>637</v>
      </c>
      <c r="I276" s="100">
        <v>38.363714285714288</v>
      </c>
      <c r="J276" s="155">
        <f t="shared" si="9"/>
        <v>7</v>
      </c>
      <c r="K276" s="100">
        <v>0</v>
      </c>
      <c r="L276" s="100">
        <v>0</v>
      </c>
      <c r="M276" s="101">
        <v>0</v>
      </c>
      <c r="N276" s="102">
        <v>6</v>
      </c>
      <c r="O276" s="100">
        <v>152.15700000000001</v>
      </c>
      <c r="P276" s="102">
        <v>7</v>
      </c>
      <c r="Q276" s="100">
        <v>116.389</v>
      </c>
      <c r="R276" s="100">
        <v>0</v>
      </c>
      <c r="S276" s="103">
        <v>268.54599999999999</v>
      </c>
    </row>
    <row r="277" spans="1:19" s="64" customFormat="1" ht="103.5" outlineLevel="1" x14ac:dyDescent="0.3">
      <c r="A277" s="94" t="s">
        <v>894</v>
      </c>
      <c r="B277" s="95" t="s">
        <v>914</v>
      </c>
      <c r="C277" s="96" t="s">
        <v>319</v>
      </c>
      <c r="D277" s="97" t="s">
        <v>636</v>
      </c>
      <c r="E277" s="98" t="s">
        <v>638</v>
      </c>
      <c r="F277" s="99">
        <v>45270</v>
      </c>
      <c r="G277" s="99">
        <v>45276</v>
      </c>
      <c r="H277" s="98" t="s">
        <v>637</v>
      </c>
      <c r="I277" s="100">
        <v>27.236428571428572</v>
      </c>
      <c r="J277" s="155">
        <f t="shared" si="9"/>
        <v>7</v>
      </c>
      <c r="K277" s="100">
        <v>0</v>
      </c>
      <c r="L277" s="100">
        <v>0</v>
      </c>
      <c r="M277" s="101">
        <v>0</v>
      </c>
      <c r="N277" s="102">
        <v>6</v>
      </c>
      <c r="O277" s="100">
        <v>107.52</v>
      </c>
      <c r="P277" s="102">
        <v>7</v>
      </c>
      <c r="Q277" s="100">
        <v>83.135000000000005</v>
      </c>
      <c r="R277" s="100">
        <v>0</v>
      </c>
      <c r="S277" s="103">
        <v>190.655</v>
      </c>
    </row>
    <row r="278" spans="1:19" s="64" customFormat="1" ht="103.5" outlineLevel="1" x14ac:dyDescent="0.3">
      <c r="A278" s="94" t="s">
        <v>894</v>
      </c>
      <c r="B278" s="95" t="s">
        <v>915</v>
      </c>
      <c r="C278" s="96" t="s">
        <v>319</v>
      </c>
      <c r="D278" s="97" t="s">
        <v>636</v>
      </c>
      <c r="E278" s="98" t="s">
        <v>639</v>
      </c>
      <c r="F278" s="99">
        <v>45200</v>
      </c>
      <c r="G278" s="99">
        <v>45212</v>
      </c>
      <c r="H278" s="98" t="s">
        <v>220</v>
      </c>
      <c r="I278" s="100">
        <v>11.411153846153846</v>
      </c>
      <c r="J278" s="155">
        <f t="shared" si="9"/>
        <v>13</v>
      </c>
      <c r="K278" s="100">
        <v>0</v>
      </c>
      <c r="L278" s="100">
        <v>0</v>
      </c>
      <c r="M278" s="101">
        <v>0</v>
      </c>
      <c r="N278" s="102">
        <v>12</v>
      </c>
      <c r="O278" s="100">
        <v>65.209999999999994</v>
      </c>
      <c r="P278" s="102">
        <v>13</v>
      </c>
      <c r="Q278" s="100">
        <v>83.135000000000005</v>
      </c>
      <c r="R278" s="100">
        <v>0</v>
      </c>
      <c r="S278" s="103">
        <v>148.345</v>
      </c>
    </row>
    <row r="279" spans="1:19" s="64" customFormat="1" ht="103.5" outlineLevel="1" x14ac:dyDescent="0.3">
      <c r="A279" s="94" t="s">
        <v>894</v>
      </c>
      <c r="B279" s="95" t="s">
        <v>916</v>
      </c>
      <c r="C279" s="96" t="s">
        <v>319</v>
      </c>
      <c r="D279" s="97" t="s">
        <v>636</v>
      </c>
      <c r="E279" s="98" t="s">
        <v>640</v>
      </c>
      <c r="F279" s="99">
        <v>45200</v>
      </c>
      <c r="G279" s="99">
        <v>45212</v>
      </c>
      <c r="H279" s="98" t="s">
        <v>220</v>
      </c>
      <c r="I279" s="100">
        <v>16.398076923076925</v>
      </c>
      <c r="J279" s="155">
        <f t="shared" si="9"/>
        <v>13</v>
      </c>
      <c r="K279" s="100">
        <v>0</v>
      </c>
      <c r="L279" s="100">
        <v>0</v>
      </c>
      <c r="M279" s="101">
        <v>0</v>
      </c>
      <c r="N279" s="102">
        <v>12</v>
      </c>
      <c r="O279" s="100">
        <v>97.344999999999999</v>
      </c>
      <c r="P279" s="102">
        <v>13</v>
      </c>
      <c r="Q279" s="100">
        <v>115.83</v>
      </c>
      <c r="R279" s="100">
        <v>0</v>
      </c>
      <c r="S279" s="103">
        <v>213.17500000000001</v>
      </c>
    </row>
    <row r="280" spans="1:19" s="64" customFormat="1" ht="103.5" outlineLevel="1" x14ac:dyDescent="0.3">
      <c r="A280" s="94" t="s">
        <v>894</v>
      </c>
      <c r="B280" s="95" t="s">
        <v>917</v>
      </c>
      <c r="C280" s="96" t="s">
        <v>319</v>
      </c>
      <c r="D280" s="97" t="s">
        <v>636</v>
      </c>
      <c r="E280" s="98" t="s">
        <v>641</v>
      </c>
      <c r="F280" s="99">
        <v>45200</v>
      </c>
      <c r="G280" s="99">
        <v>45212</v>
      </c>
      <c r="H280" s="98" t="s">
        <v>220</v>
      </c>
      <c r="I280" s="100">
        <v>16.398076923076925</v>
      </c>
      <c r="J280" s="155">
        <f t="shared" si="9"/>
        <v>13</v>
      </c>
      <c r="K280" s="100">
        <v>0</v>
      </c>
      <c r="L280" s="100">
        <v>0</v>
      </c>
      <c r="M280" s="101">
        <v>0</v>
      </c>
      <c r="N280" s="102">
        <v>12</v>
      </c>
      <c r="O280" s="100">
        <v>97.344999999999999</v>
      </c>
      <c r="P280" s="102">
        <v>13</v>
      </c>
      <c r="Q280" s="100">
        <v>115.83</v>
      </c>
      <c r="R280" s="100">
        <v>0</v>
      </c>
      <c r="S280" s="103">
        <v>213.17500000000001</v>
      </c>
    </row>
    <row r="281" spans="1:19" s="64" customFormat="1" ht="51.75" outlineLevel="1" x14ac:dyDescent="0.3">
      <c r="A281" s="94" t="s">
        <v>894</v>
      </c>
      <c r="B281" s="95" t="s">
        <v>918</v>
      </c>
      <c r="C281" s="96" t="s">
        <v>319</v>
      </c>
      <c r="D281" s="97" t="s">
        <v>642</v>
      </c>
      <c r="E281" s="98" t="s">
        <v>609</v>
      </c>
      <c r="F281" s="99">
        <v>45285</v>
      </c>
      <c r="G281" s="99">
        <v>45290</v>
      </c>
      <c r="H281" s="98" t="s">
        <v>699</v>
      </c>
      <c r="I281" s="100">
        <v>27.3935</v>
      </c>
      <c r="J281" s="155">
        <f t="shared" si="9"/>
        <v>4</v>
      </c>
      <c r="K281" s="100">
        <v>0</v>
      </c>
      <c r="L281" s="100">
        <v>0</v>
      </c>
      <c r="M281" s="101">
        <v>0</v>
      </c>
      <c r="N281" s="102">
        <v>5</v>
      </c>
      <c r="O281" s="100">
        <v>118.985</v>
      </c>
      <c r="P281" s="102">
        <v>6</v>
      </c>
      <c r="Q281" s="100">
        <v>45.375999999999998</v>
      </c>
      <c r="R281" s="100">
        <v>0</v>
      </c>
      <c r="S281" s="103">
        <v>164.36099999999999</v>
      </c>
    </row>
    <row r="282" spans="1:19" s="64" customFormat="1" ht="86.25" outlineLevel="1" x14ac:dyDescent="0.3">
      <c r="A282" s="94" t="s">
        <v>958</v>
      </c>
      <c r="B282" s="95" t="s">
        <v>80</v>
      </c>
      <c r="C282" s="96" t="s">
        <v>319</v>
      </c>
      <c r="D282" s="97" t="s">
        <v>643</v>
      </c>
      <c r="E282" s="98" t="s">
        <v>310</v>
      </c>
      <c r="F282" s="99">
        <v>45217</v>
      </c>
      <c r="G282" s="99">
        <v>45219</v>
      </c>
      <c r="H282" s="98" t="s">
        <v>110</v>
      </c>
      <c r="I282" s="100">
        <v>184.36766666666668</v>
      </c>
      <c r="J282" s="155">
        <f t="shared" si="9"/>
        <v>3</v>
      </c>
      <c r="K282" s="100">
        <v>223.649</v>
      </c>
      <c r="L282" s="100">
        <v>223.649</v>
      </c>
      <c r="M282" s="101">
        <v>0</v>
      </c>
      <c r="N282" s="102">
        <v>2</v>
      </c>
      <c r="O282" s="100">
        <v>163.917</v>
      </c>
      <c r="P282" s="102">
        <v>3</v>
      </c>
      <c r="Q282" s="100">
        <v>165.53700000000001</v>
      </c>
      <c r="R282" s="100">
        <v>0</v>
      </c>
      <c r="S282" s="103">
        <v>553.10300000000007</v>
      </c>
    </row>
    <row r="283" spans="1:19" s="64" customFormat="1" ht="86.25" outlineLevel="1" x14ac:dyDescent="0.3">
      <c r="A283" s="94" t="s">
        <v>958</v>
      </c>
      <c r="B283" s="95" t="s">
        <v>959</v>
      </c>
      <c r="C283" s="96" t="s">
        <v>319</v>
      </c>
      <c r="D283" s="97" t="s">
        <v>644</v>
      </c>
      <c r="E283" s="98" t="s">
        <v>645</v>
      </c>
      <c r="F283" s="99">
        <v>45234</v>
      </c>
      <c r="G283" s="99">
        <v>45240</v>
      </c>
      <c r="H283" s="98" t="s">
        <v>646</v>
      </c>
      <c r="I283" s="100">
        <v>105.40671428571429</v>
      </c>
      <c r="J283" s="155">
        <f t="shared" si="9"/>
        <v>7</v>
      </c>
      <c r="K283" s="100">
        <v>260.71899999999999</v>
      </c>
      <c r="L283" s="100">
        <v>260.71899999999999</v>
      </c>
      <c r="M283" s="101">
        <v>0</v>
      </c>
      <c r="N283" s="102">
        <v>6</v>
      </c>
      <c r="O283" s="100">
        <v>260.27300000000002</v>
      </c>
      <c r="P283" s="102">
        <v>7</v>
      </c>
      <c r="Q283" s="100">
        <v>193.78899999999999</v>
      </c>
      <c r="R283" s="100">
        <v>23.065999999999999</v>
      </c>
      <c r="S283" s="103">
        <v>737.84699999999998</v>
      </c>
    </row>
    <row r="284" spans="1:19" s="64" customFormat="1" ht="86.25" outlineLevel="1" x14ac:dyDescent="0.3">
      <c r="A284" s="94" t="s">
        <v>958</v>
      </c>
      <c r="B284" s="95" t="s">
        <v>960</v>
      </c>
      <c r="C284" s="96" t="s">
        <v>319</v>
      </c>
      <c r="D284" s="97" t="s">
        <v>647</v>
      </c>
      <c r="E284" s="98" t="s">
        <v>648</v>
      </c>
      <c r="F284" s="99">
        <v>45228</v>
      </c>
      <c r="G284" s="99">
        <v>45234</v>
      </c>
      <c r="H284" s="98" t="s">
        <v>104</v>
      </c>
      <c r="I284" s="100">
        <v>92.364285714285714</v>
      </c>
      <c r="J284" s="155">
        <f t="shared" si="9"/>
        <v>7</v>
      </c>
      <c r="K284" s="100">
        <v>190.66200000000001</v>
      </c>
      <c r="L284" s="100">
        <v>190.66200000000001</v>
      </c>
      <c r="M284" s="101">
        <v>0</v>
      </c>
      <c r="N284" s="102">
        <v>6</v>
      </c>
      <c r="O284" s="100">
        <v>194.05</v>
      </c>
      <c r="P284" s="102">
        <v>7</v>
      </c>
      <c r="Q284" s="100">
        <v>261.83800000000002</v>
      </c>
      <c r="R284" s="100">
        <v>0</v>
      </c>
      <c r="S284" s="103">
        <v>646.54999999999995</v>
      </c>
    </row>
    <row r="285" spans="1:19" s="64" customFormat="1" ht="120.75" outlineLevel="1" x14ac:dyDescent="0.3">
      <c r="A285" s="94" t="s">
        <v>958</v>
      </c>
      <c r="B285" s="95" t="s">
        <v>961</v>
      </c>
      <c r="C285" s="96" t="s">
        <v>319</v>
      </c>
      <c r="D285" s="97" t="s">
        <v>649</v>
      </c>
      <c r="E285" s="98" t="s">
        <v>145</v>
      </c>
      <c r="F285" s="99">
        <v>45207</v>
      </c>
      <c r="G285" s="99">
        <v>45212</v>
      </c>
      <c r="H285" s="98" t="s">
        <v>221</v>
      </c>
      <c r="I285" s="100">
        <v>25.151333333333337</v>
      </c>
      <c r="J285" s="155">
        <f t="shared" si="9"/>
        <v>6</v>
      </c>
      <c r="K285" s="100">
        <v>119.759</v>
      </c>
      <c r="L285" s="100">
        <v>119.759</v>
      </c>
      <c r="M285" s="101">
        <v>0</v>
      </c>
      <c r="N285" s="102">
        <v>5</v>
      </c>
      <c r="O285" s="100">
        <v>0</v>
      </c>
      <c r="P285" s="102">
        <v>6</v>
      </c>
      <c r="Q285" s="100">
        <v>0</v>
      </c>
      <c r="R285" s="100">
        <v>31.149000000000001</v>
      </c>
      <c r="S285" s="103">
        <v>150.90800000000002</v>
      </c>
    </row>
    <row r="286" spans="1:19" s="64" customFormat="1" ht="86.25" outlineLevel="1" x14ac:dyDescent="0.3">
      <c r="A286" s="94" t="s">
        <v>958</v>
      </c>
      <c r="B286" s="95" t="s">
        <v>962</v>
      </c>
      <c r="C286" s="96" t="s">
        <v>319</v>
      </c>
      <c r="D286" s="97" t="s">
        <v>650</v>
      </c>
      <c r="E286" s="98" t="s">
        <v>651</v>
      </c>
      <c r="F286" s="99">
        <v>45235</v>
      </c>
      <c r="G286" s="99">
        <v>45241</v>
      </c>
      <c r="H286" s="98" t="s">
        <v>369</v>
      </c>
      <c r="I286" s="100">
        <v>165.78914285714285</v>
      </c>
      <c r="J286" s="155">
        <f t="shared" si="9"/>
        <v>5</v>
      </c>
      <c r="K286" s="100">
        <v>280.464</v>
      </c>
      <c r="L286" s="100">
        <v>280.464</v>
      </c>
      <c r="M286" s="101">
        <v>0</v>
      </c>
      <c r="N286" s="102">
        <v>6</v>
      </c>
      <c r="O286" s="100">
        <v>410.81900000000002</v>
      </c>
      <c r="P286" s="102">
        <v>7</v>
      </c>
      <c r="Q286" s="100">
        <v>408.517</v>
      </c>
      <c r="R286" s="100">
        <v>60.723999999999997</v>
      </c>
      <c r="S286" s="103">
        <v>1160.5239999999999</v>
      </c>
    </row>
    <row r="287" spans="1:19" s="64" customFormat="1" ht="103.5" outlineLevel="1" x14ac:dyDescent="0.3">
      <c r="A287" s="94" t="s">
        <v>958</v>
      </c>
      <c r="B287" s="95" t="s">
        <v>963</v>
      </c>
      <c r="C287" s="96" t="s">
        <v>319</v>
      </c>
      <c r="D287" s="97" t="s">
        <v>652</v>
      </c>
      <c r="E287" s="98" t="s">
        <v>653</v>
      </c>
      <c r="F287" s="99">
        <v>45235</v>
      </c>
      <c r="G287" s="99">
        <v>45241</v>
      </c>
      <c r="H287" s="98" t="s">
        <v>369</v>
      </c>
      <c r="I287" s="100">
        <v>164.45</v>
      </c>
      <c r="J287" s="155">
        <f t="shared" si="9"/>
        <v>7</v>
      </c>
      <c r="K287" s="100">
        <v>280.464</v>
      </c>
      <c r="L287" s="100">
        <v>280.464</v>
      </c>
      <c r="M287" s="101">
        <v>0</v>
      </c>
      <c r="N287" s="102">
        <v>6</v>
      </c>
      <c r="O287" s="100">
        <v>410.81900000000002</v>
      </c>
      <c r="P287" s="102">
        <v>7</v>
      </c>
      <c r="Q287" s="100">
        <v>408.517</v>
      </c>
      <c r="R287" s="100">
        <v>51.35</v>
      </c>
      <c r="S287" s="103">
        <v>1151.1499999999999</v>
      </c>
    </row>
    <row r="288" spans="1:19" s="64" customFormat="1" ht="69" outlineLevel="1" x14ac:dyDescent="0.3">
      <c r="A288" s="94" t="s">
        <v>958</v>
      </c>
      <c r="B288" s="95" t="s">
        <v>964</v>
      </c>
      <c r="C288" s="96" t="s">
        <v>319</v>
      </c>
      <c r="D288" s="97" t="s">
        <v>654</v>
      </c>
      <c r="E288" s="98" t="s">
        <v>655</v>
      </c>
      <c r="F288" s="99">
        <v>45235</v>
      </c>
      <c r="G288" s="99">
        <v>45239</v>
      </c>
      <c r="H288" s="98" t="s">
        <v>110</v>
      </c>
      <c r="I288" s="100">
        <v>148.9802</v>
      </c>
      <c r="J288" s="155">
        <f t="shared" si="9"/>
        <v>5</v>
      </c>
      <c r="K288" s="100">
        <v>316.512</v>
      </c>
      <c r="L288" s="100">
        <v>316.512</v>
      </c>
      <c r="M288" s="101">
        <v>0</v>
      </c>
      <c r="N288" s="102">
        <v>4</v>
      </c>
      <c r="O288" s="100">
        <v>220.39400000000001</v>
      </c>
      <c r="P288" s="102">
        <v>5</v>
      </c>
      <c r="Q288" s="100">
        <v>207.995</v>
      </c>
      <c r="R288" s="100">
        <v>0</v>
      </c>
      <c r="S288" s="103">
        <v>744.90099999999995</v>
      </c>
    </row>
    <row r="289" spans="1:19" s="64" customFormat="1" ht="69" outlineLevel="1" x14ac:dyDescent="0.3">
      <c r="A289" s="94" t="s">
        <v>958</v>
      </c>
      <c r="B289" s="95" t="s">
        <v>965</v>
      </c>
      <c r="C289" s="96" t="s">
        <v>319</v>
      </c>
      <c r="D289" s="97" t="s">
        <v>656</v>
      </c>
      <c r="E289" s="98" t="s">
        <v>657</v>
      </c>
      <c r="F289" s="99">
        <v>45242</v>
      </c>
      <c r="G289" s="99">
        <v>45248</v>
      </c>
      <c r="H289" s="98" t="s">
        <v>658</v>
      </c>
      <c r="I289" s="100">
        <v>117.81728571428572</v>
      </c>
      <c r="J289" s="155">
        <f t="shared" si="9"/>
        <v>7</v>
      </c>
      <c r="K289" s="100">
        <v>142.215</v>
      </c>
      <c r="L289" s="100">
        <v>142.215</v>
      </c>
      <c r="M289" s="101">
        <v>0</v>
      </c>
      <c r="N289" s="102">
        <v>6</v>
      </c>
      <c r="O289" s="100">
        <v>273.67</v>
      </c>
      <c r="P289" s="102">
        <v>7</v>
      </c>
      <c r="Q289" s="100">
        <v>368.83600000000001</v>
      </c>
      <c r="R289" s="100">
        <v>40</v>
      </c>
      <c r="S289" s="103">
        <v>824.721</v>
      </c>
    </row>
    <row r="290" spans="1:19" s="64" customFormat="1" ht="86.25" outlineLevel="1" x14ac:dyDescent="0.3">
      <c r="A290" s="94" t="s">
        <v>958</v>
      </c>
      <c r="B290" s="95" t="s">
        <v>966</v>
      </c>
      <c r="C290" s="96" t="s">
        <v>319</v>
      </c>
      <c r="D290" s="97" t="s">
        <v>656</v>
      </c>
      <c r="E290" s="98" t="s">
        <v>309</v>
      </c>
      <c r="F290" s="99">
        <v>45242</v>
      </c>
      <c r="G290" s="99">
        <v>45248</v>
      </c>
      <c r="H290" s="98" t="s">
        <v>658</v>
      </c>
      <c r="I290" s="100">
        <v>117.81728571428572</v>
      </c>
      <c r="J290" s="155">
        <f t="shared" si="9"/>
        <v>7</v>
      </c>
      <c r="K290" s="100">
        <v>142.215</v>
      </c>
      <c r="L290" s="100">
        <v>142.215</v>
      </c>
      <c r="M290" s="101">
        <v>0</v>
      </c>
      <c r="N290" s="102">
        <v>6</v>
      </c>
      <c r="O290" s="100">
        <v>273.67</v>
      </c>
      <c r="P290" s="102">
        <v>7</v>
      </c>
      <c r="Q290" s="100">
        <v>368.83600000000001</v>
      </c>
      <c r="R290" s="100">
        <v>40</v>
      </c>
      <c r="S290" s="103">
        <v>824.721</v>
      </c>
    </row>
    <row r="291" spans="1:19" s="64" customFormat="1" ht="86.25" outlineLevel="1" x14ac:dyDescent="0.3">
      <c r="A291" s="94" t="s">
        <v>958</v>
      </c>
      <c r="B291" s="95" t="s">
        <v>967</v>
      </c>
      <c r="C291" s="96" t="s">
        <v>319</v>
      </c>
      <c r="D291" s="97" t="s">
        <v>659</v>
      </c>
      <c r="E291" s="98" t="s">
        <v>651</v>
      </c>
      <c r="F291" s="99">
        <v>45257</v>
      </c>
      <c r="G291" s="99">
        <v>45259</v>
      </c>
      <c r="H291" s="98" t="s">
        <v>128</v>
      </c>
      <c r="I291" s="100">
        <v>40.868000000000002</v>
      </c>
      <c r="J291" s="155">
        <f t="shared" si="9"/>
        <v>5</v>
      </c>
      <c r="K291" s="100">
        <v>0</v>
      </c>
      <c r="L291" s="100">
        <v>0</v>
      </c>
      <c r="M291" s="101">
        <v>0</v>
      </c>
      <c r="N291" s="102">
        <v>2</v>
      </c>
      <c r="O291" s="100">
        <v>0</v>
      </c>
      <c r="P291" s="102">
        <v>3</v>
      </c>
      <c r="Q291" s="100">
        <v>122.604</v>
      </c>
      <c r="R291" s="100">
        <v>0</v>
      </c>
      <c r="S291" s="103">
        <v>122.604</v>
      </c>
    </row>
    <row r="292" spans="1:19" s="64" customFormat="1" ht="69" outlineLevel="1" x14ac:dyDescent="0.3">
      <c r="A292" s="94" t="s">
        <v>958</v>
      </c>
      <c r="B292" s="95" t="s">
        <v>968</v>
      </c>
      <c r="C292" s="96" t="s">
        <v>319</v>
      </c>
      <c r="D292" s="97" t="s">
        <v>660</v>
      </c>
      <c r="E292" s="98" t="s">
        <v>661</v>
      </c>
      <c r="F292" s="99">
        <v>45255</v>
      </c>
      <c r="G292" s="99">
        <v>45262</v>
      </c>
      <c r="H292" s="98" t="s">
        <v>108</v>
      </c>
      <c r="I292" s="100">
        <v>125.516875</v>
      </c>
      <c r="J292" s="155">
        <f t="shared" si="9"/>
        <v>8</v>
      </c>
      <c r="K292" s="100">
        <v>306.392</v>
      </c>
      <c r="L292" s="100">
        <v>306.392</v>
      </c>
      <c r="M292" s="101">
        <v>0</v>
      </c>
      <c r="N292" s="102">
        <v>7</v>
      </c>
      <c r="O292" s="100">
        <v>293.45800000000003</v>
      </c>
      <c r="P292" s="102">
        <v>8</v>
      </c>
      <c r="Q292" s="100">
        <v>404.28500000000003</v>
      </c>
      <c r="R292" s="100">
        <v>0</v>
      </c>
      <c r="S292" s="103">
        <v>1004.135</v>
      </c>
    </row>
    <row r="293" spans="1:19" s="64" customFormat="1" ht="103.5" outlineLevel="1" x14ac:dyDescent="0.3">
      <c r="A293" s="94" t="s">
        <v>958</v>
      </c>
      <c r="B293" s="95" t="s">
        <v>969</v>
      </c>
      <c r="C293" s="96" t="s">
        <v>319</v>
      </c>
      <c r="D293" s="97" t="s">
        <v>662</v>
      </c>
      <c r="E293" s="98" t="s">
        <v>663</v>
      </c>
      <c r="F293" s="99">
        <v>45257</v>
      </c>
      <c r="G293" s="99">
        <v>45258</v>
      </c>
      <c r="H293" s="98" t="s">
        <v>128</v>
      </c>
      <c r="I293" s="100">
        <v>40.868000000000002</v>
      </c>
      <c r="J293" s="155">
        <f t="shared" si="9"/>
        <v>3.5</v>
      </c>
      <c r="K293" s="100">
        <v>0</v>
      </c>
      <c r="L293" s="100">
        <v>0</v>
      </c>
      <c r="M293" s="101">
        <v>0</v>
      </c>
      <c r="N293" s="102">
        <v>1</v>
      </c>
      <c r="O293" s="100">
        <v>0</v>
      </c>
      <c r="P293" s="102">
        <v>2</v>
      </c>
      <c r="Q293" s="100">
        <v>81.736000000000004</v>
      </c>
      <c r="R293" s="100">
        <v>0</v>
      </c>
      <c r="S293" s="103">
        <v>81.736000000000004</v>
      </c>
    </row>
    <row r="294" spans="1:19" s="64" customFormat="1" ht="103.5" outlineLevel="1" x14ac:dyDescent="0.3">
      <c r="A294" s="94" t="s">
        <v>958</v>
      </c>
      <c r="B294" s="95" t="s">
        <v>970</v>
      </c>
      <c r="C294" s="96" t="s">
        <v>319</v>
      </c>
      <c r="D294" s="97" t="s">
        <v>662</v>
      </c>
      <c r="E294" s="98" t="s">
        <v>663</v>
      </c>
      <c r="F294" s="99">
        <v>45258</v>
      </c>
      <c r="G294" s="99">
        <v>45262</v>
      </c>
      <c r="H294" s="98" t="s">
        <v>176</v>
      </c>
      <c r="I294" s="100">
        <v>118.70599999999999</v>
      </c>
      <c r="J294" s="155">
        <f t="shared" si="9"/>
        <v>3.5</v>
      </c>
      <c r="K294" s="100">
        <v>77.614999999999995</v>
      </c>
      <c r="L294" s="100">
        <v>77.614999999999995</v>
      </c>
      <c r="M294" s="101">
        <v>0</v>
      </c>
      <c r="N294" s="102">
        <v>4</v>
      </c>
      <c r="O294" s="100">
        <v>290.27999999999997</v>
      </c>
      <c r="P294" s="102">
        <v>5</v>
      </c>
      <c r="Q294" s="100">
        <v>223.23500000000001</v>
      </c>
      <c r="R294" s="100">
        <v>2.4</v>
      </c>
      <c r="S294" s="103">
        <v>593.53</v>
      </c>
    </row>
    <row r="295" spans="1:19" s="64" customFormat="1" ht="69" outlineLevel="1" x14ac:dyDescent="0.3">
      <c r="A295" s="94" t="s">
        <v>958</v>
      </c>
      <c r="B295" s="95" t="s">
        <v>971</v>
      </c>
      <c r="C295" s="96" t="s">
        <v>319</v>
      </c>
      <c r="D295" s="97" t="s">
        <v>664</v>
      </c>
      <c r="E295" s="98" t="s">
        <v>665</v>
      </c>
      <c r="F295" s="99">
        <v>45265</v>
      </c>
      <c r="G295" s="99">
        <v>45269</v>
      </c>
      <c r="H295" s="98" t="s">
        <v>667</v>
      </c>
      <c r="I295" s="100">
        <v>99.395200000000003</v>
      </c>
      <c r="J295" s="155">
        <f t="shared" si="9"/>
        <v>5</v>
      </c>
      <c r="K295" s="100">
        <v>284.221</v>
      </c>
      <c r="L295" s="100">
        <v>284.221</v>
      </c>
      <c r="M295" s="101">
        <v>0</v>
      </c>
      <c r="N295" s="102">
        <v>4</v>
      </c>
      <c r="O295" s="100">
        <v>61.850999999999999</v>
      </c>
      <c r="P295" s="102">
        <v>5</v>
      </c>
      <c r="Q295" s="100">
        <v>150.904</v>
      </c>
      <c r="R295" s="100">
        <v>0</v>
      </c>
      <c r="S295" s="103">
        <v>496.976</v>
      </c>
    </row>
    <row r="296" spans="1:19" s="64" customFormat="1" ht="69" outlineLevel="1" x14ac:dyDescent="0.3">
      <c r="A296" s="94" t="s">
        <v>958</v>
      </c>
      <c r="B296" s="95" t="s">
        <v>972</v>
      </c>
      <c r="C296" s="96" t="s">
        <v>319</v>
      </c>
      <c r="D296" s="97" t="s">
        <v>664</v>
      </c>
      <c r="E296" s="98" t="s">
        <v>666</v>
      </c>
      <c r="F296" s="99">
        <v>45265</v>
      </c>
      <c r="G296" s="99">
        <v>45269</v>
      </c>
      <c r="H296" s="98" t="s">
        <v>667</v>
      </c>
      <c r="I296" s="100">
        <v>99.395200000000003</v>
      </c>
      <c r="J296" s="155">
        <f t="shared" si="9"/>
        <v>5</v>
      </c>
      <c r="K296" s="100">
        <v>284.221</v>
      </c>
      <c r="L296" s="100">
        <v>284.221</v>
      </c>
      <c r="M296" s="101">
        <v>0</v>
      </c>
      <c r="N296" s="102"/>
      <c r="O296" s="100">
        <v>61.850999999999999</v>
      </c>
      <c r="P296" s="102">
        <v>5</v>
      </c>
      <c r="Q296" s="100">
        <v>150.904</v>
      </c>
      <c r="R296" s="100">
        <v>0</v>
      </c>
      <c r="S296" s="103">
        <v>496.976</v>
      </c>
    </row>
    <row r="297" spans="1:19" s="64" customFormat="1" ht="69" outlineLevel="1" x14ac:dyDescent="0.3">
      <c r="A297" s="94" t="s">
        <v>973</v>
      </c>
      <c r="B297" s="95" t="s">
        <v>974</v>
      </c>
      <c r="C297" s="96" t="s">
        <v>319</v>
      </c>
      <c r="D297" s="97" t="s">
        <v>668</v>
      </c>
      <c r="E297" s="98" t="s">
        <v>669</v>
      </c>
      <c r="F297" s="99">
        <v>45211</v>
      </c>
      <c r="G297" s="99">
        <v>45213</v>
      </c>
      <c r="H297" s="98" t="s">
        <v>108</v>
      </c>
      <c r="I297" s="100">
        <v>180.44066666666666</v>
      </c>
      <c r="J297" s="155">
        <f t="shared" si="9"/>
        <v>3</v>
      </c>
      <c r="K297" s="100">
        <v>300.05700000000002</v>
      </c>
      <c r="L297" s="100">
        <v>300.05700000000002</v>
      </c>
      <c r="M297" s="101">
        <v>0</v>
      </c>
      <c r="N297" s="102">
        <v>2</v>
      </c>
      <c r="O297" s="100">
        <v>80.572999999999993</v>
      </c>
      <c r="P297" s="102">
        <v>3</v>
      </c>
      <c r="Q297" s="100">
        <v>145.68899999999999</v>
      </c>
      <c r="R297" s="100">
        <v>15.003</v>
      </c>
      <c r="S297" s="103">
        <v>541.322</v>
      </c>
    </row>
    <row r="298" spans="1:19" s="64" customFormat="1" ht="51.75" outlineLevel="1" x14ac:dyDescent="0.3">
      <c r="A298" s="94" t="s">
        <v>973</v>
      </c>
      <c r="B298" s="95" t="s">
        <v>282</v>
      </c>
      <c r="C298" s="96" t="s">
        <v>319</v>
      </c>
      <c r="D298" s="97" t="s">
        <v>670</v>
      </c>
      <c r="E298" s="98" t="s">
        <v>671</v>
      </c>
      <c r="F298" s="99">
        <v>45271</v>
      </c>
      <c r="G298" s="99">
        <v>45275</v>
      </c>
      <c r="H298" s="98" t="s">
        <v>102</v>
      </c>
      <c r="I298" s="100">
        <v>139.61660000000001</v>
      </c>
      <c r="J298" s="155">
        <f t="shared" ref="J298:J312" si="10">AVERAGEIFS(P:P,E:E,E298)</f>
        <v>5</v>
      </c>
      <c r="K298" s="100">
        <v>250.08099999999999</v>
      </c>
      <c r="L298" s="100">
        <v>250.08099999999999</v>
      </c>
      <c r="M298" s="101">
        <v>0</v>
      </c>
      <c r="N298" s="102">
        <v>4</v>
      </c>
      <c r="O298" s="100">
        <v>116.87</v>
      </c>
      <c r="P298" s="102">
        <v>5</v>
      </c>
      <c r="Q298" s="100">
        <v>309.28500000000003</v>
      </c>
      <c r="R298" s="100">
        <v>21.847000000000001</v>
      </c>
      <c r="S298" s="103">
        <v>698.08300000000008</v>
      </c>
    </row>
    <row r="299" spans="1:19" s="64" customFormat="1" ht="69" outlineLevel="1" x14ac:dyDescent="0.3">
      <c r="A299" s="94" t="s">
        <v>975</v>
      </c>
      <c r="B299" s="95" t="s">
        <v>81</v>
      </c>
      <c r="C299" s="96" t="s">
        <v>319</v>
      </c>
      <c r="D299" s="97" t="s">
        <v>672</v>
      </c>
      <c r="E299" s="98" t="s">
        <v>673</v>
      </c>
      <c r="F299" s="99">
        <v>45209</v>
      </c>
      <c r="G299" s="99">
        <v>45220</v>
      </c>
      <c r="H299" s="98" t="s">
        <v>103</v>
      </c>
      <c r="I299" s="100">
        <v>135.92974999999998</v>
      </c>
      <c r="J299" s="155">
        <f t="shared" si="10"/>
        <v>12</v>
      </c>
      <c r="K299" s="100">
        <v>266.20999999999998</v>
      </c>
      <c r="L299" s="100">
        <v>266.20999999999998</v>
      </c>
      <c r="M299" s="101">
        <v>0</v>
      </c>
      <c r="N299" s="102">
        <v>11</v>
      </c>
      <c r="O299" s="100">
        <v>656.81200000000001</v>
      </c>
      <c r="P299" s="102">
        <v>12</v>
      </c>
      <c r="Q299" s="100">
        <v>708.13499999999999</v>
      </c>
      <c r="R299" s="100">
        <v>0</v>
      </c>
      <c r="S299" s="103">
        <v>1631.1569999999999</v>
      </c>
    </row>
    <row r="300" spans="1:19" s="64" customFormat="1" ht="69" outlineLevel="1" x14ac:dyDescent="0.3">
      <c r="A300" s="94" t="s">
        <v>976</v>
      </c>
      <c r="B300" s="95" t="s">
        <v>82</v>
      </c>
      <c r="C300" s="96" t="s">
        <v>319</v>
      </c>
      <c r="D300" s="97" t="s">
        <v>674</v>
      </c>
      <c r="E300" s="98" t="s">
        <v>675</v>
      </c>
      <c r="F300" s="99">
        <v>45202</v>
      </c>
      <c r="G300" s="99">
        <v>45205</v>
      </c>
      <c r="H300" s="98" t="s">
        <v>103</v>
      </c>
      <c r="I300" s="100">
        <v>174.1825</v>
      </c>
      <c r="J300" s="155">
        <f t="shared" si="10"/>
        <v>4</v>
      </c>
      <c r="K300" s="100">
        <v>256.89999999999998</v>
      </c>
      <c r="L300" s="100">
        <v>256.89999999999998</v>
      </c>
      <c r="M300" s="101">
        <v>0</v>
      </c>
      <c r="N300" s="102">
        <v>3</v>
      </c>
      <c r="O300" s="100">
        <v>206.65</v>
      </c>
      <c r="P300" s="102">
        <v>4</v>
      </c>
      <c r="Q300" s="100">
        <v>233.18</v>
      </c>
      <c r="R300" s="100">
        <v>0</v>
      </c>
      <c r="S300" s="103">
        <v>696.73</v>
      </c>
    </row>
    <row r="301" spans="1:19" s="64" customFormat="1" ht="51.75" outlineLevel="1" x14ac:dyDescent="0.3">
      <c r="A301" s="94" t="s">
        <v>976</v>
      </c>
      <c r="B301" s="95" t="s">
        <v>283</v>
      </c>
      <c r="C301" s="96" t="s">
        <v>319</v>
      </c>
      <c r="D301" s="97" t="s">
        <v>676</v>
      </c>
      <c r="E301" s="98" t="s">
        <v>677</v>
      </c>
      <c r="F301" s="99">
        <v>45225</v>
      </c>
      <c r="G301" s="99">
        <v>45229</v>
      </c>
      <c r="H301" s="98" t="s">
        <v>105</v>
      </c>
      <c r="I301" s="100">
        <v>2.9693999999999998</v>
      </c>
      <c r="J301" s="155">
        <f t="shared" si="10"/>
        <v>5</v>
      </c>
      <c r="K301" s="100">
        <v>0</v>
      </c>
      <c r="L301" s="100">
        <v>0</v>
      </c>
      <c r="M301" s="101">
        <v>0</v>
      </c>
      <c r="N301" s="102">
        <v>4</v>
      </c>
      <c r="O301" s="100">
        <v>0</v>
      </c>
      <c r="P301" s="102">
        <v>5</v>
      </c>
      <c r="Q301" s="100">
        <v>0</v>
      </c>
      <c r="R301" s="100">
        <v>14.847</v>
      </c>
      <c r="S301" s="103">
        <v>14.847</v>
      </c>
    </row>
    <row r="302" spans="1:19" s="64" customFormat="1" ht="51.75" outlineLevel="1" x14ac:dyDescent="0.3">
      <c r="A302" s="94" t="s">
        <v>976</v>
      </c>
      <c r="B302" s="95" t="s">
        <v>977</v>
      </c>
      <c r="C302" s="96" t="s">
        <v>319</v>
      </c>
      <c r="D302" s="97" t="s">
        <v>678</v>
      </c>
      <c r="E302" s="98" t="s">
        <v>679</v>
      </c>
      <c r="F302" s="99">
        <v>45272</v>
      </c>
      <c r="G302" s="99">
        <v>45276</v>
      </c>
      <c r="H302" s="98" t="s">
        <v>103</v>
      </c>
      <c r="I302" s="100">
        <v>56.906199999999998</v>
      </c>
      <c r="J302" s="155">
        <f t="shared" si="10"/>
        <v>5</v>
      </c>
      <c r="K302" s="100">
        <v>0</v>
      </c>
      <c r="L302" s="100">
        <v>0</v>
      </c>
      <c r="M302" s="101">
        <v>0</v>
      </c>
      <c r="N302" s="102">
        <v>4</v>
      </c>
      <c r="O302" s="100">
        <v>0</v>
      </c>
      <c r="P302" s="102">
        <v>5</v>
      </c>
      <c r="Q302" s="100">
        <v>284.53100000000001</v>
      </c>
      <c r="R302" s="100">
        <v>0</v>
      </c>
      <c r="S302" s="103">
        <v>284.53100000000001</v>
      </c>
    </row>
    <row r="303" spans="1:19" s="64" customFormat="1" ht="103.5" outlineLevel="1" x14ac:dyDescent="0.3">
      <c r="A303" s="94" t="s">
        <v>978</v>
      </c>
      <c r="B303" s="95" t="s">
        <v>83</v>
      </c>
      <c r="C303" s="96" t="s">
        <v>319</v>
      </c>
      <c r="D303" s="97" t="s">
        <v>690</v>
      </c>
      <c r="E303" s="98" t="s">
        <v>311</v>
      </c>
      <c r="F303" s="99">
        <v>45212</v>
      </c>
      <c r="G303" s="99">
        <v>45213</v>
      </c>
      <c r="H303" s="98" t="s">
        <v>108</v>
      </c>
      <c r="I303" s="100">
        <v>369.721</v>
      </c>
      <c r="J303" s="155">
        <f t="shared" si="10"/>
        <v>2</v>
      </c>
      <c r="K303" s="100">
        <v>574.89499999999998</v>
      </c>
      <c r="L303" s="100">
        <v>574.89499999999998</v>
      </c>
      <c r="M303" s="101">
        <v>0</v>
      </c>
      <c r="N303" s="102">
        <v>1</v>
      </c>
      <c r="O303" s="100">
        <v>67.257000000000005</v>
      </c>
      <c r="P303" s="102">
        <v>2</v>
      </c>
      <c r="Q303" s="100">
        <v>97.29</v>
      </c>
      <c r="R303" s="100">
        <v>0</v>
      </c>
      <c r="S303" s="103">
        <v>739.44200000000001</v>
      </c>
    </row>
    <row r="304" spans="1:19" s="64" customFormat="1" ht="51.75" outlineLevel="1" x14ac:dyDescent="0.3">
      <c r="A304" s="94" t="s">
        <v>979</v>
      </c>
      <c r="B304" s="95" t="s">
        <v>84</v>
      </c>
      <c r="C304" s="96" t="s">
        <v>319</v>
      </c>
      <c r="D304" s="97" t="s">
        <v>680</v>
      </c>
      <c r="E304" s="98" t="s">
        <v>144</v>
      </c>
      <c r="F304" s="99">
        <v>45252</v>
      </c>
      <c r="G304" s="99">
        <v>45255</v>
      </c>
      <c r="H304" s="98" t="s">
        <v>176</v>
      </c>
      <c r="I304" s="100">
        <v>161.87200000000001</v>
      </c>
      <c r="J304" s="155">
        <f t="shared" si="10"/>
        <v>4</v>
      </c>
      <c r="K304" s="100">
        <v>208.33099999999999</v>
      </c>
      <c r="L304" s="100">
        <v>208.33099999999999</v>
      </c>
      <c r="M304" s="101">
        <v>0</v>
      </c>
      <c r="N304" s="102">
        <v>3</v>
      </c>
      <c r="O304" s="100">
        <v>219.54900000000001</v>
      </c>
      <c r="P304" s="102">
        <v>4</v>
      </c>
      <c r="Q304" s="100">
        <v>219.608</v>
      </c>
      <c r="R304" s="100">
        <v>0</v>
      </c>
      <c r="S304" s="103">
        <v>647.48800000000006</v>
      </c>
    </row>
    <row r="305" spans="1:19" s="64" customFormat="1" ht="69" outlineLevel="1" x14ac:dyDescent="0.3">
      <c r="A305" s="94" t="s">
        <v>979</v>
      </c>
      <c r="B305" s="95" t="s">
        <v>284</v>
      </c>
      <c r="C305" s="96" t="s">
        <v>319</v>
      </c>
      <c r="D305" s="97" t="s">
        <v>680</v>
      </c>
      <c r="E305" s="98" t="s">
        <v>681</v>
      </c>
      <c r="F305" s="99">
        <v>45252</v>
      </c>
      <c r="G305" s="99">
        <v>45255</v>
      </c>
      <c r="H305" s="98" t="s">
        <v>176</v>
      </c>
      <c r="I305" s="100">
        <v>161.87200000000001</v>
      </c>
      <c r="J305" s="155">
        <f t="shared" si="10"/>
        <v>4</v>
      </c>
      <c r="K305" s="100">
        <v>208.33099999999999</v>
      </c>
      <c r="L305" s="100">
        <v>208.33099999999999</v>
      </c>
      <c r="M305" s="101">
        <v>0</v>
      </c>
      <c r="N305" s="102">
        <v>3</v>
      </c>
      <c r="O305" s="100">
        <v>219.54900000000001</v>
      </c>
      <c r="P305" s="102">
        <v>4</v>
      </c>
      <c r="Q305" s="100">
        <v>219.608</v>
      </c>
      <c r="R305" s="100">
        <v>0</v>
      </c>
      <c r="S305" s="103">
        <v>647.48800000000006</v>
      </c>
    </row>
    <row r="306" spans="1:19" s="64" customFormat="1" ht="69" outlineLevel="1" x14ac:dyDescent="0.3">
      <c r="A306" s="94" t="s">
        <v>980</v>
      </c>
      <c r="B306" s="95" t="s">
        <v>85</v>
      </c>
      <c r="C306" s="96" t="s">
        <v>319</v>
      </c>
      <c r="D306" s="97" t="s">
        <v>682</v>
      </c>
      <c r="E306" s="98" t="s">
        <v>213</v>
      </c>
      <c r="F306" s="99">
        <v>45188</v>
      </c>
      <c r="G306" s="99">
        <v>45190</v>
      </c>
      <c r="H306" s="98" t="s">
        <v>216</v>
      </c>
      <c r="I306" s="100">
        <v>60.411999999999999</v>
      </c>
      <c r="J306" s="155">
        <f t="shared" si="10"/>
        <v>3</v>
      </c>
      <c r="K306" s="100">
        <v>181.23599999999999</v>
      </c>
      <c r="L306" s="100">
        <v>181.23599999999999</v>
      </c>
      <c r="M306" s="101">
        <v>0</v>
      </c>
      <c r="N306" s="102">
        <v>2</v>
      </c>
      <c r="O306" s="100">
        <v>0</v>
      </c>
      <c r="P306" s="102">
        <v>3</v>
      </c>
      <c r="Q306" s="100">
        <v>0</v>
      </c>
      <c r="R306" s="100">
        <v>0</v>
      </c>
      <c r="S306" s="103">
        <v>181.23599999999999</v>
      </c>
    </row>
    <row r="307" spans="1:19" s="64" customFormat="1" ht="103.5" outlineLevel="1" x14ac:dyDescent="0.3">
      <c r="A307" s="94" t="s">
        <v>980</v>
      </c>
      <c r="B307" s="95" t="s">
        <v>981</v>
      </c>
      <c r="C307" s="96" t="s">
        <v>319</v>
      </c>
      <c r="D307" s="97" t="s">
        <v>682</v>
      </c>
      <c r="E307" s="98" t="s">
        <v>312</v>
      </c>
      <c r="F307" s="99">
        <v>45188</v>
      </c>
      <c r="G307" s="99">
        <v>45190</v>
      </c>
      <c r="H307" s="98" t="s">
        <v>216</v>
      </c>
      <c r="I307" s="100">
        <v>60.411999999999999</v>
      </c>
      <c r="J307" s="155">
        <f t="shared" si="10"/>
        <v>3</v>
      </c>
      <c r="K307" s="100">
        <v>181.23599999999999</v>
      </c>
      <c r="L307" s="100">
        <v>181.23599999999999</v>
      </c>
      <c r="M307" s="101">
        <v>0</v>
      </c>
      <c r="N307" s="102">
        <v>2</v>
      </c>
      <c r="O307" s="100">
        <v>0</v>
      </c>
      <c r="P307" s="102">
        <v>3</v>
      </c>
      <c r="Q307" s="100">
        <v>0</v>
      </c>
      <c r="R307" s="100">
        <v>0</v>
      </c>
      <c r="S307" s="103">
        <v>181.23599999999999</v>
      </c>
    </row>
    <row r="308" spans="1:19" s="64" customFormat="1" ht="103.5" outlineLevel="1" x14ac:dyDescent="0.3">
      <c r="A308" s="94" t="s">
        <v>980</v>
      </c>
      <c r="B308" s="95" t="s">
        <v>982</v>
      </c>
      <c r="C308" s="96" t="s">
        <v>319</v>
      </c>
      <c r="D308" s="97" t="s">
        <v>682</v>
      </c>
      <c r="E308" s="98" t="s">
        <v>313</v>
      </c>
      <c r="F308" s="99">
        <v>45188</v>
      </c>
      <c r="G308" s="99">
        <v>45190</v>
      </c>
      <c r="H308" s="98" t="s">
        <v>216</v>
      </c>
      <c r="I308" s="100">
        <v>60.411999999999999</v>
      </c>
      <c r="J308" s="155">
        <f t="shared" si="10"/>
        <v>3</v>
      </c>
      <c r="K308" s="100">
        <v>181.23599999999999</v>
      </c>
      <c r="L308" s="100">
        <v>181.23599999999999</v>
      </c>
      <c r="M308" s="101">
        <v>0</v>
      </c>
      <c r="N308" s="102">
        <v>2</v>
      </c>
      <c r="O308" s="100">
        <v>0</v>
      </c>
      <c r="P308" s="102">
        <v>3</v>
      </c>
      <c r="Q308" s="100">
        <v>0</v>
      </c>
      <c r="R308" s="100">
        <v>0</v>
      </c>
      <c r="S308" s="103">
        <v>181.23599999999999</v>
      </c>
    </row>
    <row r="309" spans="1:19" s="64" customFormat="1" ht="86.25" outlineLevel="1" x14ac:dyDescent="0.3">
      <c r="A309" s="94" t="s">
        <v>980</v>
      </c>
      <c r="B309" s="95" t="s">
        <v>983</v>
      </c>
      <c r="C309" s="96" t="s">
        <v>319</v>
      </c>
      <c r="D309" s="97" t="s">
        <v>682</v>
      </c>
      <c r="E309" s="98" t="s">
        <v>214</v>
      </c>
      <c r="F309" s="99">
        <v>45188</v>
      </c>
      <c r="G309" s="99">
        <v>45190</v>
      </c>
      <c r="H309" s="98" t="s">
        <v>216</v>
      </c>
      <c r="I309" s="100">
        <v>60.411999999999999</v>
      </c>
      <c r="J309" s="155">
        <f t="shared" si="10"/>
        <v>3</v>
      </c>
      <c r="K309" s="100">
        <v>181.23599999999999</v>
      </c>
      <c r="L309" s="100">
        <v>181.23599999999999</v>
      </c>
      <c r="M309" s="101">
        <v>0</v>
      </c>
      <c r="N309" s="102">
        <v>2</v>
      </c>
      <c r="O309" s="100">
        <v>0</v>
      </c>
      <c r="P309" s="102">
        <v>3</v>
      </c>
      <c r="Q309" s="100">
        <v>0</v>
      </c>
      <c r="R309" s="100">
        <v>0</v>
      </c>
      <c r="S309" s="103">
        <v>181.23599999999999</v>
      </c>
    </row>
    <row r="310" spans="1:19" s="64" customFormat="1" ht="120.75" outlineLevel="1" x14ac:dyDescent="0.3">
      <c r="A310" s="94" t="s">
        <v>980</v>
      </c>
      <c r="B310" s="95" t="s">
        <v>984</v>
      </c>
      <c r="C310" s="96" t="s">
        <v>319</v>
      </c>
      <c r="D310" s="97" t="s">
        <v>682</v>
      </c>
      <c r="E310" s="98" t="s">
        <v>215</v>
      </c>
      <c r="F310" s="99">
        <v>45188</v>
      </c>
      <c r="G310" s="99">
        <v>45190</v>
      </c>
      <c r="H310" s="98" t="s">
        <v>216</v>
      </c>
      <c r="I310" s="100">
        <v>73.685333333333332</v>
      </c>
      <c r="J310" s="155">
        <f t="shared" si="10"/>
        <v>3</v>
      </c>
      <c r="K310" s="100">
        <v>221.05600000000001</v>
      </c>
      <c r="L310" s="100">
        <v>221.05600000000001</v>
      </c>
      <c r="M310" s="101">
        <v>0</v>
      </c>
      <c r="N310" s="102">
        <v>2</v>
      </c>
      <c r="O310" s="100">
        <v>0</v>
      </c>
      <c r="P310" s="102">
        <v>3</v>
      </c>
      <c r="Q310" s="100">
        <v>0</v>
      </c>
      <c r="R310" s="100">
        <v>0</v>
      </c>
      <c r="S310" s="103">
        <v>221.05600000000001</v>
      </c>
    </row>
    <row r="311" spans="1:19" s="64" customFormat="1" ht="34.5" outlineLevel="1" x14ac:dyDescent="0.3">
      <c r="A311" s="94" t="s">
        <v>985</v>
      </c>
      <c r="B311" s="95" t="s">
        <v>285</v>
      </c>
      <c r="C311" s="96" t="s">
        <v>319</v>
      </c>
      <c r="D311" s="97" t="s">
        <v>683</v>
      </c>
      <c r="E311" s="98" t="s">
        <v>684</v>
      </c>
      <c r="F311" s="99">
        <v>45263</v>
      </c>
      <c r="G311" s="99">
        <v>45266</v>
      </c>
      <c r="H311" s="98" t="s">
        <v>727</v>
      </c>
      <c r="I311" s="100">
        <v>51.35</v>
      </c>
      <c r="J311" s="155">
        <f t="shared" si="10"/>
        <v>4</v>
      </c>
      <c r="K311" s="100">
        <v>205.4</v>
      </c>
      <c r="L311" s="100">
        <v>205.4</v>
      </c>
      <c r="M311" s="101">
        <v>0</v>
      </c>
      <c r="N311" s="102">
        <v>3</v>
      </c>
      <c r="O311" s="100">
        <v>0</v>
      </c>
      <c r="P311" s="102">
        <v>4</v>
      </c>
      <c r="Q311" s="100">
        <v>0</v>
      </c>
      <c r="R311" s="100">
        <v>0</v>
      </c>
      <c r="S311" s="103">
        <v>205.4</v>
      </c>
    </row>
    <row r="312" spans="1:19" s="64" customFormat="1" ht="51.75" outlineLevel="1" x14ac:dyDescent="0.3">
      <c r="A312" s="94" t="s">
        <v>985</v>
      </c>
      <c r="B312" s="95" t="s">
        <v>920</v>
      </c>
      <c r="C312" s="96" t="s">
        <v>319</v>
      </c>
      <c r="D312" s="97" t="s">
        <v>683</v>
      </c>
      <c r="E312" s="98" t="s">
        <v>685</v>
      </c>
      <c r="F312" s="99">
        <v>45263</v>
      </c>
      <c r="G312" s="99">
        <v>45266</v>
      </c>
      <c r="H312" s="98" t="s">
        <v>727</v>
      </c>
      <c r="I312" s="100">
        <v>51.35</v>
      </c>
      <c r="J312" s="155">
        <f t="shared" si="10"/>
        <v>4</v>
      </c>
      <c r="K312" s="100">
        <v>205.4</v>
      </c>
      <c r="L312" s="100">
        <v>205.4</v>
      </c>
      <c r="M312" s="101">
        <v>0</v>
      </c>
      <c r="N312" s="102">
        <v>3</v>
      </c>
      <c r="O312" s="100">
        <v>0</v>
      </c>
      <c r="P312" s="102">
        <v>4</v>
      </c>
      <c r="Q312" s="100">
        <v>0</v>
      </c>
      <c r="R312" s="100">
        <v>0</v>
      </c>
      <c r="S312" s="103">
        <v>205.4</v>
      </c>
    </row>
  </sheetData>
  <autoFilter ref="A1:S3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53"/>
  <sheetViews>
    <sheetView zoomScale="70" zoomScaleNormal="70" workbookViewId="0">
      <selection activeCell="A10" sqref="A10"/>
    </sheetView>
  </sheetViews>
  <sheetFormatPr defaultColWidth="9.140625" defaultRowHeight="15.75" outlineLevelRow="1" x14ac:dyDescent="0.25"/>
  <cols>
    <col min="1" max="1" width="68.5703125" style="54" customWidth="1"/>
    <col min="2" max="2" width="17.140625" style="55" customWidth="1"/>
    <col min="3" max="3" width="19.7109375" style="56" customWidth="1"/>
    <col min="4" max="4" width="14.85546875" style="123" customWidth="1"/>
    <col min="5" max="5" width="39" style="49" customWidth="1"/>
    <col min="6" max="6" width="22.140625" style="57" customWidth="1"/>
    <col min="7" max="7" width="22.85546875" style="57" customWidth="1"/>
    <col min="8" max="8" width="25.85546875" style="49" customWidth="1"/>
    <col min="9" max="9" width="25.140625" style="49" customWidth="1"/>
    <col min="10" max="10" width="27.5703125" style="58" customWidth="1"/>
    <col min="11" max="12" width="26.28515625" style="58" customWidth="1"/>
    <col min="13" max="13" width="26.28515625" style="59" customWidth="1"/>
    <col min="14" max="14" width="21.5703125" style="58" customWidth="1"/>
    <col min="15" max="15" width="21.5703125" style="59" customWidth="1"/>
    <col min="16" max="16" width="22.5703125" style="58" customWidth="1"/>
    <col min="17" max="17" width="17.7109375" style="58" customWidth="1"/>
    <col min="18" max="18" width="20.28515625" style="60" customWidth="1"/>
    <col min="19" max="19" width="11.28515625" style="49" customWidth="1"/>
    <col min="20" max="16384" width="9.140625" style="49"/>
  </cols>
  <sheetData>
    <row r="1" spans="1:18" ht="22.5" x14ac:dyDescent="0.4">
      <c r="A1" s="160" t="s">
        <v>111</v>
      </c>
      <c r="B1" s="160"/>
      <c r="C1" s="160"/>
      <c r="D1" s="160"/>
      <c r="E1" s="160"/>
      <c r="F1" s="160"/>
      <c r="G1" s="160"/>
      <c r="H1" s="160"/>
      <c r="I1" s="160"/>
      <c r="J1" s="160"/>
      <c r="K1" s="124"/>
      <c r="L1" s="124"/>
      <c r="M1" s="46"/>
      <c r="N1" s="47"/>
      <c r="O1" s="48"/>
      <c r="P1" s="47"/>
      <c r="Q1" s="47"/>
      <c r="R1" s="47"/>
    </row>
    <row r="2" spans="1:18" ht="18.75" x14ac:dyDescent="0.25">
      <c r="A2" s="161" t="s">
        <v>318</v>
      </c>
      <c r="B2" s="161"/>
      <c r="C2" s="161"/>
      <c r="D2" s="161"/>
      <c r="E2" s="161"/>
      <c r="F2" s="161"/>
      <c r="G2" s="161"/>
      <c r="H2" s="161"/>
      <c r="I2" s="161"/>
      <c r="J2" s="161"/>
      <c r="K2" s="125"/>
      <c r="L2" s="125"/>
      <c r="M2" s="50"/>
      <c r="N2" s="51"/>
      <c r="O2" s="52"/>
      <c r="P2" s="51"/>
      <c r="Q2" s="51"/>
      <c r="R2" s="53"/>
    </row>
    <row r="3" spans="1:18" x14ac:dyDescent="0.25">
      <c r="D3" s="56"/>
      <c r="J3" s="159" t="s">
        <v>26</v>
      </c>
      <c r="K3" s="159"/>
      <c r="L3" s="159"/>
      <c r="M3" s="159"/>
    </row>
    <row r="4" spans="1:18" x14ac:dyDescent="0.25">
      <c r="D4" s="56"/>
      <c r="J4" s="159" t="s">
        <v>25</v>
      </c>
      <c r="K4" s="159"/>
      <c r="L4" s="159"/>
      <c r="M4" s="159"/>
    </row>
    <row r="5" spans="1:18" ht="16.5" x14ac:dyDescent="0.3">
      <c r="D5" s="56"/>
      <c r="K5" s="59"/>
      <c r="M5" s="129"/>
    </row>
    <row r="6" spans="1:18" s="64" customFormat="1" ht="22.5" x14ac:dyDescent="0.4">
      <c r="A6" s="47"/>
      <c r="B6" s="61"/>
      <c r="C6" s="62"/>
      <c r="D6" s="62"/>
      <c r="E6" s="47"/>
      <c r="F6" s="63"/>
      <c r="G6" s="63"/>
      <c r="H6" s="47"/>
      <c r="I6" s="47"/>
      <c r="J6" s="159" t="s">
        <v>27</v>
      </c>
      <c r="K6" s="159"/>
      <c r="L6" s="159"/>
      <c r="M6" s="159"/>
      <c r="O6" s="122"/>
      <c r="R6" s="47"/>
    </row>
    <row r="7" spans="1:18" s="64" customFormat="1" ht="22.5" x14ac:dyDescent="0.4">
      <c r="A7" s="65"/>
      <c r="B7" s="61"/>
      <c r="C7" s="66"/>
      <c r="D7" s="66"/>
      <c r="E7" s="67"/>
      <c r="F7" s="68"/>
      <c r="G7" s="68"/>
      <c r="H7" s="67"/>
      <c r="I7" s="67"/>
      <c r="J7" s="159" t="s">
        <v>24</v>
      </c>
      <c r="K7" s="159"/>
      <c r="L7" s="159"/>
      <c r="M7" s="159"/>
      <c r="O7" s="122"/>
      <c r="R7" s="70"/>
    </row>
    <row r="8" spans="1:18" s="64" customFormat="1" ht="17.25" x14ac:dyDescent="0.3">
      <c r="A8" s="65"/>
      <c r="B8" s="71"/>
      <c r="C8" s="71"/>
      <c r="D8" s="71"/>
      <c r="E8" s="67"/>
      <c r="F8" s="68"/>
      <c r="G8" s="68"/>
      <c r="H8" s="67"/>
      <c r="I8" s="67"/>
      <c r="J8" s="67"/>
      <c r="K8" s="67"/>
      <c r="L8" s="67"/>
      <c r="M8" s="69"/>
      <c r="N8" s="67"/>
      <c r="O8" s="69"/>
      <c r="P8" s="67"/>
      <c r="Q8" s="67"/>
      <c r="R8" s="65"/>
    </row>
    <row r="9" spans="1:18" s="64" customFormat="1" ht="18" thickBot="1" x14ac:dyDescent="0.35">
      <c r="A9" s="72"/>
      <c r="B9" s="73"/>
      <c r="C9" s="73"/>
      <c r="D9" s="73"/>
      <c r="E9" s="74"/>
      <c r="F9" s="75"/>
      <c r="G9" s="75"/>
      <c r="H9" s="74"/>
      <c r="I9" s="74"/>
      <c r="J9" s="76"/>
      <c r="K9" s="76"/>
      <c r="L9" s="76"/>
      <c r="M9" s="69"/>
      <c r="N9" s="76"/>
      <c r="O9" s="69"/>
      <c r="P9" s="76"/>
      <c r="Q9" s="76"/>
      <c r="R9" s="77" t="s">
        <v>47</v>
      </c>
    </row>
    <row r="10" spans="1:18" s="83" customFormat="1" ht="103.5" x14ac:dyDescent="0.3">
      <c r="A10" s="45" t="s">
        <v>36</v>
      </c>
      <c r="B10" s="78" t="s">
        <v>20</v>
      </c>
      <c r="C10" s="79" t="s">
        <v>154</v>
      </c>
      <c r="D10" s="79" t="s">
        <v>155</v>
      </c>
      <c r="E10" s="79" t="s">
        <v>156</v>
      </c>
      <c r="F10" s="80" t="s">
        <v>99</v>
      </c>
      <c r="G10" s="80" t="s">
        <v>100</v>
      </c>
      <c r="H10" s="79" t="s">
        <v>95</v>
      </c>
      <c r="I10" s="79" t="s">
        <v>164</v>
      </c>
      <c r="J10" s="79" t="s">
        <v>162</v>
      </c>
      <c r="K10" s="79" t="s">
        <v>96</v>
      </c>
      <c r="L10" s="81" t="s">
        <v>97</v>
      </c>
      <c r="M10" s="81" t="s">
        <v>157</v>
      </c>
      <c r="N10" s="79" t="s">
        <v>158</v>
      </c>
      <c r="O10" s="81" t="s">
        <v>159</v>
      </c>
      <c r="P10" s="79" t="s">
        <v>160</v>
      </c>
      <c r="Q10" s="79" t="s">
        <v>19</v>
      </c>
      <c r="R10" s="82" t="s">
        <v>171</v>
      </c>
    </row>
    <row r="11" spans="1:18" s="85" customFormat="1" ht="13.5" x14ac:dyDescent="0.25">
      <c r="A11" s="84">
        <v>1</v>
      </c>
      <c r="B11" s="84" t="s">
        <v>98</v>
      </c>
      <c r="C11" s="84" t="s">
        <v>710</v>
      </c>
      <c r="D11" s="84" t="s">
        <v>139</v>
      </c>
      <c r="E11" s="84" t="s">
        <v>148</v>
      </c>
      <c r="F11" s="84" t="s">
        <v>711</v>
      </c>
      <c r="G11" s="84" t="s">
        <v>140</v>
      </c>
      <c r="H11" s="84" t="s">
        <v>712</v>
      </c>
      <c r="I11" s="84" t="s">
        <v>141</v>
      </c>
      <c r="J11" s="84" t="s">
        <v>149</v>
      </c>
      <c r="K11" s="84" t="s">
        <v>713</v>
      </c>
      <c r="L11" s="84" t="s">
        <v>150</v>
      </c>
      <c r="M11" s="84" t="s">
        <v>714</v>
      </c>
      <c r="N11" s="84" t="s">
        <v>151</v>
      </c>
      <c r="O11" s="84" t="s">
        <v>715</v>
      </c>
      <c r="P11" s="84" t="s">
        <v>152</v>
      </c>
      <c r="Q11" s="84" t="s">
        <v>716</v>
      </c>
      <c r="R11" s="84" t="s">
        <v>153</v>
      </c>
    </row>
    <row r="12" spans="1:18" s="93" customFormat="1" ht="18.75" x14ac:dyDescent="0.3">
      <c r="A12" s="86" t="s">
        <v>87</v>
      </c>
      <c r="B12" s="87"/>
      <c r="C12" s="88"/>
      <c r="D12" s="86"/>
      <c r="E12" s="89"/>
      <c r="F12" s="90"/>
      <c r="G12" s="90"/>
      <c r="H12" s="89"/>
      <c r="I12" s="128">
        <f>R12/O12</f>
        <v>97.271588235294132</v>
      </c>
      <c r="J12" s="128">
        <f>SUM(J13:J17)</f>
        <v>583.38</v>
      </c>
      <c r="K12" s="128">
        <f t="shared" ref="K12:Q12" si="0">SUM(K13:K17)</f>
        <v>583.38</v>
      </c>
      <c r="L12" s="128">
        <f t="shared" si="0"/>
        <v>0</v>
      </c>
      <c r="M12" s="91">
        <f>SUM(M13:M17)</f>
        <v>12</v>
      </c>
      <c r="N12" s="128">
        <f>SUM(N13:N17)</f>
        <v>291.64600000000002</v>
      </c>
      <c r="O12" s="91">
        <f t="shared" si="0"/>
        <v>17</v>
      </c>
      <c r="P12" s="128">
        <f t="shared" si="0"/>
        <v>749.42399999999998</v>
      </c>
      <c r="Q12" s="128">
        <f t="shared" si="0"/>
        <v>29.166999999999998</v>
      </c>
      <c r="R12" s="92">
        <f t="shared" ref="R12" si="1">SUM(R13:R17)</f>
        <v>1653.6170000000002</v>
      </c>
    </row>
    <row r="13" spans="1:18" s="64" customFormat="1" ht="69" outlineLevel="1" x14ac:dyDescent="0.3">
      <c r="A13" s="94" t="s">
        <v>87</v>
      </c>
      <c r="B13" s="95">
        <v>1.1000000000000001</v>
      </c>
      <c r="C13" s="96" t="s">
        <v>319</v>
      </c>
      <c r="D13" s="97" t="s">
        <v>320</v>
      </c>
      <c r="E13" s="98" t="s">
        <v>925</v>
      </c>
      <c r="F13" s="99">
        <v>45200</v>
      </c>
      <c r="G13" s="99">
        <v>45204</v>
      </c>
      <c r="H13" s="98" t="s">
        <v>102</v>
      </c>
      <c r="I13" s="100">
        <f>R13/O13</f>
        <v>59.762800000000006</v>
      </c>
      <c r="J13" s="100">
        <f t="shared" ref="J13:J121" si="2">+K13+L13</f>
        <v>0</v>
      </c>
      <c r="K13" s="100">
        <v>0</v>
      </c>
      <c r="L13" s="101">
        <v>0</v>
      </c>
      <c r="M13" s="102">
        <f>G13-F13</f>
        <v>4</v>
      </c>
      <c r="N13" s="100">
        <v>0</v>
      </c>
      <c r="O13" s="102">
        <f>G13-F13+1</f>
        <v>5</v>
      </c>
      <c r="P13" s="100">
        <v>298.81400000000002</v>
      </c>
      <c r="Q13" s="100">
        <v>0</v>
      </c>
      <c r="R13" s="103">
        <f>J13+N13+P13+Q13</f>
        <v>298.81400000000002</v>
      </c>
    </row>
    <row r="14" spans="1:18" s="64" customFormat="1" ht="69" outlineLevel="1" x14ac:dyDescent="0.3">
      <c r="A14" s="94" t="s">
        <v>87</v>
      </c>
      <c r="B14" s="95" t="s">
        <v>722</v>
      </c>
      <c r="C14" s="96" t="s">
        <v>319</v>
      </c>
      <c r="D14" s="97" t="s">
        <v>321</v>
      </c>
      <c r="E14" s="98" t="s">
        <v>925</v>
      </c>
      <c r="F14" s="99">
        <v>45263</v>
      </c>
      <c r="G14" s="99">
        <v>45265</v>
      </c>
      <c r="H14" s="98" t="s">
        <v>220</v>
      </c>
      <c r="I14" s="100">
        <f t="shared" ref="I14:I77" si="3">R14/O14</f>
        <v>129.62899999999999</v>
      </c>
      <c r="J14" s="100">
        <f t="shared" si="2"/>
        <v>145.73500000000001</v>
      </c>
      <c r="K14" s="100">
        <v>145.73500000000001</v>
      </c>
      <c r="L14" s="101">
        <v>0</v>
      </c>
      <c r="M14" s="102">
        <f t="shared" ref="M14:M17" si="4">G14-F14</f>
        <v>2</v>
      </c>
      <c r="N14" s="100">
        <v>97.215999999999994</v>
      </c>
      <c r="O14" s="102">
        <f t="shared" ref="O14:O17" si="5">G14-F14+1</f>
        <v>3</v>
      </c>
      <c r="P14" s="100">
        <v>138.649</v>
      </c>
      <c r="Q14" s="100">
        <v>7.2869999999999999</v>
      </c>
      <c r="R14" s="103">
        <f>J14+N14+P14+Q14</f>
        <v>388.887</v>
      </c>
    </row>
    <row r="15" spans="1:18" s="64" customFormat="1" ht="69" outlineLevel="1" x14ac:dyDescent="0.3">
      <c r="A15" s="94" t="s">
        <v>87</v>
      </c>
      <c r="B15" s="95" t="s">
        <v>723</v>
      </c>
      <c r="C15" s="96" t="s">
        <v>319</v>
      </c>
      <c r="D15" s="97" t="s">
        <v>321</v>
      </c>
      <c r="E15" s="98" t="s">
        <v>926</v>
      </c>
      <c r="F15" s="99">
        <v>45263</v>
      </c>
      <c r="G15" s="99">
        <v>45265</v>
      </c>
      <c r="H15" s="98" t="s">
        <v>220</v>
      </c>
      <c r="I15" s="100">
        <f t="shared" si="3"/>
        <v>96.966666666666683</v>
      </c>
      <c r="J15" s="100">
        <f t="shared" si="2"/>
        <v>116.289</v>
      </c>
      <c r="K15" s="100">
        <v>116.289</v>
      </c>
      <c r="L15" s="101">
        <v>0</v>
      </c>
      <c r="M15" s="102">
        <f t="shared" si="4"/>
        <v>2</v>
      </c>
      <c r="N15" s="100">
        <v>64.81</v>
      </c>
      <c r="O15" s="102">
        <f t="shared" si="5"/>
        <v>3</v>
      </c>
      <c r="P15" s="100">
        <v>103.98699999999999</v>
      </c>
      <c r="Q15" s="100">
        <v>5.8140000000000001</v>
      </c>
      <c r="R15" s="103">
        <f>J15+N15+P15+Q15</f>
        <v>290.90000000000003</v>
      </c>
    </row>
    <row r="16" spans="1:18" s="64" customFormat="1" ht="86.25" outlineLevel="1" x14ac:dyDescent="0.3">
      <c r="A16" s="94" t="s">
        <v>87</v>
      </c>
      <c r="B16" s="95" t="s">
        <v>729</v>
      </c>
      <c r="C16" s="96" t="s">
        <v>319</v>
      </c>
      <c r="D16" s="97" t="s">
        <v>321</v>
      </c>
      <c r="E16" s="98" t="s">
        <v>927</v>
      </c>
      <c r="F16" s="99">
        <v>45263</v>
      </c>
      <c r="G16" s="99">
        <v>45265</v>
      </c>
      <c r="H16" s="98" t="s">
        <v>220</v>
      </c>
      <c r="I16" s="100">
        <f t="shared" si="3"/>
        <v>112.503</v>
      </c>
      <c r="J16" s="100">
        <f t="shared" si="2"/>
        <v>160.678</v>
      </c>
      <c r="K16" s="100">
        <v>160.678</v>
      </c>
      <c r="L16" s="101">
        <v>0</v>
      </c>
      <c r="M16" s="102">
        <f t="shared" si="4"/>
        <v>2</v>
      </c>
      <c r="N16" s="100">
        <v>64.81</v>
      </c>
      <c r="O16" s="102">
        <f t="shared" si="5"/>
        <v>3</v>
      </c>
      <c r="P16" s="100">
        <v>103.98699999999999</v>
      </c>
      <c r="Q16" s="100">
        <v>8.0340000000000007</v>
      </c>
      <c r="R16" s="103">
        <f>J16+N16+P16+Q16</f>
        <v>337.50900000000001</v>
      </c>
    </row>
    <row r="17" spans="1:18" s="64" customFormat="1" ht="103.5" outlineLevel="1" x14ac:dyDescent="0.3">
      <c r="A17" s="94" t="s">
        <v>87</v>
      </c>
      <c r="B17" s="95" t="s">
        <v>730</v>
      </c>
      <c r="C17" s="96" t="s">
        <v>319</v>
      </c>
      <c r="D17" s="97" t="s">
        <v>321</v>
      </c>
      <c r="E17" s="98" t="s">
        <v>928</v>
      </c>
      <c r="F17" s="99">
        <v>45263</v>
      </c>
      <c r="G17" s="99">
        <v>45265</v>
      </c>
      <c r="H17" s="98" t="s">
        <v>220</v>
      </c>
      <c r="I17" s="100">
        <f t="shared" si="3"/>
        <v>112.50233333333334</v>
      </c>
      <c r="J17" s="100">
        <f t="shared" si="2"/>
        <v>160.678</v>
      </c>
      <c r="K17" s="100">
        <v>160.678</v>
      </c>
      <c r="L17" s="101">
        <v>0</v>
      </c>
      <c r="M17" s="102">
        <f t="shared" si="4"/>
        <v>2</v>
      </c>
      <c r="N17" s="100">
        <v>64.81</v>
      </c>
      <c r="O17" s="102">
        <f t="shared" si="5"/>
        <v>3</v>
      </c>
      <c r="P17" s="100">
        <v>103.98699999999999</v>
      </c>
      <c r="Q17" s="100">
        <v>8.032</v>
      </c>
      <c r="R17" s="103">
        <f>J17+N17+P17+Q17</f>
        <v>337.50700000000001</v>
      </c>
    </row>
    <row r="18" spans="1:18" s="93" customFormat="1" ht="17.25" x14ac:dyDescent="0.3">
      <c r="A18" s="86" t="s">
        <v>724</v>
      </c>
      <c r="B18" s="104"/>
      <c r="C18" s="96"/>
      <c r="D18" s="105"/>
      <c r="E18" s="106"/>
      <c r="F18" s="107"/>
      <c r="G18" s="107"/>
      <c r="H18" s="106"/>
      <c r="I18" s="103">
        <f t="shared" si="3"/>
        <v>90.367340909090899</v>
      </c>
      <c r="J18" s="103">
        <f>SUM(J19:J28)</f>
        <v>2444.0149999999999</v>
      </c>
      <c r="K18" s="103">
        <f t="shared" ref="K18:Q18" si="6">SUM(K19:K28)</f>
        <v>2444.0149999999999</v>
      </c>
      <c r="L18" s="103">
        <f t="shared" si="6"/>
        <v>0</v>
      </c>
      <c r="M18" s="108">
        <f t="shared" si="6"/>
        <v>34</v>
      </c>
      <c r="N18" s="103">
        <f>SUM(N19:N28)</f>
        <v>961.25800000000004</v>
      </c>
      <c r="O18" s="108">
        <f t="shared" si="6"/>
        <v>44</v>
      </c>
      <c r="P18" s="103">
        <f t="shared" si="6"/>
        <v>461.95400000000001</v>
      </c>
      <c r="Q18" s="103">
        <f t="shared" si="6"/>
        <v>108.93599999999999</v>
      </c>
      <c r="R18" s="103">
        <f>SUM(R19:R28)</f>
        <v>3976.1629999999996</v>
      </c>
    </row>
    <row r="19" spans="1:18" s="64" customFormat="1" ht="103.5" outlineLevel="1" x14ac:dyDescent="0.3">
      <c r="A19" s="94" t="s">
        <v>724</v>
      </c>
      <c r="B19" s="95" t="s">
        <v>88</v>
      </c>
      <c r="C19" s="96" t="s">
        <v>319</v>
      </c>
      <c r="D19" s="97" t="s">
        <v>175</v>
      </c>
      <c r="E19" s="98" t="s">
        <v>227</v>
      </c>
      <c r="F19" s="99">
        <v>45201</v>
      </c>
      <c r="G19" s="99">
        <v>45205</v>
      </c>
      <c r="H19" s="98" t="s">
        <v>176</v>
      </c>
      <c r="I19" s="100">
        <f t="shared" si="3"/>
        <v>46.3996</v>
      </c>
      <c r="J19" s="100">
        <f t="shared" si="2"/>
        <v>121.779</v>
      </c>
      <c r="K19" s="100">
        <v>121.779</v>
      </c>
      <c r="L19" s="101">
        <v>0</v>
      </c>
      <c r="M19" s="102">
        <f t="shared" ref="M19:M22" si="7">G19-F19</f>
        <v>4</v>
      </c>
      <c r="N19" s="100">
        <v>110.21899999999999</v>
      </c>
      <c r="O19" s="102">
        <f t="shared" ref="O19:O22" si="8">G19-F19+1</f>
        <v>5</v>
      </c>
      <c r="P19" s="100">
        <v>0</v>
      </c>
      <c r="Q19" s="100">
        <v>0</v>
      </c>
      <c r="R19" s="103">
        <f t="shared" ref="R19:R28" si="9">J19+N19+P19+Q19</f>
        <v>231.99799999999999</v>
      </c>
    </row>
    <row r="20" spans="1:18" s="64" customFormat="1" ht="51.75" outlineLevel="1" x14ac:dyDescent="0.3">
      <c r="A20" s="94" t="s">
        <v>724</v>
      </c>
      <c r="B20" s="95" t="s">
        <v>731</v>
      </c>
      <c r="C20" s="96" t="s">
        <v>319</v>
      </c>
      <c r="D20" s="97" t="s">
        <v>175</v>
      </c>
      <c r="E20" s="98" t="s">
        <v>177</v>
      </c>
      <c r="F20" s="99">
        <v>45201</v>
      </c>
      <c r="G20" s="99">
        <v>45205</v>
      </c>
      <c r="H20" s="98" t="s">
        <v>176</v>
      </c>
      <c r="I20" s="100">
        <f t="shared" si="3"/>
        <v>46.3996</v>
      </c>
      <c r="J20" s="100">
        <f t="shared" si="2"/>
        <v>121.779</v>
      </c>
      <c r="K20" s="100">
        <v>121.779</v>
      </c>
      <c r="L20" s="101">
        <v>0</v>
      </c>
      <c r="M20" s="102">
        <f t="shared" si="7"/>
        <v>4</v>
      </c>
      <c r="N20" s="100">
        <v>110.21899999999999</v>
      </c>
      <c r="O20" s="102">
        <f t="shared" si="8"/>
        <v>5</v>
      </c>
      <c r="P20" s="100">
        <v>0</v>
      </c>
      <c r="Q20" s="100">
        <v>0</v>
      </c>
      <c r="R20" s="103">
        <f t="shared" si="9"/>
        <v>231.99799999999999</v>
      </c>
    </row>
    <row r="21" spans="1:18" s="64" customFormat="1" ht="103.5" outlineLevel="1" x14ac:dyDescent="0.3">
      <c r="A21" s="94" t="s">
        <v>724</v>
      </c>
      <c r="B21" s="95" t="s">
        <v>732</v>
      </c>
      <c r="C21" s="96" t="s">
        <v>319</v>
      </c>
      <c r="D21" s="97" t="s">
        <v>322</v>
      </c>
      <c r="E21" s="98" t="s">
        <v>178</v>
      </c>
      <c r="F21" s="99">
        <v>45202</v>
      </c>
      <c r="G21" s="99">
        <v>45205</v>
      </c>
      <c r="H21" s="98" t="s">
        <v>103</v>
      </c>
      <c r="I21" s="100">
        <f t="shared" si="3"/>
        <v>48.2605</v>
      </c>
      <c r="J21" s="100">
        <f t="shared" si="2"/>
        <v>121.779</v>
      </c>
      <c r="K21" s="100">
        <v>121.779</v>
      </c>
      <c r="L21" s="101">
        <v>0</v>
      </c>
      <c r="M21" s="102">
        <f t="shared" si="7"/>
        <v>3</v>
      </c>
      <c r="N21" s="100">
        <v>71.263000000000005</v>
      </c>
      <c r="O21" s="102">
        <f t="shared" si="8"/>
        <v>4</v>
      </c>
      <c r="P21" s="100">
        <v>0</v>
      </c>
      <c r="Q21" s="100">
        <v>0</v>
      </c>
      <c r="R21" s="103">
        <f t="shared" si="9"/>
        <v>193.042</v>
      </c>
    </row>
    <row r="22" spans="1:18" s="64" customFormat="1" ht="103.5" outlineLevel="1" x14ac:dyDescent="0.3">
      <c r="A22" s="94" t="s">
        <v>724</v>
      </c>
      <c r="B22" s="95" t="s">
        <v>733</v>
      </c>
      <c r="C22" s="96" t="s">
        <v>319</v>
      </c>
      <c r="D22" s="97" t="s">
        <v>326</v>
      </c>
      <c r="E22" s="98" t="s">
        <v>323</v>
      </c>
      <c r="F22" s="99">
        <v>45244</v>
      </c>
      <c r="G22" s="99">
        <v>45246</v>
      </c>
      <c r="H22" s="98" t="s">
        <v>220</v>
      </c>
      <c r="I22" s="100">
        <f t="shared" si="3"/>
        <v>46.292333333333339</v>
      </c>
      <c r="J22" s="100">
        <f t="shared" si="2"/>
        <v>138.87700000000001</v>
      </c>
      <c r="K22" s="100">
        <v>138.87700000000001</v>
      </c>
      <c r="L22" s="101">
        <v>0</v>
      </c>
      <c r="M22" s="102">
        <f t="shared" si="7"/>
        <v>2</v>
      </c>
      <c r="N22" s="100">
        <v>0</v>
      </c>
      <c r="O22" s="102">
        <f t="shared" si="8"/>
        <v>3</v>
      </c>
      <c r="P22" s="100">
        <v>0</v>
      </c>
      <c r="Q22" s="100">
        <v>0</v>
      </c>
      <c r="R22" s="103">
        <f t="shared" si="9"/>
        <v>138.87700000000001</v>
      </c>
    </row>
    <row r="23" spans="1:18" s="64" customFormat="1" ht="103.5" outlineLevel="1" x14ac:dyDescent="0.3">
      <c r="A23" s="94" t="s">
        <v>724</v>
      </c>
      <c r="B23" s="95" t="s">
        <v>734</v>
      </c>
      <c r="C23" s="96" t="s">
        <v>319</v>
      </c>
      <c r="D23" s="97" t="s">
        <v>326</v>
      </c>
      <c r="E23" s="98" t="s">
        <v>324</v>
      </c>
      <c r="F23" s="99">
        <v>45244</v>
      </c>
      <c r="G23" s="99">
        <v>45246</v>
      </c>
      <c r="H23" s="98" t="s">
        <v>220</v>
      </c>
      <c r="I23" s="100">
        <f t="shared" si="3"/>
        <v>46.292333333333339</v>
      </c>
      <c r="J23" s="100">
        <f t="shared" si="2"/>
        <v>138.87700000000001</v>
      </c>
      <c r="K23" s="100">
        <v>138.87700000000001</v>
      </c>
      <c r="L23" s="101">
        <v>0</v>
      </c>
      <c r="M23" s="102">
        <f t="shared" ref="M23:M28" si="10">G23-F23</f>
        <v>2</v>
      </c>
      <c r="N23" s="100">
        <v>0</v>
      </c>
      <c r="O23" s="102">
        <f t="shared" ref="O23:O28" si="11">G23-F23+1</f>
        <v>3</v>
      </c>
      <c r="P23" s="100">
        <v>0</v>
      </c>
      <c r="Q23" s="100">
        <v>0</v>
      </c>
      <c r="R23" s="103">
        <f t="shared" si="9"/>
        <v>138.87700000000001</v>
      </c>
    </row>
    <row r="24" spans="1:18" s="64" customFormat="1" ht="69" outlineLevel="1" x14ac:dyDescent="0.3">
      <c r="A24" s="94" t="s">
        <v>724</v>
      </c>
      <c r="B24" s="95" t="s">
        <v>735</v>
      </c>
      <c r="C24" s="96" t="s">
        <v>319</v>
      </c>
      <c r="D24" s="97" t="s">
        <v>326</v>
      </c>
      <c r="E24" s="98" t="s">
        <v>325</v>
      </c>
      <c r="F24" s="99">
        <v>45244</v>
      </c>
      <c r="G24" s="99">
        <v>45246</v>
      </c>
      <c r="H24" s="98" t="s">
        <v>220</v>
      </c>
      <c r="I24" s="100">
        <f t="shared" si="3"/>
        <v>53.236333333333334</v>
      </c>
      <c r="J24" s="100">
        <f t="shared" si="2"/>
        <v>138.87700000000001</v>
      </c>
      <c r="K24" s="100">
        <v>138.87700000000001</v>
      </c>
      <c r="L24" s="101">
        <v>0</v>
      </c>
      <c r="M24" s="102">
        <f t="shared" si="10"/>
        <v>2</v>
      </c>
      <c r="N24" s="100">
        <v>0</v>
      </c>
      <c r="O24" s="102">
        <f t="shared" si="11"/>
        <v>3</v>
      </c>
      <c r="P24" s="100">
        <v>0</v>
      </c>
      <c r="Q24" s="100">
        <v>20.832000000000001</v>
      </c>
      <c r="R24" s="103">
        <f t="shared" si="9"/>
        <v>159.709</v>
      </c>
    </row>
    <row r="25" spans="1:18" s="64" customFormat="1" ht="86.25" outlineLevel="1" x14ac:dyDescent="0.3">
      <c r="A25" s="94" t="s">
        <v>724</v>
      </c>
      <c r="B25" s="95" t="s">
        <v>736</v>
      </c>
      <c r="C25" s="96" t="s">
        <v>319</v>
      </c>
      <c r="D25" s="97" t="s">
        <v>327</v>
      </c>
      <c r="E25" s="98" t="s">
        <v>328</v>
      </c>
      <c r="F25" s="99">
        <v>45224</v>
      </c>
      <c r="G25" s="99">
        <v>45226</v>
      </c>
      <c r="H25" s="98" t="s">
        <v>220</v>
      </c>
      <c r="I25" s="100">
        <f t="shared" si="3"/>
        <v>46.87233333333333</v>
      </c>
      <c r="J25" s="100">
        <f t="shared" si="2"/>
        <v>140.61699999999999</v>
      </c>
      <c r="K25" s="100">
        <v>140.61699999999999</v>
      </c>
      <c r="L25" s="101">
        <v>0</v>
      </c>
      <c r="M25" s="102">
        <f t="shared" si="10"/>
        <v>2</v>
      </c>
      <c r="N25" s="100">
        <v>0</v>
      </c>
      <c r="O25" s="102">
        <f t="shared" si="11"/>
        <v>3</v>
      </c>
      <c r="P25" s="100">
        <v>0</v>
      </c>
      <c r="Q25" s="100">
        <v>0</v>
      </c>
      <c r="R25" s="103">
        <f t="shared" si="9"/>
        <v>140.61699999999999</v>
      </c>
    </row>
    <row r="26" spans="1:18" s="64" customFormat="1" ht="103.5" outlineLevel="1" x14ac:dyDescent="0.3">
      <c r="A26" s="94" t="s">
        <v>724</v>
      </c>
      <c r="B26" s="95" t="s">
        <v>737</v>
      </c>
      <c r="C26" s="96" t="s">
        <v>319</v>
      </c>
      <c r="D26" s="97" t="s">
        <v>327</v>
      </c>
      <c r="E26" s="98" t="s">
        <v>178</v>
      </c>
      <c r="F26" s="99">
        <v>45224</v>
      </c>
      <c r="G26" s="99">
        <v>45226</v>
      </c>
      <c r="H26" s="98" t="s">
        <v>220</v>
      </c>
      <c r="I26" s="100">
        <f t="shared" si="3"/>
        <v>51.559666666666665</v>
      </c>
      <c r="J26" s="100">
        <f t="shared" si="2"/>
        <v>140.61699999999999</v>
      </c>
      <c r="K26" s="100">
        <v>140.61699999999999</v>
      </c>
      <c r="L26" s="101">
        <v>0</v>
      </c>
      <c r="M26" s="102">
        <f t="shared" si="10"/>
        <v>2</v>
      </c>
      <c r="N26" s="100">
        <v>0</v>
      </c>
      <c r="O26" s="102">
        <f t="shared" si="11"/>
        <v>3</v>
      </c>
      <c r="P26" s="100">
        <v>0</v>
      </c>
      <c r="Q26" s="100">
        <v>14.061999999999999</v>
      </c>
      <c r="R26" s="103">
        <f t="shared" si="9"/>
        <v>154.679</v>
      </c>
    </row>
    <row r="27" spans="1:18" s="64" customFormat="1" ht="103.5" outlineLevel="1" x14ac:dyDescent="0.3">
      <c r="A27" s="94" t="s">
        <v>724</v>
      </c>
      <c r="B27" s="95" t="s">
        <v>738</v>
      </c>
      <c r="C27" s="96" t="s">
        <v>319</v>
      </c>
      <c r="D27" s="97" t="s">
        <v>329</v>
      </c>
      <c r="E27" s="98" t="s">
        <v>178</v>
      </c>
      <c r="F27" s="99">
        <v>45269</v>
      </c>
      <c r="G27" s="99">
        <v>45277</v>
      </c>
      <c r="H27" s="98" t="s">
        <v>330</v>
      </c>
      <c r="I27" s="100">
        <f t="shared" si="3"/>
        <v>233.5802222222222</v>
      </c>
      <c r="J27" s="100">
        <f t="shared" si="2"/>
        <v>1130.8689999999999</v>
      </c>
      <c r="K27" s="100">
        <v>1130.8689999999999</v>
      </c>
      <c r="L27" s="101">
        <v>0</v>
      </c>
      <c r="M27" s="102">
        <f t="shared" si="10"/>
        <v>8</v>
      </c>
      <c r="N27" s="100">
        <v>559.98800000000006</v>
      </c>
      <c r="O27" s="102">
        <f t="shared" si="11"/>
        <v>9</v>
      </c>
      <c r="P27" s="100">
        <v>354.82</v>
      </c>
      <c r="Q27" s="100">
        <v>56.545000000000002</v>
      </c>
      <c r="R27" s="103">
        <f t="shared" si="9"/>
        <v>2102.2219999999998</v>
      </c>
    </row>
    <row r="28" spans="1:18" s="64" customFormat="1" ht="86.25" outlineLevel="1" x14ac:dyDescent="0.3">
      <c r="A28" s="94" t="s">
        <v>724</v>
      </c>
      <c r="B28" s="95" t="s">
        <v>739</v>
      </c>
      <c r="C28" s="96" t="s">
        <v>319</v>
      </c>
      <c r="D28" s="97" t="s">
        <v>331</v>
      </c>
      <c r="E28" s="98" t="s">
        <v>328</v>
      </c>
      <c r="F28" s="99">
        <v>45250</v>
      </c>
      <c r="G28" s="99">
        <v>45255</v>
      </c>
      <c r="H28" s="98" t="s">
        <v>332</v>
      </c>
      <c r="I28" s="100">
        <f t="shared" si="3"/>
        <v>80.690666666666672</v>
      </c>
      <c r="J28" s="100">
        <f t="shared" si="2"/>
        <v>249.94399999999999</v>
      </c>
      <c r="K28" s="100">
        <v>249.94399999999999</v>
      </c>
      <c r="L28" s="101">
        <v>0</v>
      </c>
      <c r="M28" s="102">
        <f t="shared" si="10"/>
        <v>5</v>
      </c>
      <c r="N28" s="100">
        <v>109.569</v>
      </c>
      <c r="O28" s="102">
        <f t="shared" si="11"/>
        <v>6</v>
      </c>
      <c r="P28" s="100">
        <v>107.134</v>
      </c>
      <c r="Q28" s="100">
        <v>17.497</v>
      </c>
      <c r="R28" s="103">
        <f t="shared" si="9"/>
        <v>484.14400000000001</v>
      </c>
    </row>
    <row r="29" spans="1:18" s="93" customFormat="1" ht="17.25" x14ac:dyDescent="0.3">
      <c r="A29" s="86" t="s">
        <v>740</v>
      </c>
      <c r="B29" s="104"/>
      <c r="C29" s="96"/>
      <c r="D29" s="105"/>
      <c r="E29" s="106"/>
      <c r="F29" s="107"/>
      <c r="G29" s="107"/>
      <c r="H29" s="106"/>
      <c r="I29" s="103">
        <f t="shared" si="3"/>
        <v>94.441845161290289</v>
      </c>
      <c r="J29" s="103">
        <f>SUM(J30:J39)</f>
        <v>1035.134</v>
      </c>
      <c r="K29" s="103">
        <f t="shared" ref="K29:Q29" si="12">SUM(K30:K39)</f>
        <v>1035.134</v>
      </c>
      <c r="L29" s="103">
        <f t="shared" si="12"/>
        <v>0</v>
      </c>
      <c r="M29" s="108">
        <f t="shared" si="12"/>
        <v>21</v>
      </c>
      <c r="N29" s="103">
        <f>SUM(N30:N39)</f>
        <v>910.29620000000023</v>
      </c>
      <c r="O29" s="108">
        <f t="shared" si="12"/>
        <v>31</v>
      </c>
      <c r="P29" s="103">
        <f>SUM(P30:P39)</f>
        <v>502.267</v>
      </c>
      <c r="Q29" s="103">
        <f t="shared" si="12"/>
        <v>480</v>
      </c>
      <c r="R29" s="103">
        <f>SUM(R30:R39)</f>
        <v>2927.6971999999992</v>
      </c>
    </row>
    <row r="30" spans="1:18" s="64" customFormat="1" ht="103.5" outlineLevel="1" x14ac:dyDescent="0.3">
      <c r="A30" s="94" t="s">
        <v>740</v>
      </c>
      <c r="B30" s="95" t="s">
        <v>44</v>
      </c>
      <c r="C30" s="96" t="s">
        <v>319</v>
      </c>
      <c r="D30" s="97" t="s">
        <v>333</v>
      </c>
      <c r="E30" s="98" t="s">
        <v>334</v>
      </c>
      <c r="F30" s="99">
        <v>45211</v>
      </c>
      <c r="G30" s="99">
        <v>45213</v>
      </c>
      <c r="H30" s="98" t="s">
        <v>335</v>
      </c>
      <c r="I30" s="100">
        <f t="shared" si="3"/>
        <v>246.71533333333332</v>
      </c>
      <c r="J30" s="100">
        <f t="shared" si="2"/>
        <v>435.38200000000001</v>
      </c>
      <c r="K30" s="100">
        <v>435.38200000000001</v>
      </c>
      <c r="L30" s="101">
        <v>0</v>
      </c>
      <c r="M30" s="102">
        <f t="shared" ref="M30:M39" si="13">G30-F30</f>
        <v>2</v>
      </c>
      <c r="N30" s="100">
        <v>151.07900000000001</v>
      </c>
      <c r="O30" s="102">
        <f t="shared" ref="O30:O39" si="14">G30-F30+1</f>
        <v>3</v>
      </c>
      <c r="P30" s="100">
        <v>143.685</v>
      </c>
      <c r="Q30" s="100">
        <v>10</v>
      </c>
      <c r="R30" s="103">
        <f t="shared" ref="R30:R39" si="15">J30+N30+P30+Q30</f>
        <v>740.14599999999996</v>
      </c>
    </row>
    <row r="31" spans="1:18" s="64" customFormat="1" ht="51.75" outlineLevel="1" x14ac:dyDescent="0.3">
      <c r="A31" s="94" t="s">
        <v>740</v>
      </c>
      <c r="B31" s="95" t="s">
        <v>45</v>
      </c>
      <c r="C31" s="96" t="s">
        <v>319</v>
      </c>
      <c r="D31" s="97" t="s">
        <v>333</v>
      </c>
      <c r="E31" s="98" t="s">
        <v>929</v>
      </c>
      <c r="F31" s="99">
        <v>45211</v>
      </c>
      <c r="G31" s="99">
        <v>45213</v>
      </c>
      <c r="H31" s="98" t="s">
        <v>335</v>
      </c>
      <c r="I31" s="100">
        <f t="shared" si="3"/>
        <v>101.58800000000001</v>
      </c>
      <c r="J31" s="100">
        <f t="shared" si="2"/>
        <v>0</v>
      </c>
      <c r="K31" s="100">
        <v>0</v>
      </c>
      <c r="L31" s="101">
        <v>0</v>
      </c>
      <c r="M31" s="102">
        <f t="shared" si="13"/>
        <v>2</v>
      </c>
      <c r="N31" s="100">
        <v>151.07900000000001</v>
      </c>
      <c r="O31" s="102">
        <f t="shared" si="14"/>
        <v>3</v>
      </c>
      <c r="P31" s="100">
        <v>143.685</v>
      </c>
      <c r="Q31" s="100">
        <v>10</v>
      </c>
      <c r="R31" s="103">
        <f t="shared" si="15"/>
        <v>304.76400000000001</v>
      </c>
    </row>
    <row r="32" spans="1:18" s="64" customFormat="1" ht="51.75" outlineLevel="1" x14ac:dyDescent="0.3">
      <c r="A32" s="94" t="s">
        <v>740</v>
      </c>
      <c r="B32" s="95" t="s">
        <v>112</v>
      </c>
      <c r="C32" s="96" t="s">
        <v>319</v>
      </c>
      <c r="D32" s="97" t="s">
        <v>336</v>
      </c>
      <c r="E32" s="98" t="s">
        <v>929</v>
      </c>
      <c r="F32" s="99">
        <v>45218</v>
      </c>
      <c r="G32" s="99">
        <v>45220</v>
      </c>
      <c r="H32" s="98" t="s">
        <v>687</v>
      </c>
      <c r="I32" s="100">
        <f t="shared" si="3"/>
        <v>179.84100000000001</v>
      </c>
      <c r="J32" s="100">
        <f t="shared" si="2"/>
        <v>0</v>
      </c>
      <c r="K32" s="100">
        <v>0</v>
      </c>
      <c r="L32" s="101">
        <v>0</v>
      </c>
      <c r="M32" s="102">
        <f t="shared" si="13"/>
        <v>2</v>
      </c>
      <c r="N32" s="100">
        <v>79.522999999999996</v>
      </c>
      <c r="O32" s="102">
        <f t="shared" si="14"/>
        <v>3</v>
      </c>
      <c r="P32" s="100">
        <v>0</v>
      </c>
      <c r="Q32" s="100">
        <v>460</v>
      </c>
      <c r="R32" s="103">
        <f t="shared" si="15"/>
        <v>539.52300000000002</v>
      </c>
    </row>
    <row r="33" spans="1:18" s="64" customFormat="1" ht="51.75" outlineLevel="1" x14ac:dyDescent="0.3">
      <c r="A33" s="94" t="s">
        <v>740</v>
      </c>
      <c r="B33" s="95" t="s">
        <v>113</v>
      </c>
      <c r="C33" s="96" t="s">
        <v>319</v>
      </c>
      <c r="D33" s="97" t="s">
        <v>336</v>
      </c>
      <c r="E33" s="98" t="s">
        <v>930</v>
      </c>
      <c r="F33" s="99">
        <v>45218</v>
      </c>
      <c r="G33" s="99">
        <v>45220</v>
      </c>
      <c r="H33" s="98" t="s">
        <v>687</v>
      </c>
      <c r="I33" s="100">
        <f t="shared" si="3"/>
        <v>26.507666666666665</v>
      </c>
      <c r="J33" s="100">
        <f t="shared" si="2"/>
        <v>0</v>
      </c>
      <c r="K33" s="100">
        <v>0</v>
      </c>
      <c r="L33" s="101">
        <v>0</v>
      </c>
      <c r="M33" s="102">
        <f t="shared" si="13"/>
        <v>2</v>
      </c>
      <c r="N33" s="100">
        <v>79.522999999999996</v>
      </c>
      <c r="O33" s="102">
        <f t="shared" si="14"/>
        <v>3</v>
      </c>
      <c r="P33" s="100">
        <v>0</v>
      </c>
      <c r="Q33" s="100">
        <v>0</v>
      </c>
      <c r="R33" s="103">
        <f t="shared" si="15"/>
        <v>79.522999999999996</v>
      </c>
    </row>
    <row r="34" spans="1:18" s="64" customFormat="1" ht="51.75" outlineLevel="1" x14ac:dyDescent="0.3">
      <c r="A34" s="94" t="s">
        <v>740</v>
      </c>
      <c r="B34" s="95" t="s">
        <v>46</v>
      </c>
      <c r="C34" s="96" t="s">
        <v>319</v>
      </c>
      <c r="D34" s="97" t="s">
        <v>336</v>
      </c>
      <c r="E34" s="98" t="s">
        <v>931</v>
      </c>
      <c r="F34" s="99">
        <v>45218</v>
      </c>
      <c r="G34" s="99">
        <v>45220</v>
      </c>
      <c r="H34" s="98" t="s">
        <v>687</v>
      </c>
      <c r="I34" s="100">
        <f t="shared" si="3"/>
        <v>26.507666666666665</v>
      </c>
      <c r="J34" s="100">
        <f t="shared" si="2"/>
        <v>0</v>
      </c>
      <c r="K34" s="100">
        <v>0</v>
      </c>
      <c r="L34" s="101">
        <v>0</v>
      </c>
      <c r="M34" s="102">
        <f t="shared" si="13"/>
        <v>2</v>
      </c>
      <c r="N34" s="100">
        <v>79.522999999999996</v>
      </c>
      <c r="O34" s="102">
        <f t="shared" si="14"/>
        <v>3</v>
      </c>
      <c r="P34" s="100">
        <v>0</v>
      </c>
      <c r="Q34" s="100">
        <v>0</v>
      </c>
      <c r="R34" s="103">
        <f t="shared" si="15"/>
        <v>79.522999999999996</v>
      </c>
    </row>
    <row r="35" spans="1:18" s="64" customFormat="1" ht="51.75" outlineLevel="1" x14ac:dyDescent="0.3">
      <c r="A35" s="94" t="s">
        <v>740</v>
      </c>
      <c r="B35" s="95" t="s">
        <v>741</v>
      </c>
      <c r="C35" s="96" t="s">
        <v>319</v>
      </c>
      <c r="D35" s="97" t="s">
        <v>336</v>
      </c>
      <c r="E35" s="98" t="s">
        <v>932</v>
      </c>
      <c r="F35" s="99">
        <v>45218</v>
      </c>
      <c r="G35" s="99">
        <v>45220</v>
      </c>
      <c r="H35" s="98" t="s">
        <v>687</v>
      </c>
      <c r="I35" s="100">
        <f t="shared" si="3"/>
        <v>26.507666666666665</v>
      </c>
      <c r="J35" s="100">
        <f t="shared" si="2"/>
        <v>0</v>
      </c>
      <c r="K35" s="100">
        <v>0</v>
      </c>
      <c r="L35" s="101">
        <v>0</v>
      </c>
      <c r="M35" s="102">
        <f t="shared" si="13"/>
        <v>2</v>
      </c>
      <c r="N35" s="100">
        <v>79.522999999999996</v>
      </c>
      <c r="O35" s="102">
        <f t="shared" si="14"/>
        <v>3</v>
      </c>
      <c r="P35" s="100">
        <v>0</v>
      </c>
      <c r="Q35" s="100">
        <v>0</v>
      </c>
      <c r="R35" s="103">
        <f t="shared" si="15"/>
        <v>79.522999999999996</v>
      </c>
    </row>
    <row r="36" spans="1:18" s="64" customFormat="1" ht="69" outlineLevel="1" x14ac:dyDescent="0.3">
      <c r="A36" s="94" t="s">
        <v>740</v>
      </c>
      <c r="B36" s="95" t="s">
        <v>742</v>
      </c>
      <c r="C36" s="96" t="s">
        <v>319</v>
      </c>
      <c r="D36" s="97" t="s">
        <v>336</v>
      </c>
      <c r="E36" s="98" t="s">
        <v>933</v>
      </c>
      <c r="F36" s="99">
        <v>45218</v>
      </c>
      <c r="G36" s="99">
        <v>45220</v>
      </c>
      <c r="H36" s="98" t="s">
        <v>687</v>
      </c>
      <c r="I36" s="100">
        <f t="shared" si="3"/>
        <v>26.507666666666665</v>
      </c>
      <c r="J36" s="100">
        <f t="shared" si="2"/>
        <v>0</v>
      </c>
      <c r="K36" s="100">
        <v>0</v>
      </c>
      <c r="L36" s="101">
        <v>0</v>
      </c>
      <c r="M36" s="102">
        <f t="shared" si="13"/>
        <v>2</v>
      </c>
      <c r="N36" s="100">
        <v>79.522999999999996</v>
      </c>
      <c r="O36" s="102">
        <f t="shared" si="14"/>
        <v>3</v>
      </c>
      <c r="P36" s="100">
        <v>0</v>
      </c>
      <c r="Q36" s="100">
        <v>0</v>
      </c>
      <c r="R36" s="103">
        <f t="shared" si="15"/>
        <v>79.522999999999996</v>
      </c>
    </row>
    <row r="37" spans="1:18" s="64" customFormat="1" ht="51.75" outlineLevel="1" x14ac:dyDescent="0.3">
      <c r="A37" s="94" t="s">
        <v>740</v>
      </c>
      <c r="B37" s="95" t="s">
        <v>743</v>
      </c>
      <c r="C37" s="96" t="s">
        <v>319</v>
      </c>
      <c r="D37" s="97" t="s">
        <v>336</v>
      </c>
      <c r="E37" s="98" t="s">
        <v>934</v>
      </c>
      <c r="F37" s="99">
        <v>45218</v>
      </c>
      <c r="G37" s="99">
        <v>45220</v>
      </c>
      <c r="H37" s="98" t="s">
        <v>687</v>
      </c>
      <c r="I37" s="100">
        <f t="shared" si="3"/>
        <v>26.507666666666665</v>
      </c>
      <c r="J37" s="100">
        <f t="shared" si="2"/>
        <v>0</v>
      </c>
      <c r="K37" s="100">
        <v>0</v>
      </c>
      <c r="L37" s="101">
        <v>0</v>
      </c>
      <c r="M37" s="102">
        <f t="shared" si="13"/>
        <v>2</v>
      </c>
      <c r="N37" s="100">
        <v>79.522999999999996</v>
      </c>
      <c r="O37" s="102">
        <f t="shared" si="14"/>
        <v>3</v>
      </c>
      <c r="P37" s="100">
        <v>0</v>
      </c>
      <c r="Q37" s="100">
        <v>0</v>
      </c>
      <c r="R37" s="103">
        <f t="shared" si="15"/>
        <v>79.522999999999996</v>
      </c>
    </row>
    <row r="38" spans="1:18" s="64" customFormat="1" ht="51.75" outlineLevel="1" x14ac:dyDescent="0.3">
      <c r="A38" s="94" t="s">
        <v>740</v>
      </c>
      <c r="B38" s="95" t="s">
        <v>744</v>
      </c>
      <c r="C38" s="96" t="s">
        <v>319</v>
      </c>
      <c r="D38" s="97" t="s">
        <v>337</v>
      </c>
      <c r="E38" s="98" t="s">
        <v>338</v>
      </c>
      <c r="F38" s="99">
        <v>45245</v>
      </c>
      <c r="G38" s="99">
        <v>45247</v>
      </c>
      <c r="H38" s="98" t="s">
        <v>339</v>
      </c>
      <c r="I38" s="100">
        <f t="shared" si="3"/>
        <v>166.33699999999999</v>
      </c>
      <c r="J38" s="100">
        <f t="shared" si="2"/>
        <v>396.41399999999999</v>
      </c>
      <c r="K38" s="100">
        <v>396.41399999999999</v>
      </c>
      <c r="L38" s="101">
        <v>0</v>
      </c>
      <c r="M38" s="102">
        <f t="shared" si="13"/>
        <v>2</v>
      </c>
      <c r="N38" s="100">
        <v>0</v>
      </c>
      <c r="O38" s="102">
        <f t="shared" si="14"/>
        <v>3</v>
      </c>
      <c r="P38" s="100">
        <v>102.59699999999999</v>
      </c>
      <c r="Q38" s="100">
        <v>0</v>
      </c>
      <c r="R38" s="103">
        <f t="shared" si="15"/>
        <v>499.01099999999997</v>
      </c>
    </row>
    <row r="39" spans="1:18" s="64" customFormat="1" ht="51.75" outlineLevel="1" x14ac:dyDescent="0.3">
      <c r="A39" s="94" t="s">
        <v>740</v>
      </c>
      <c r="B39" s="95" t="s">
        <v>745</v>
      </c>
      <c r="C39" s="96" t="s">
        <v>319</v>
      </c>
      <c r="D39" s="97" t="s">
        <v>340</v>
      </c>
      <c r="E39" s="98" t="s">
        <v>935</v>
      </c>
      <c r="F39" s="99">
        <v>45245</v>
      </c>
      <c r="G39" s="99">
        <v>45248</v>
      </c>
      <c r="H39" s="98" t="s">
        <v>104</v>
      </c>
      <c r="I39" s="100">
        <f t="shared" si="3"/>
        <v>111.65955000000001</v>
      </c>
      <c r="J39" s="100">
        <f t="shared" si="2"/>
        <v>203.33799999999999</v>
      </c>
      <c r="K39" s="100">
        <v>203.33799999999999</v>
      </c>
      <c r="L39" s="101">
        <v>0</v>
      </c>
      <c r="M39" s="102">
        <f t="shared" si="13"/>
        <v>3</v>
      </c>
      <c r="N39" s="100">
        <v>131.00020000000001</v>
      </c>
      <c r="O39" s="102">
        <f t="shared" si="14"/>
        <v>4</v>
      </c>
      <c r="P39" s="100">
        <v>112.3</v>
      </c>
      <c r="Q39" s="100">
        <v>0</v>
      </c>
      <c r="R39" s="103">
        <f t="shared" si="15"/>
        <v>446.63820000000004</v>
      </c>
    </row>
    <row r="40" spans="1:18" s="93" customFormat="1" ht="34.5" x14ac:dyDescent="0.3">
      <c r="A40" s="86" t="s">
        <v>746</v>
      </c>
      <c r="B40" s="104"/>
      <c r="C40" s="96"/>
      <c r="D40" s="105"/>
      <c r="E40" s="106"/>
      <c r="F40" s="107"/>
      <c r="G40" s="107"/>
      <c r="H40" s="106"/>
      <c r="I40" s="103">
        <f t="shared" si="3"/>
        <v>106.44706779661017</v>
      </c>
      <c r="J40" s="103">
        <f>SUM(J41:J58)</f>
        <v>3420.2160000000003</v>
      </c>
      <c r="K40" s="103">
        <f t="shared" ref="K40:R40" si="16">SUM(K41:K58)</f>
        <v>3420.2160000000003</v>
      </c>
      <c r="L40" s="103">
        <f t="shared" si="16"/>
        <v>0</v>
      </c>
      <c r="M40" s="108">
        <f>SUM(M41:M58)</f>
        <v>41</v>
      </c>
      <c r="N40" s="103">
        <f>SUM(N41:N58)</f>
        <v>865.596</v>
      </c>
      <c r="O40" s="108">
        <f>SUM(O41:O58)</f>
        <v>59</v>
      </c>
      <c r="P40" s="103">
        <f t="shared" si="16"/>
        <v>1974.5650000000001</v>
      </c>
      <c r="Q40" s="103">
        <f t="shared" si="16"/>
        <v>20</v>
      </c>
      <c r="R40" s="103">
        <f t="shared" si="16"/>
        <v>6280.3770000000004</v>
      </c>
    </row>
    <row r="41" spans="1:18" s="64" customFormat="1" ht="86.25" outlineLevel="1" x14ac:dyDescent="0.3">
      <c r="A41" s="94" t="s">
        <v>746</v>
      </c>
      <c r="B41" s="95" t="s">
        <v>48</v>
      </c>
      <c r="C41" s="96" t="s">
        <v>319</v>
      </c>
      <c r="D41" s="97" t="s">
        <v>341</v>
      </c>
      <c r="E41" s="98" t="s">
        <v>133</v>
      </c>
      <c r="F41" s="99">
        <v>45201</v>
      </c>
      <c r="G41" s="99">
        <v>45202</v>
      </c>
      <c r="H41" s="98" t="s">
        <v>220</v>
      </c>
      <c r="I41" s="100">
        <f t="shared" si="3"/>
        <v>109.617</v>
      </c>
      <c r="J41" s="100">
        <f t="shared" si="2"/>
        <v>119.45699999999999</v>
      </c>
      <c r="K41" s="100">
        <v>119.45699999999999</v>
      </c>
      <c r="L41" s="101">
        <v>0</v>
      </c>
      <c r="M41" s="102">
        <f t="shared" ref="M41:M58" si="17">G41-F41</f>
        <v>1</v>
      </c>
      <c r="N41" s="100">
        <v>23.216000000000001</v>
      </c>
      <c r="O41" s="102">
        <f t="shared" ref="O41:O58" si="18">G41-F41+1</f>
        <v>2</v>
      </c>
      <c r="P41" s="100">
        <v>66.561000000000007</v>
      </c>
      <c r="Q41" s="100">
        <v>10</v>
      </c>
      <c r="R41" s="103">
        <f>J41+N41+P41+Q41</f>
        <v>219.23400000000001</v>
      </c>
    </row>
    <row r="42" spans="1:18" s="64" customFormat="1" ht="86.25" outlineLevel="1" x14ac:dyDescent="0.3">
      <c r="A42" s="94" t="s">
        <v>746</v>
      </c>
      <c r="B42" s="95" t="s">
        <v>114</v>
      </c>
      <c r="C42" s="96" t="s">
        <v>319</v>
      </c>
      <c r="D42" s="97" t="s">
        <v>342</v>
      </c>
      <c r="E42" s="98" t="s">
        <v>343</v>
      </c>
      <c r="F42" s="99">
        <v>45211</v>
      </c>
      <c r="G42" s="99">
        <v>45213</v>
      </c>
      <c r="H42" s="98" t="s">
        <v>108</v>
      </c>
      <c r="I42" s="100">
        <f t="shared" si="3"/>
        <v>316.31833333333333</v>
      </c>
      <c r="J42" s="100">
        <f t="shared" si="2"/>
        <v>666.875</v>
      </c>
      <c r="K42" s="100">
        <v>666.875</v>
      </c>
      <c r="L42" s="101">
        <v>0</v>
      </c>
      <c r="M42" s="102">
        <f t="shared" si="17"/>
        <v>2</v>
      </c>
      <c r="N42" s="100">
        <v>135.29599999999999</v>
      </c>
      <c r="O42" s="102">
        <f t="shared" si="18"/>
        <v>3</v>
      </c>
      <c r="P42" s="100">
        <v>146.78399999999999</v>
      </c>
      <c r="Q42" s="100">
        <v>0</v>
      </c>
      <c r="R42" s="103">
        <f t="shared" ref="R42:R104" si="19">J42+N42+P42+Q42</f>
        <v>948.95500000000004</v>
      </c>
    </row>
    <row r="43" spans="1:18" s="64" customFormat="1" ht="51.75" outlineLevel="1" x14ac:dyDescent="0.3">
      <c r="A43" s="94" t="s">
        <v>746</v>
      </c>
      <c r="B43" s="95" t="s">
        <v>49</v>
      </c>
      <c r="C43" s="96" t="s">
        <v>319</v>
      </c>
      <c r="D43" s="97" t="s">
        <v>344</v>
      </c>
      <c r="E43" s="98" t="s">
        <v>132</v>
      </c>
      <c r="F43" s="99">
        <v>45215</v>
      </c>
      <c r="G43" s="99">
        <v>45218</v>
      </c>
      <c r="H43" s="98" t="s">
        <v>701</v>
      </c>
      <c r="I43" s="100">
        <f t="shared" si="3"/>
        <v>105.4945</v>
      </c>
      <c r="J43" s="100">
        <f t="shared" si="2"/>
        <v>335.07</v>
      </c>
      <c r="K43" s="100">
        <v>335.07</v>
      </c>
      <c r="L43" s="101">
        <v>0</v>
      </c>
      <c r="M43" s="102">
        <f t="shared" si="17"/>
        <v>3</v>
      </c>
      <c r="N43" s="100">
        <v>0</v>
      </c>
      <c r="O43" s="102">
        <f t="shared" si="18"/>
        <v>4</v>
      </c>
      <c r="P43" s="100">
        <v>86.908000000000001</v>
      </c>
      <c r="Q43" s="100">
        <v>0</v>
      </c>
      <c r="R43" s="103">
        <f t="shared" si="19"/>
        <v>421.97800000000001</v>
      </c>
    </row>
    <row r="44" spans="1:18" s="64" customFormat="1" ht="172.5" outlineLevel="1" x14ac:dyDescent="0.3">
      <c r="A44" s="94" t="s">
        <v>746</v>
      </c>
      <c r="B44" s="95" t="s">
        <v>747</v>
      </c>
      <c r="C44" s="96" t="s">
        <v>319</v>
      </c>
      <c r="D44" s="97" t="s">
        <v>345</v>
      </c>
      <c r="E44" s="98" t="s">
        <v>287</v>
      </c>
      <c r="F44" s="99">
        <v>45215</v>
      </c>
      <c r="G44" s="99">
        <v>45218</v>
      </c>
      <c r="H44" s="98" t="s">
        <v>701</v>
      </c>
      <c r="I44" s="100">
        <f t="shared" si="3"/>
        <v>105.4945</v>
      </c>
      <c r="J44" s="100">
        <f t="shared" si="2"/>
        <v>335.07</v>
      </c>
      <c r="K44" s="100">
        <v>335.07</v>
      </c>
      <c r="L44" s="101">
        <v>0</v>
      </c>
      <c r="M44" s="102">
        <f t="shared" si="17"/>
        <v>3</v>
      </c>
      <c r="N44" s="100">
        <v>0</v>
      </c>
      <c r="O44" s="102">
        <f t="shared" si="18"/>
        <v>4</v>
      </c>
      <c r="P44" s="100">
        <v>86.908000000000001</v>
      </c>
      <c r="Q44" s="100">
        <v>0</v>
      </c>
      <c r="R44" s="103">
        <f t="shared" si="19"/>
        <v>421.97800000000001</v>
      </c>
    </row>
    <row r="45" spans="1:18" s="64" customFormat="1" ht="120.75" outlineLevel="1" x14ac:dyDescent="0.3">
      <c r="A45" s="94" t="s">
        <v>746</v>
      </c>
      <c r="B45" s="95" t="s">
        <v>748</v>
      </c>
      <c r="C45" s="96" t="s">
        <v>319</v>
      </c>
      <c r="D45" s="97" t="s">
        <v>345</v>
      </c>
      <c r="E45" s="98" t="s">
        <v>179</v>
      </c>
      <c r="F45" s="99">
        <v>45215</v>
      </c>
      <c r="G45" s="99">
        <v>45218</v>
      </c>
      <c r="H45" s="98" t="s">
        <v>701</v>
      </c>
      <c r="I45" s="100">
        <f t="shared" si="3"/>
        <v>105.4945</v>
      </c>
      <c r="J45" s="100">
        <f t="shared" si="2"/>
        <v>335.07</v>
      </c>
      <c r="K45" s="100">
        <v>335.07</v>
      </c>
      <c r="L45" s="101">
        <v>0</v>
      </c>
      <c r="M45" s="102">
        <f t="shared" si="17"/>
        <v>3</v>
      </c>
      <c r="N45" s="100">
        <v>0</v>
      </c>
      <c r="O45" s="102">
        <f t="shared" si="18"/>
        <v>4</v>
      </c>
      <c r="P45" s="100">
        <v>86.908000000000001</v>
      </c>
      <c r="Q45" s="100">
        <v>0</v>
      </c>
      <c r="R45" s="103">
        <f t="shared" si="19"/>
        <v>421.97800000000001</v>
      </c>
    </row>
    <row r="46" spans="1:18" s="64" customFormat="1" ht="155.25" outlineLevel="1" x14ac:dyDescent="0.3">
      <c r="A46" s="94" t="s">
        <v>746</v>
      </c>
      <c r="B46" s="95" t="s">
        <v>749</v>
      </c>
      <c r="C46" s="96" t="s">
        <v>319</v>
      </c>
      <c r="D46" s="97" t="s">
        <v>346</v>
      </c>
      <c r="E46" s="98" t="s">
        <v>347</v>
      </c>
      <c r="F46" s="99">
        <v>45201</v>
      </c>
      <c r="G46" s="99">
        <v>45205</v>
      </c>
      <c r="H46" s="98" t="s">
        <v>348</v>
      </c>
      <c r="I46" s="100">
        <f t="shared" si="3"/>
        <v>28.213000000000001</v>
      </c>
      <c r="J46" s="100">
        <f t="shared" si="2"/>
        <v>0</v>
      </c>
      <c r="K46" s="100">
        <v>0</v>
      </c>
      <c r="L46" s="101">
        <v>0</v>
      </c>
      <c r="M46" s="102">
        <f t="shared" si="17"/>
        <v>4</v>
      </c>
      <c r="N46" s="100">
        <v>0</v>
      </c>
      <c r="O46" s="102">
        <f t="shared" si="18"/>
        <v>5</v>
      </c>
      <c r="P46" s="100">
        <v>141.065</v>
      </c>
      <c r="Q46" s="100">
        <v>0</v>
      </c>
      <c r="R46" s="103">
        <f t="shared" si="19"/>
        <v>141.065</v>
      </c>
    </row>
    <row r="47" spans="1:18" s="64" customFormat="1" ht="86.25" outlineLevel="1" x14ac:dyDescent="0.3">
      <c r="A47" s="94" t="s">
        <v>746</v>
      </c>
      <c r="B47" s="95" t="s">
        <v>750</v>
      </c>
      <c r="C47" s="96" t="s">
        <v>319</v>
      </c>
      <c r="D47" s="97" t="s">
        <v>349</v>
      </c>
      <c r="E47" s="98" t="s">
        <v>133</v>
      </c>
      <c r="F47" s="99">
        <v>45211</v>
      </c>
      <c r="G47" s="99">
        <v>45213</v>
      </c>
      <c r="H47" s="98" t="s">
        <v>108</v>
      </c>
      <c r="I47" s="100">
        <f t="shared" si="3"/>
        <v>279.89533333333333</v>
      </c>
      <c r="J47" s="100">
        <f t="shared" si="2"/>
        <v>557.6</v>
      </c>
      <c r="K47" s="100">
        <v>557.6</v>
      </c>
      <c r="L47" s="101">
        <v>0</v>
      </c>
      <c r="M47" s="102">
        <f t="shared" si="17"/>
        <v>2</v>
      </c>
      <c r="N47" s="100">
        <v>135.29900000000001</v>
      </c>
      <c r="O47" s="102">
        <f t="shared" si="18"/>
        <v>3</v>
      </c>
      <c r="P47" s="100">
        <v>146.78700000000001</v>
      </c>
      <c r="Q47" s="100">
        <v>0</v>
      </c>
      <c r="R47" s="103">
        <f t="shared" si="19"/>
        <v>839.68600000000004</v>
      </c>
    </row>
    <row r="48" spans="1:18" s="64" customFormat="1" ht="51.75" outlineLevel="1" x14ac:dyDescent="0.3">
      <c r="A48" s="94" t="s">
        <v>746</v>
      </c>
      <c r="B48" s="95" t="s">
        <v>751</v>
      </c>
      <c r="C48" s="96" t="s">
        <v>319</v>
      </c>
      <c r="D48" s="97" t="s">
        <v>350</v>
      </c>
      <c r="E48" s="98" t="s">
        <v>132</v>
      </c>
      <c r="F48" s="99">
        <v>45225</v>
      </c>
      <c r="G48" s="99">
        <v>45225</v>
      </c>
      <c r="H48" s="98" t="s">
        <v>129</v>
      </c>
      <c r="I48" s="100">
        <f t="shared" si="3"/>
        <v>30.571999999999999</v>
      </c>
      <c r="J48" s="100">
        <f t="shared" si="2"/>
        <v>0</v>
      </c>
      <c r="K48" s="100">
        <v>0</v>
      </c>
      <c r="L48" s="101">
        <v>0</v>
      </c>
      <c r="M48" s="102">
        <f t="shared" si="17"/>
        <v>0</v>
      </c>
      <c r="N48" s="100">
        <v>0</v>
      </c>
      <c r="O48" s="102">
        <f t="shared" si="18"/>
        <v>1</v>
      </c>
      <c r="P48" s="100">
        <v>30.571999999999999</v>
      </c>
      <c r="Q48" s="100">
        <v>0</v>
      </c>
      <c r="R48" s="103">
        <f t="shared" si="19"/>
        <v>30.571999999999999</v>
      </c>
    </row>
    <row r="49" spans="1:18" s="64" customFormat="1" ht="86.25" outlineLevel="1" x14ac:dyDescent="0.3">
      <c r="A49" s="94" t="s">
        <v>746</v>
      </c>
      <c r="B49" s="95" t="s">
        <v>752</v>
      </c>
      <c r="C49" s="96" t="s">
        <v>319</v>
      </c>
      <c r="D49" s="97" t="s">
        <v>350</v>
      </c>
      <c r="E49" s="98" t="s">
        <v>133</v>
      </c>
      <c r="F49" s="99">
        <v>45225</v>
      </c>
      <c r="G49" s="99">
        <v>45225</v>
      </c>
      <c r="H49" s="98" t="s">
        <v>129</v>
      </c>
      <c r="I49" s="100">
        <f t="shared" si="3"/>
        <v>30.571999999999999</v>
      </c>
      <c r="J49" s="100">
        <f t="shared" si="2"/>
        <v>0</v>
      </c>
      <c r="K49" s="100">
        <v>0</v>
      </c>
      <c r="L49" s="101">
        <v>0</v>
      </c>
      <c r="M49" s="102">
        <f t="shared" si="17"/>
        <v>0</v>
      </c>
      <c r="N49" s="100">
        <v>0</v>
      </c>
      <c r="O49" s="102">
        <f t="shared" si="18"/>
        <v>1</v>
      </c>
      <c r="P49" s="100">
        <v>30.571999999999999</v>
      </c>
      <c r="Q49" s="100">
        <v>0</v>
      </c>
      <c r="R49" s="103">
        <f t="shared" si="19"/>
        <v>30.571999999999999</v>
      </c>
    </row>
    <row r="50" spans="1:18" s="64" customFormat="1" ht="86.25" outlineLevel="1" x14ac:dyDescent="0.3">
      <c r="A50" s="94" t="s">
        <v>746</v>
      </c>
      <c r="B50" s="95" t="s">
        <v>753</v>
      </c>
      <c r="C50" s="96" t="s">
        <v>319</v>
      </c>
      <c r="D50" s="97" t="s">
        <v>351</v>
      </c>
      <c r="E50" s="98" t="s">
        <v>936</v>
      </c>
      <c r="F50" s="99">
        <v>45215</v>
      </c>
      <c r="G50" s="99">
        <v>45218</v>
      </c>
      <c r="H50" s="98" t="s">
        <v>352</v>
      </c>
      <c r="I50" s="100">
        <f t="shared" si="3"/>
        <v>148.55924999999999</v>
      </c>
      <c r="J50" s="100">
        <f t="shared" si="2"/>
        <v>378.00299999999999</v>
      </c>
      <c r="K50" s="100">
        <v>378.00299999999999</v>
      </c>
      <c r="L50" s="101">
        <v>0</v>
      </c>
      <c r="M50" s="102">
        <f t="shared" si="17"/>
        <v>3</v>
      </c>
      <c r="N50" s="100">
        <v>89.084999999999994</v>
      </c>
      <c r="O50" s="102">
        <f t="shared" si="18"/>
        <v>4</v>
      </c>
      <c r="P50" s="100">
        <v>127.149</v>
      </c>
      <c r="Q50" s="100">
        <v>0</v>
      </c>
      <c r="R50" s="103">
        <f t="shared" si="19"/>
        <v>594.23699999999997</v>
      </c>
    </row>
    <row r="51" spans="1:18" s="64" customFormat="1" ht="86.25" outlineLevel="1" x14ac:dyDescent="0.3">
      <c r="A51" s="94" t="s">
        <v>746</v>
      </c>
      <c r="B51" s="95" t="s">
        <v>754</v>
      </c>
      <c r="C51" s="96" t="s">
        <v>319</v>
      </c>
      <c r="D51" s="97" t="s">
        <v>353</v>
      </c>
      <c r="E51" s="98" t="s">
        <v>936</v>
      </c>
      <c r="F51" s="99">
        <v>45224</v>
      </c>
      <c r="G51" s="99">
        <v>45226</v>
      </c>
      <c r="H51" s="98" t="s">
        <v>106</v>
      </c>
      <c r="I51" s="100">
        <f t="shared" si="3"/>
        <v>194.346</v>
      </c>
      <c r="J51" s="100">
        <f t="shared" si="2"/>
        <v>251.083</v>
      </c>
      <c r="K51" s="100">
        <v>251.083</v>
      </c>
      <c r="L51" s="101">
        <v>0</v>
      </c>
      <c r="M51" s="102">
        <f t="shared" si="17"/>
        <v>2</v>
      </c>
      <c r="N51" s="100">
        <v>183.48</v>
      </c>
      <c r="O51" s="102">
        <f t="shared" si="18"/>
        <v>3</v>
      </c>
      <c r="P51" s="100">
        <v>148.47499999999999</v>
      </c>
      <c r="Q51" s="100">
        <v>0</v>
      </c>
      <c r="R51" s="103">
        <f t="shared" si="19"/>
        <v>583.03800000000001</v>
      </c>
    </row>
    <row r="52" spans="1:18" s="64" customFormat="1" ht="86.25" outlineLevel="1" x14ac:dyDescent="0.3">
      <c r="A52" s="94" t="s">
        <v>746</v>
      </c>
      <c r="B52" s="95" t="s">
        <v>755</v>
      </c>
      <c r="C52" s="96" t="s">
        <v>319</v>
      </c>
      <c r="D52" s="97" t="s">
        <v>354</v>
      </c>
      <c r="E52" s="98" t="s">
        <v>937</v>
      </c>
      <c r="F52" s="99">
        <v>45226</v>
      </c>
      <c r="G52" s="99">
        <v>45229</v>
      </c>
      <c r="H52" s="98" t="s">
        <v>106</v>
      </c>
      <c r="I52" s="100">
        <f t="shared" si="3"/>
        <v>64.616500000000002</v>
      </c>
      <c r="J52" s="100">
        <f t="shared" si="2"/>
        <v>0</v>
      </c>
      <c r="K52" s="100">
        <v>0</v>
      </c>
      <c r="L52" s="101">
        <v>0</v>
      </c>
      <c r="M52" s="102">
        <f t="shared" si="17"/>
        <v>3</v>
      </c>
      <c r="N52" s="100">
        <v>110.047</v>
      </c>
      <c r="O52" s="102">
        <f t="shared" si="18"/>
        <v>4</v>
      </c>
      <c r="P52" s="100">
        <v>148.41900000000001</v>
      </c>
      <c r="Q52" s="100">
        <v>0</v>
      </c>
      <c r="R52" s="103">
        <f t="shared" si="19"/>
        <v>258.46600000000001</v>
      </c>
    </row>
    <row r="53" spans="1:18" s="64" customFormat="1" ht="86.25" outlineLevel="1" x14ac:dyDescent="0.3">
      <c r="A53" s="94" t="s">
        <v>746</v>
      </c>
      <c r="B53" s="95" t="s">
        <v>756</v>
      </c>
      <c r="C53" s="96" t="s">
        <v>319</v>
      </c>
      <c r="D53" s="97" t="s">
        <v>355</v>
      </c>
      <c r="E53" s="98" t="s">
        <v>133</v>
      </c>
      <c r="F53" s="99">
        <v>45232</v>
      </c>
      <c r="G53" s="99">
        <v>45233</v>
      </c>
      <c r="H53" s="98" t="s">
        <v>220</v>
      </c>
      <c r="I53" s="100">
        <f t="shared" si="3"/>
        <v>144.691</v>
      </c>
      <c r="J53" s="100">
        <f t="shared" si="2"/>
        <v>186.11199999999999</v>
      </c>
      <c r="K53" s="100">
        <v>186.11199999999999</v>
      </c>
      <c r="L53" s="101">
        <v>0</v>
      </c>
      <c r="M53" s="102">
        <f t="shared" si="17"/>
        <v>1</v>
      </c>
      <c r="N53" s="100">
        <v>23.920999999999999</v>
      </c>
      <c r="O53" s="102">
        <f t="shared" si="18"/>
        <v>2</v>
      </c>
      <c r="P53" s="100">
        <v>69.349000000000004</v>
      </c>
      <c r="Q53" s="100">
        <v>10</v>
      </c>
      <c r="R53" s="103">
        <f t="shared" si="19"/>
        <v>289.38200000000001</v>
      </c>
    </row>
    <row r="54" spans="1:18" s="64" customFormat="1" ht="86.25" outlineLevel="1" x14ac:dyDescent="0.3">
      <c r="A54" s="94" t="s">
        <v>746</v>
      </c>
      <c r="B54" s="95" t="s">
        <v>757</v>
      </c>
      <c r="C54" s="96" t="s">
        <v>319</v>
      </c>
      <c r="D54" s="97" t="s">
        <v>356</v>
      </c>
      <c r="E54" s="98" t="s">
        <v>937</v>
      </c>
      <c r="F54" s="99">
        <v>45256</v>
      </c>
      <c r="G54" s="99">
        <v>45259</v>
      </c>
      <c r="H54" s="98" t="s">
        <v>106</v>
      </c>
      <c r="I54" s="100">
        <f t="shared" si="3"/>
        <v>90.093249999999998</v>
      </c>
      <c r="J54" s="100">
        <f t="shared" si="2"/>
        <v>255.876</v>
      </c>
      <c r="K54" s="100">
        <v>255.876</v>
      </c>
      <c r="L54" s="101">
        <v>0</v>
      </c>
      <c r="M54" s="102">
        <f t="shared" si="17"/>
        <v>3</v>
      </c>
      <c r="N54" s="100">
        <v>55.024000000000001</v>
      </c>
      <c r="O54" s="102">
        <f t="shared" si="18"/>
        <v>4</v>
      </c>
      <c r="P54" s="100">
        <v>49.472999999999999</v>
      </c>
      <c r="Q54" s="100">
        <v>0</v>
      </c>
      <c r="R54" s="103">
        <f t="shared" si="19"/>
        <v>360.37299999999999</v>
      </c>
    </row>
    <row r="55" spans="1:18" s="64" customFormat="1" ht="86.25" outlineLevel="1" x14ac:dyDescent="0.3">
      <c r="A55" s="94" t="s">
        <v>746</v>
      </c>
      <c r="B55" s="95" t="s">
        <v>758</v>
      </c>
      <c r="C55" s="96" t="s">
        <v>319</v>
      </c>
      <c r="D55" s="97" t="s">
        <v>357</v>
      </c>
      <c r="E55" s="98" t="s">
        <v>358</v>
      </c>
      <c r="F55" s="99">
        <v>45258</v>
      </c>
      <c r="G55" s="99">
        <v>45261</v>
      </c>
      <c r="H55" s="98" t="s">
        <v>102</v>
      </c>
      <c r="I55" s="100">
        <f t="shared" si="3"/>
        <v>61.960999999999999</v>
      </c>
      <c r="J55" s="100">
        <f t="shared" si="2"/>
        <v>0</v>
      </c>
      <c r="K55" s="100">
        <v>0</v>
      </c>
      <c r="L55" s="101">
        <v>0</v>
      </c>
      <c r="M55" s="102">
        <f t="shared" si="17"/>
        <v>3</v>
      </c>
      <c r="N55" s="100">
        <v>0</v>
      </c>
      <c r="O55" s="102">
        <f t="shared" si="18"/>
        <v>4</v>
      </c>
      <c r="P55" s="100">
        <v>247.84399999999999</v>
      </c>
      <c r="Q55" s="100">
        <v>0</v>
      </c>
      <c r="R55" s="103">
        <f t="shared" si="19"/>
        <v>247.84399999999999</v>
      </c>
    </row>
    <row r="56" spans="1:18" s="64" customFormat="1" ht="103.5" outlineLevel="1" x14ac:dyDescent="0.3">
      <c r="A56" s="94" t="s">
        <v>746</v>
      </c>
      <c r="B56" s="95" t="s">
        <v>759</v>
      </c>
      <c r="C56" s="96" t="s">
        <v>319</v>
      </c>
      <c r="D56" s="97" t="s">
        <v>359</v>
      </c>
      <c r="E56" s="98" t="s">
        <v>360</v>
      </c>
      <c r="F56" s="99">
        <v>45258</v>
      </c>
      <c r="G56" s="99">
        <v>45261</v>
      </c>
      <c r="H56" s="98" t="s">
        <v>102</v>
      </c>
      <c r="I56" s="100">
        <f t="shared" si="3"/>
        <v>62.123249999999999</v>
      </c>
      <c r="J56" s="100">
        <f t="shared" si="2"/>
        <v>0</v>
      </c>
      <c r="K56" s="100">
        <v>0</v>
      </c>
      <c r="L56" s="101">
        <v>0</v>
      </c>
      <c r="M56" s="102">
        <f t="shared" si="17"/>
        <v>3</v>
      </c>
      <c r="N56" s="100">
        <v>0</v>
      </c>
      <c r="O56" s="102">
        <f t="shared" si="18"/>
        <v>4</v>
      </c>
      <c r="P56" s="100">
        <v>248.49299999999999</v>
      </c>
      <c r="Q56" s="100">
        <v>0</v>
      </c>
      <c r="R56" s="103">
        <f t="shared" si="19"/>
        <v>248.49299999999999</v>
      </c>
    </row>
    <row r="57" spans="1:18" s="64" customFormat="1" ht="103.5" outlineLevel="1" x14ac:dyDescent="0.3">
      <c r="A57" s="94" t="s">
        <v>746</v>
      </c>
      <c r="B57" s="95" t="s">
        <v>760</v>
      </c>
      <c r="C57" s="96" t="s">
        <v>319</v>
      </c>
      <c r="D57" s="97" t="s">
        <v>361</v>
      </c>
      <c r="E57" s="98" t="s">
        <v>362</v>
      </c>
      <c r="F57" s="99">
        <v>45258</v>
      </c>
      <c r="G57" s="99">
        <v>45260</v>
      </c>
      <c r="H57" s="98" t="s">
        <v>104</v>
      </c>
      <c r="I57" s="100">
        <f t="shared" si="3"/>
        <v>37.43266666666667</v>
      </c>
      <c r="J57" s="100">
        <f t="shared" si="2"/>
        <v>0</v>
      </c>
      <c r="K57" s="100">
        <v>0</v>
      </c>
      <c r="L57" s="101">
        <v>0</v>
      </c>
      <c r="M57" s="102">
        <f t="shared" si="17"/>
        <v>2</v>
      </c>
      <c r="N57" s="100">
        <v>0</v>
      </c>
      <c r="O57" s="102">
        <f t="shared" si="18"/>
        <v>3</v>
      </c>
      <c r="P57" s="100">
        <v>112.298</v>
      </c>
      <c r="Q57" s="100">
        <v>0</v>
      </c>
      <c r="R57" s="103">
        <f t="shared" si="19"/>
        <v>112.298</v>
      </c>
    </row>
    <row r="58" spans="1:18" s="64" customFormat="1" ht="86.25" outlineLevel="1" x14ac:dyDescent="0.3">
      <c r="A58" s="94" t="s">
        <v>746</v>
      </c>
      <c r="B58" s="95" t="s">
        <v>761</v>
      </c>
      <c r="C58" s="96" t="s">
        <v>319</v>
      </c>
      <c r="D58" s="97" t="s">
        <v>354</v>
      </c>
      <c r="E58" s="98" t="s">
        <v>937</v>
      </c>
      <c r="F58" s="99">
        <v>45257</v>
      </c>
      <c r="G58" s="99">
        <v>45260</v>
      </c>
      <c r="H58" s="98" t="s">
        <v>106</v>
      </c>
      <c r="I58" s="100">
        <f t="shared" si="3"/>
        <v>27.556999999999999</v>
      </c>
      <c r="J58" s="100">
        <f t="shared" si="2"/>
        <v>0</v>
      </c>
      <c r="K58" s="100">
        <v>0</v>
      </c>
      <c r="L58" s="101">
        <v>0</v>
      </c>
      <c r="M58" s="102">
        <f t="shared" si="17"/>
        <v>3</v>
      </c>
      <c r="N58" s="100">
        <v>110.22799999999999</v>
      </c>
      <c r="O58" s="102">
        <f t="shared" si="18"/>
        <v>4</v>
      </c>
      <c r="P58" s="100">
        <v>0</v>
      </c>
      <c r="Q58" s="100">
        <v>0</v>
      </c>
      <c r="R58" s="103">
        <f t="shared" si="19"/>
        <v>110.22799999999999</v>
      </c>
    </row>
    <row r="59" spans="1:18" s="93" customFormat="1" ht="17.25" x14ac:dyDescent="0.3">
      <c r="A59" s="86" t="s">
        <v>762</v>
      </c>
      <c r="B59" s="104"/>
      <c r="C59" s="96"/>
      <c r="D59" s="105"/>
      <c r="E59" s="106"/>
      <c r="F59" s="107"/>
      <c r="G59" s="107"/>
      <c r="H59" s="106"/>
      <c r="I59" s="103">
        <f t="shared" si="3"/>
        <v>96.558130434782612</v>
      </c>
      <c r="J59" s="103">
        <f>SUM(J60:J67)</f>
        <v>880.16100000000006</v>
      </c>
      <c r="K59" s="103">
        <f t="shared" ref="K59:Q59" si="20">SUM(K60:K67)</f>
        <v>880.16100000000006</v>
      </c>
      <c r="L59" s="103">
        <f t="shared" si="20"/>
        <v>0</v>
      </c>
      <c r="M59" s="108">
        <f t="shared" si="20"/>
        <v>15</v>
      </c>
      <c r="N59" s="103">
        <f>SUM(N60:N67)</f>
        <v>535.89699999999993</v>
      </c>
      <c r="O59" s="108">
        <f>SUM(O60:O67)</f>
        <v>23</v>
      </c>
      <c r="P59" s="103">
        <f t="shared" si="20"/>
        <v>804.77900000000011</v>
      </c>
      <c r="Q59" s="103">
        <f t="shared" si="20"/>
        <v>0</v>
      </c>
      <c r="R59" s="103">
        <f t="shared" si="19"/>
        <v>2220.837</v>
      </c>
    </row>
    <row r="60" spans="1:18" s="64" customFormat="1" ht="69" outlineLevel="1" x14ac:dyDescent="0.3">
      <c r="A60" s="94" t="s">
        <v>762</v>
      </c>
      <c r="B60" s="95" t="s">
        <v>50</v>
      </c>
      <c r="C60" s="96" t="s">
        <v>319</v>
      </c>
      <c r="D60" s="97" t="s">
        <v>363</v>
      </c>
      <c r="E60" s="98" t="s">
        <v>288</v>
      </c>
      <c r="F60" s="99">
        <v>45222</v>
      </c>
      <c r="G60" s="99">
        <v>45224</v>
      </c>
      <c r="H60" s="98" t="s">
        <v>109</v>
      </c>
      <c r="I60" s="100">
        <f t="shared" si="3"/>
        <v>118.80366666666667</v>
      </c>
      <c r="J60" s="100">
        <f t="shared" si="2"/>
        <v>212</v>
      </c>
      <c r="K60" s="100">
        <v>212</v>
      </c>
      <c r="L60" s="101">
        <v>0</v>
      </c>
      <c r="M60" s="102">
        <f t="shared" ref="M60:M67" si="21">G60-F60</f>
        <v>2</v>
      </c>
      <c r="N60" s="100">
        <v>53.902999999999999</v>
      </c>
      <c r="O60" s="102">
        <f>G60-F60+1</f>
        <v>3</v>
      </c>
      <c r="P60" s="100">
        <v>90.507999999999996</v>
      </c>
      <c r="Q60" s="100">
        <v>0</v>
      </c>
      <c r="R60" s="103">
        <f>J60+N60+P60+Q60</f>
        <v>356.411</v>
      </c>
    </row>
    <row r="61" spans="1:18" s="64" customFormat="1" ht="69" outlineLevel="1" x14ac:dyDescent="0.3">
      <c r="A61" s="94" t="s">
        <v>762</v>
      </c>
      <c r="B61" s="95" t="s">
        <v>51</v>
      </c>
      <c r="C61" s="96" t="s">
        <v>319</v>
      </c>
      <c r="D61" s="97" t="s">
        <v>364</v>
      </c>
      <c r="E61" s="98" t="s">
        <v>288</v>
      </c>
      <c r="F61" s="99">
        <v>45252</v>
      </c>
      <c r="G61" s="99">
        <v>45254</v>
      </c>
      <c r="H61" s="98" t="s">
        <v>220</v>
      </c>
      <c r="I61" s="100">
        <f t="shared" si="3"/>
        <v>92.004000000000005</v>
      </c>
      <c r="J61" s="100">
        <f t="shared" si="2"/>
        <v>107.52500000000001</v>
      </c>
      <c r="K61" s="100">
        <v>107.52500000000001</v>
      </c>
      <c r="L61" s="101">
        <v>0</v>
      </c>
      <c r="M61" s="102">
        <f t="shared" si="21"/>
        <v>2</v>
      </c>
      <c r="N61" s="100">
        <v>64.691000000000003</v>
      </c>
      <c r="O61" s="102">
        <f t="shared" ref="O61:O67" si="22">G61-F61+1</f>
        <v>3</v>
      </c>
      <c r="P61" s="100">
        <v>103.79600000000001</v>
      </c>
      <c r="Q61" s="100">
        <v>0</v>
      </c>
      <c r="R61" s="103">
        <f t="shared" si="19"/>
        <v>276.012</v>
      </c>
    </row>
    <row r="62" spans="1:18" s="64" customFormat="1" ht="69" outlineLevel="1" x14ac:dyDescent="0.3">
      <c r="A62" s="94" t="s">
        <v>762</v>
      </c>
      <c r="B62" s="95" t="s">
        <v>52</v>
      </c>
      <c r="C62" s="96" t="s">
        <v>319</v>
      </c>
      <c r="D62" s="97" t="s">
        <v>365</v>
      </c>
      <c r="E62" s="98" t="s">
        <v>288</v>
      </c>
      <c r="F62" s="99">
        <v>45258</v>
      </c>
      <c r="G62" s="99">
        <v>45261</v>
      </c>
      <c r="H62" s="98" t="s">
        <v>366</v>
      </c>
      <c r="I62" s="100">
        <f t="shared" si="3"/>
        <v>23.332750000000001</v>
      </c>
      <c r="J62" s="100">
        <f t="shared" si="2"/>
        <v>0</v>
      </c>
      <c r="K62" s="100">
        <v>0</v>
      </c>
      <c r="L62" s="101">
        <v>0</v>
      </c>
      <c r="M62" s="102">
        <f t="shared" si="21"/>
        <v>3</v>
      </c>
      <c r="N62" s="100">
        <v>0</v>
      </c>
      <c r="O62" s="102">
        <f t="shared" si="22"/>
        <v>4</v>
      </c>
      <c r="P62" s="100">
        <v>93.331000000000003</v>
      </c>
      <c r="Q62" s="100">
        <v>0</v>
      </c>
      <c r="R62" s="103">
        <f t="shared" si="19"/>
        <v>93.331000000000003</v>
      </c>
    </row>
    <row r="63" spans="1:18" s="64" customFormat="1" ht="103.5" outlineLevel="1" x14ac:dyDescent="0.3">
      <c r="A63" s="94" t="s">
        <v>762</v>
      </c>
      <c r="B63" s="95" t="s">
        <v>763</v>
      </c>
      <c r="C63" s="96" t="s">
        <v>319</v>
      </c>
      <c r="D63" s="97" t="s">
        <v>367</v>
      </c>
      <c r="E63" s="98" t="s">
        <v>406</v>
      </c>
      <c r="F63" s="99">
        <v>45258</v>
      </c>
      <c r="G63" s="99">
        <v>45261</v>
      </c>
      <c r="H63" s="98" t="s">
        <v>366</v>
      </c>
      <c r="I63" s="100">
        <f t="shared" si="3"/>
        <v>23.332750000000001</v>
      </c>
      <c r="J63" s="100">
        <f t="shared" si="2"/>
        <v>0</v>
      </c>
      <c r="K63" s="100">
        <v>0</v>
      </c>
      <c r="L63" s="101">
        <v>0</v>
      </c>
      <c r="M63" s="102">
        <f t="shared" si="21"/>
        <v>3</v>
      </c>
      <c r="N63" s="100">
        <v>0</v>
      </c>
      <c r="O63" s="102">
        <f t="shared" si="22"/>
        <v>4</v>
      </c>
      <c r="P63" s="100">
        <v>93.331000000000003</v>
      </c>
      <c r="Q63" s="100">
        <v>0</v>
      </c>
      <c r="R63" s="103">
        <f t="shared" si="19"/>
        <v>93.331000000000003</v>
      </c>
    </row>
    <row r="64" spans="1:18" s="64" customFormat="1" ht="51.75" outlineLevel="1" x14ac:dyDescent="0.3">
      <c r="A64" s="94" t="s">
        <v>762</v>
      </c>
      <c r="B64" s="95" t="s">
        <v>764</v>
      </c>
      <c r="C64" s="96" t="s">
        <v>319</v>
      </c>
      <c r="D64" s="97" t="s">
        <v>368</v>
      </c>
      <c r="E64" s="98" t="s">
        <v>405</v>
      </c>
      <c r="F64" s="99">
        <v>45262</v>
      </c>
      <c r="G64" s="99">
        <v>45263</v>
      </c>
      <c r="H64" s="98" t="s">
        <v>369</v>
      </c>
      <c r="I64" s="100">
        <f t="shared" si="3"/>
        <v>166.65199999999999</v>
      </c>
      <c r="J64" s="100">
        <f t="shared" si="2"/>
        <v>147.25</v>
      </c>
      <c r="K64" s="100">
        <v>147.25</v>
      </c>
      <c r="L64" s="101">
        <v>0</v>
      </c>
      <c r="M64" s="102">
        <f t="shared" si="21"/>
        <v>1</v>
      </c>
      <c r="N64" s="100">
        <v>83.543000000000006</v>
      </c>
      <c r="O64" s="102">
        <f t="shared" si="22"/>
        <v>2</v>
      </c>
      <c r="P64" s="100">
        <v>102.511</v>
      </c>
      <c r="Q64" s="100">
        <v>0</v>
      </c>
      <c r="R64" s="103">
        <f t="shared" si="19"/>
        <v>333.30399999999997</v>
      </c>
    </row>
    <row r="65" spans="1:18" s="64" customFormat="1" ht="51.75" outlineLevel="1" x14ac:dyDescent="0.3">
      <c r="A65" s="94" t="s">
        <v>762</v>
      </c>
      <c r="B65" s="95" t="s">
        <v>765</v>
      </c>
      <c r="C65" s="96" t="s">
        <v>319</v>
      </c>
      <c r="D65" s="97" t="s">
        <v>370</v>
      </c>
      <c r="E65" s="98" t="s">
        <v>371</v>
      </c>
      <c r="F65" s="99">
        <v>45263</v>
      </c>
      <c r="G65" s="99">
        <v>45265</v>
      </c>
      <c r="H65" s="98" t="s">
        <v>220</v>
      </c>
      <c r="I65" s="100">
        <f t="shared" si="3"/>
        <v>124.55200000000001</v>
      </c>
      <c r="J65" s="100">
        <f t="shared" si="2"/>
        <v>145.00399999999999</v>
      </c>
      <c r="K65" s="100">
        <v>145.00399999999999</v>
      </c>
      <c r="L65" s="101">
        <v>0</v>
      </c>
      <c r="M65" s="102">
        <f t="shared" si="21"/>
        <v>2</v>
      </c>
      <c r="N65" s="100">
        <v>116.5</v>
      </c>
      <c r="O65" s="102">
        <f t="shared" si="22"/>
        <v>3</v>
      </c>
      <c r="P65" s="100">
        <v>112.152</v>
      </c>
      <c r="Q65" s="100">
        <v>0</v>
      </c>
      <c r="R65" s="103">
        <f t="shared" si="19"/>
        <v>373.65600000000001</v>
      </c>
    </row>
    <row r="66" spans="1:18" s="64" customFormat="1" ht="51.75" outlineLevel="1" x14ac:dyDescent="0.3">
      <c r="A66" s="94" t="s">
        <v>762</v>
      </c>
      <c r="B66" s="95" t="s">
        <v>766</v>
      </c>
      <c r="C66" s="96" t="s">
        <v>319</v>
      </c>
      <c r="D66" s="97" t="s">
        <v>372</v>
      </c>
      <c r="E66" s="98" t="s">
        <v>405</v>
      </c>
      <c r="F66" s="99">
        <v>45280</v>
      </c>
      <c r="G66" s="99">
        <v>45282</v>
      </c>
      <c r="H66" s="98" t="s">
        <v>220</v>
      </c>
      <c r="I66" s="100">
        <f t="shared" si="3"/>
        <v>115.79866666666668</v>
      </c>
      <c r="J66" s="100">
        <f t="shared" si="2"/>
        <v>134.191</v>
      </c>
      <c r="K66" s="100">
        <v>134.191</v>
      </c>
      <c r="L66" s="101">
        <v>0</v>
      </c>
      <c r="M66" s="102">
        <f t="shared" si="21"/>
        <v>2</v>
      </c>
      <c r="N66" s="100">
        <v>108.63</v>
      </c>
      <c r="O66" s="102">
        <f t="shared" si="22"/>
        <v>3</v>
      </c>
      <c r="P66" s="100">
        <v>104.575</v>
      </c>
      <c r="Q66" s="100">
        <v>0</v>
      </c>
      <c r="R66" s="103">
        <f t="shared" si="19"/>
        <v>347.39600000000002</v>
      </c>
    </row>
    <row r="67" spans="1:18" s="64" customFormat="1" ht="51.75" outlineLevel="1" x14ac:dyDescent="0.3">
      <c r="A67" s="94" t="s">
        <v>762</v>
      </c>
      <c r="B67" s="95" t="s">
        <v>767</v>
      </c>
      <c r="C67" s="96" t="s">
        <v>319</v>
      </c>
      <c r="D67" s="97" t="s">
        <v>373</v>
      </c>
      <c r="E67" s="98" t="s">
        <v>404</v>
      </c>
      <c r="F67" s="99">
        <v>45282</v>
      </c>
      <c r="G67" s="99">
        <v>45282</v>
      </c>
      <c r="H67" s="98" t="s">
        <v>220</v>
      </c>
      <c r="I67" s="100">
        <f t="shared" si="3"/>
        <v>347.39600000000002</v>
      </c>
      <c r="J67" s="100">
        <f t="shared" si="2"/>
        <v>134.191</v>
      </c>
      <c r="K67" s="100">
        <v>134.191</v>
      </c>
      <c r="L67" s="101">
        <v>0</v>
      </c>
      <c r="M67" s="102">
        <f t="shared" si="21"/>
        <v>0</v>
      </c>
      <c r="N67" s="100">
        <v>108.63</v>
      </c>
      <c r="O67" s="102">
        <f t="shared" si="22"/>
        <v>1</v>
      </c>
      <c r="P67" s="100">
        <v>104.575</v>
      </c>
      <c r="Q67" s="100">
        <v>0</v>
      </c>
      <c r="R67" s="103">
        <f t="shared" si="19"/>
        <v>347.39600000000002</v>
      </c>
    </row>
    <row r="68" spans="1:18" s="93" customFormat="1" ht="17.25" x14ac:dyDescent="0.3">
      <c r="A68" s="86" t="s">
        <v>768</v>
      </c>
      <c r="B68" s="104"/>
      <c r="C68" s="96"/>
      <c r="D68" s="105"/>
      <c r="E68" s="106"/>
      <c r="F68" s="107"/>
      <c r="G68" s="107"/>
      <c r="H68" s="106"/>
      <c r="I68" s="103">
        <f t="shared" si="3"/>
        <v>90.410161290322591</v>
      </c>
      <c r="J68" s="103">
        <f>SUM(J69:J75)</f>
        <v>1233.998</v>
      </c>
      <c r="K68" s="103">
        <f t="shared" ref="K68:Q68" si="23">SUM(K69:K75)</f>
        <v>1233.998</v>
      </c>
      <c r="L68" s="103">
        <f t="shared" si="23"/>
        <v>0</v>
      </c>
      <c r="M68" s="108">
        <f t="shared" si="23"/>
        <v>24</v>
      </c>
      <c r="N68" s="103">
        <f>SUM(N69:N75)</f>
        <v>758.07600000000002</v>
      </c>
      <c r="O68" s="108">
        <f>SUM(O69:O75)</f>
        <v>31</v>
      </c>
      <c r="P68" s="103">
        <f t="shared" si="23"/>
        <v>800.64100000000008</v>
      </c>
      <c r="Q68" s="103">
        <f t="shared" si="23"/>
        <v>10</v>
      </c>
      <c r="R68" s="103">
        <f t="shared" si="19"/>
        <v>2802.7150000000001</v>
      </c>
    </row>
    <row r="69" spans="1:18" s="64" customFormat="1" ht="51.75" outlineLevel="1" x14ac:dyDescent="0.3">
      <c r="A69" s="94" t="s">
        <v>768</v>
      </c>
      <c r="B69" s="95" t="s">
        <v>53</v>
      </c>
      <c r="C69" s="96" t="s">
        <v>319</v>
      </c>
      <c r="D69" s="97" t="s">
        <v>181</v>
      </c>
      <c r="E69" s="98" t="s">
        <v>182</v>
      </c>
      <c r="F69" s="99">
        <v>45190</v>
      </c>
      <c r="G69" s="99">
        <v>45192</v>
      </c>
      <c r="H69" s="98" t="s">
        <v>183</v>
      </c>
      <c r="I69" s="100">
        <f t="shared" si="3"/>
        <v>26.666666666666668</v>
      </c>
      <c r="J69" s="100">
        <f t="shared" si="2"/>
        <v>80</v>
      </c>
      <c r="K69" s="100">
        <v>80</v>
      </c>
      <c r="L69" s="101">
        <v>0</v>
      </c>
      <c r="M69" s="102">
        <f t="shared" ref="M69:M75" si="24">G69-F69</f>
        <v>2</v>
      </c>
      <c r="N69" s="100">
        <v>0</v>
      </c>
      <c r="O69" s="102">
        <f t="shared" ref="O69:O75" si="25">G69-F69+1</f>
        <v>3</v>
      </c>
      <c r="P69" s="100">
        <v>0</v>
      </c>
      <c r="Q69" s="100">
        <v>0</v>
      </c>
      <c r="R69" s="103">
        <f t="shared" si="19"/>
        <v>80</v>
      </c>
    </row>
    <row r="70" spans="1:18" s="64" customFormat="1" ht="51.75" outlineLevel="1" x14ac:dyDescent="0.3">
      <c r="A70" s="94" t="s">
        <v>768</v>
      </c>
      <c r="B70" s="95" t="s">
        <v>54</v>
      </c>
      <c r="C70" s="96" t="s">
        <v>319</v>
      </c>
      <c r="D70" s="97" t="s">
        <v>374</v>
      </c>
      <c r="E70" s="98" t="s">
        <v>184</v>
      </c>
      <c r="F70" s="99">
        <v>45200</v>
      </c>
      <c r="G70" s="99">
        <v>45202</v>
      </c>
      <c r="H70" s="98" t="s">
        <v>176</v>
      </c>
      <c r="I70" s="100">
        <f t="shared" si="3"/>
        <v>101.67999999999999</v>
      </c>
      <c r="J70" s="100">
        <f t="shared" si="2"/>
        <v>0</v>
      </c>
      <c r="K70" s="100">
        <v>0</v>
      </c>
      <c r="L70" s="101">
        <v>0</v>
      </c>
      <c r="M70" s="102">
        <f t="shared" si="24"/>
        <v>2</v>
      </c>
      <c r="N70" s="100">
        <v>142.94999999999999</v>
      </c>
      <c r="O70" s="102">
        <f t="shared" si="25"/>
        <v>3</v>
      </c>
      <c r="P70" s="100">
        <v>162.09</v>
      </c>
      <c r="Q70" s="100">
        <v>0</v>
      </c>
      <c r="R70" s="103">
        <f t="shared" si="19"/>
        <v>305.03999999999996</v>
      </c>
    </row>
    <row r="71" spans="1:18" s="64" customFormat="1" ht="86.25" outlineLevel="1" x14ac:dyDescent="0.3">
      <c r="A71" s="94" t="s">
        <v>768</v>
      </c>
      <c r="B71" s="95" t="s">
        <v>115</v>
      </c>
      <c r="C71" s="96" t="s">
        <v>319</v>
      </c>
      <c r="D71" s="97" t="s">
        <v>180</v>
      </c>
      <c r="E71" s="98" t="s">
        <v>185</v>
      </c>
      <c r="F71" s="99">
        <v>45202</v>
      </c>
      <c r="G71" s="99">
        <v>45205</v>
      </c>
      <c r="H71" s="98" t="s">
        <v>103</v>
      </c>
      <c r="I71" s="100">
        <f t="shared" si="3"/>
        <v>14.395250000000001</v>
      </c>
      <c r="J71" s="100">
        <f t="shared" si="2"/>
        <v>57.581000000000003</v>
      </c>
      <c r="K71" s="100">
        <v>57.581000000000003</v>
      </c>
      <c r="L71" s="101">
        <v>0</v>
      </c>
      <c r="M71" s="102">
        <f t="shared" si="24"/>
        <v>3</v>
      </c>
      <c r="N71" s="100">
        <v>0</v>
      </c>
      <c r="O71" s="102">
        <f t="shared" si="25"/>
        <v>4</v>
      </c>
      <c r="P71" s="100">
        <v>0</v>
      </c>
      <c r="Q71" s="100">
        <v>0</v>
      </c>
      <c r="R71" s="103">
        <f t="shared" si="19"/>
        <v>57.581000000000003</v>
      </c>
    </row>
    <row r="72" spans="1:18" s="64" customFormat="1" ht="51.75" outlineLevel="1" x14ac:dyDescent="0.3">
      <c r="A72" s="94" t="s">
        <v>768</v>
      </c>
      <c r="B72" s="95" t="s">
        <v>116</v>
      </c>
      <c r="C72" s="96" t="s">
        <v>319</v>
      </c>
      <c r="D72" s="97" t="s">
        <v>180</v>
      </c>
      <c r="E72" s="98" t="s">
        <v>184</v>
      </c>
      <c r="F72" s="99">
        <v>45202</v>
      </c>
      <c r="G72" s="99">
        <v>45205</v>
      </c>
      <c r="H72" s="98" t="s">
        <v>103</v>
      </c>
      <c r="I72" s="100">
        <f t="shared" si="3"/>
        <v>2.3639999999999999</v>
      </c>
      <c r="J72" s="100">
        <f t="shared" si="2"/>
        <v>9.4559999999999995</v>
      </c>
      <c r="K72" s="100">
        <v>9.4559999999999995</v>
      </c>
      <c r="L72" s="101">
        <v>0</v>
      </c>
      <c r="M72" s="102">
        <f t="shared" si="24"/>
        <v>3</v>
      </c>
      <c r="N72" s="100">
        <v>0</v>
      </c>
      <c r="O72" s="102">
        <f t="shared" si="25"/>
        <v>4</v>
      </c>
      <c r="P72" s="100">
        <v>0</v>
      </c>
      <c r="Q72" s="100">
        <v>0</v>
      </c>
      <c r="R72" s="103">
        <f t="shared" si="19"/>
        <v>9.4559999999999995</v>
      </c>
    </row>
    <row r="73" spans="1:18" s="64" customFormat="1" ht="51.75" outlineLevel="1" x14ac:dyDescent="0.3">
      <c r="A73" s="94" t="s">
        <v>768</v>
      </c>
      <c r="B73" s="95" t="s">
        <v>55</v>
      </c>
      <c r="C73" s="96" t="s">
        <v>319</v>
      </c>
      <c r="D73" s="97" t="s">
        <v>375</v>
      </c>
      <c r="E73" s="98" t="s">
        <v>403</v>
      </c>
      <c r="F73" s="99">
        <v>45230</v>
      </c>
      <c r="G73" s="99">
        <v>45233</v>
      </c>
      <c r="H73" s="98" t="s">
        <v>129</v>
      </c>
      <c r="I73" s="100">
        <f t="shared" si="3"/>
        <v>30.628</v>
      </c>
      <c r="J73" s="100">
        <f t="shared" si="2"/>
        <v>0</v>
      </c>
      <c r="K73" s="100">
        <v>0</v>
      </c>
      <c r="L73" s="101">
        <v>0</v>
      </c>
      <c r="M73" s="102">
        <f t="shared" si="24"/>
        <v>3</v>
      </c>
      <c r="N73" s="100">
        <v>0</v>
      </c>
      <c r="O73" s="102">
        <f t="shared" si="25"/>
        <v>4</v>
      </c>
      <c r="P73" s="100">
        <v>122.512</v>
      </c>
      <c r="Q73" s="100">
        <v>0</v>
      </c>
      <c r="R73" s="103">
        <f t="shared" si="19"/>
        <v>122.512</v>
      </c>
    </row>
    <row r="74" spans="1:18" s="64" customFormat="1" ht="51.75" outlineLevel="1" x14ac:dyDescent="0.3">
      <c r="A74" s="94" t="s">
        <v>768</v>
      </c>
      <c r="B74" s="95" t="s">
        <v>56</v>
      </c>
      <c r="C74" s="96" t="s">
        <v>319</v>
      </c>
      <c r="D74" s="97" t="s">
        <v>376</v>
      </c>
      <c r="E74" s="98" t="s">
        <v>402</v>
      </c>
      <c r="F74" s="99">
        <v>45240</v>
      </c>
      <c r="G74" s="99">
        <v>45244</v>
      </c>
      <c r="H74" s="98" t="s">
        <v>377</v>
      </c>
      <c r="I74" s="100">
        <f t="shared" si="3"/>
        <v>128.9752</v>
      </c>
      <c r="J74" s="100">
        <f t="shared" si="2"/>
        <v>311.96100000000001</v>
      </c>
      <c r="K74" s="100">
        <v>311.96100000000001</v>
      </c>
      <c r="L74" s="101">
        <v>0</v>
      </c>
      <c r="M74" s="102">
        <f t="shared" si="24"/>
        <v>4</v>
      </c>
      <c r="N74" s="100">
        <v>122.86799999999999</v>
      </c>
      <c r="O74" s="102">
        <f t="shared" si="25"/>
        <v>5</v>
      </c>
      <c r="P74" s="100">
        <v>200.047</v>
      </c>
      <c r="Q74" s="100">
        <v>10</v>
      </c>
      <c r="R74" s="103">
        <f t="shared" si="19"/>
        <v>644.87599999999998</v>
      </c>
    </row>
    <row r="75" spans="1:18" s="64" customFormat="1" ht="103.5" outlineLevel="1" x14ac:dyDescent="0.3">
      <c r="A75" s="94" t="s">
        <v>768</v>
      </c>
      <c r="B75" s="95" t="s">
        <v>117</v>
      </c>
      <c r="C75" s="96" t="s">
        <v>319</v>
      </c>
      <c r="D75" s="97" t="s">
        <v>378</v>
      </c>
      <c r="E75" s="98" t="s">
        <v>401</v>
      </c>
      <c r="F75" s="99">
        <v>45269</v>
      </c>
      <c r="G75" s="99">
        <v>45276</v>
      </c>
      <c r="H75" s="98" t="s">
        <v>330</v>
      </c>
      <c r="I75" s="100">
        <f t="shared" si="3"/>
        <v>197.90625</v>
      </c>
      <c r="J75" s="100">
        <f t="shared" si="2"/>
        <v>775</v>
      </c>
      <c r="K75" s="100">
        <v>775</v>
      </c>
      <c r="L75" s="101">
        <v>0</v>
      </c>
      <c r="M75" s="102">
        <f t="shared" si="24"/>
        <v>7</v>
      </c>
      <c r="N75" s="100">
        <v>492.25799999999998</v>
      </c>
      <c r="O75" s="102">
        <f t="shared" si="25"/>
        <v>8</v>
      </c>
      <c r="P75" s="100">
        <v>315.99200000000002</v>
      </c>
      <c r="Q75" s="100">
        <v>0</v>
      </c>
      <c r="R75" s="103">
        <f t="shared" si="19"/>
        <v>1583.25</v>
      </c>
    </row>
    <row r="76" spans="1:18" s="93" customFormat="1" ht="17.25" x14ac:dyDescent="0.3">
      <c r="A76" s="86" t="s">
        <v>769</v>
      </c>
      <c r="B76" s="104"/>
      <c r="C76" s="96"/>
      <c r="D76" s="105"/>
      <c r="E76" s="106"/>
      <c r="F76" s="107"/>
      <c r="G76" s="107"/>
      <c r="H76" s="106"/>
      <c r="I76" s="103">
        <f t="shared" si="3"/>
        <v>116.7375971563981</v>
      </c>
      <c r="J76" s="103">
        <f t="shared" ref="J76:Q76" si="26">SUM(J77:J117)</f>
        <v>13378.918999999998</v>
      </c>
      <c r="K76" s="103">
        <f t="shared" si="26"/>
        <v>13378.918999999998</v>
      </c>
      <c r="L76" s="103">
        <f t="shared" si="26"/>
        <v>0</v>
      </c>
      <c r="M76" s="108">
        <f t="shared" si="26"/>
        <v>161</v>
      </c>
      <c r="N76" s="103">
        <f t="shared" si="26"/>
        <v>5228.6939999999995</v>
      </c>
      <c r="O76" s="108">
        <f t="shared" si="26"/>
        <v>211</v>
      </c>
      <c r="P76" s="103">
        <f t="shared" si="26"/>
        <v>5381.1109999999999</v>
      </c>
      <c r="Q76" s="103">
        <f t="shared" si="26"/>
        <v>642.90899999999999</v>
      </c>
      <c r="R76" s="103">
        <f t="shared" si="19"/>
        <v>24631.632999999998</v>
      </c>
    </row>
    <row r="77" spans="1:18" s="64" customFormat="1" ht="51.75" outlineLevel="1" x14ac:dyDescent="0.3">
      <c r="A77" s="94" t="s">
        <v>769</v>
      </c>
      <c r="B77" s="95" t="s">
        <v>118</v>
      </c>
      <c r="C77" s="96" t="s">
        <v>319</v>
      </c>
      <c r="D77" s="97" t="s">
        <v>379</v>
      </c>
      <c r="E77" s="98" t="s">
        <v>135</v>
      </c>
      <c r="F77" s="99">
        <v>45193</v>
      </c>
      <c r="G77" s="99">
        <v>45197</v>
      </c>
      <c r="H77" s="98" t="s">
        <v>109</v>
      </c>
      <c r="I77" s="100">
        <f t="shared" si="3"/>
        <v>164.71439999999998</v>
      </c>
      <c r="J77" s="100">
        <f t="shared" si="2"/>
        <v>702.06899999999996</v>
      </c>
      <c r="K77" s="100">
        <v>702.06899999999996</v>
      </c>
      <c r="L77" s="101">
        <v>0</v>
      </c>
      <c r="M77" s="102">
        <f t="shared" ref="M77:M116" si="27">G77-F77</f>
        <v>4</v>
      </c>
      <c r="N77" s="100">
        <v>62.871000000000002</v>
      </c>
      <c r="O77" s="102">
        <f t="shared" ref="O77:O116" si="28">G77-F77+1</f>
        <v>5</v>
      </c>
      <c r="P77" s="100">
        <v>58.631999999999998</v>
      </c>
      <c r="Q77" s="100">
        <v>0</v>
      </c>
      <c r="R77" s="103">
        <f t="shared" si="19"/>
        <v>823.57199999999989</v>
      </c>
    </row>
    <row r="78" spans="1:18" s="64" customFormat="1" ht="103.5" outlineLevel="1" x14ac:dyDescent="0.3">
      <c r="A78" s="94" t="s">
        <v>769</v>
      </c>
      <c r="B78" s="95" t="s">
        <v>230</v>
      </c>
      <c r="C78" s="96" t="s">
        <v>319</v>
      </c>
      <c r="D78" s="97" t="s">
        <v>379</v>
      </c>
      <c r="E78" s="98" t="s">
        <v>136</v>
      </c>
      <c r="F78" s="99">
        <v>45193</v>
      </c>
      <c r="G78" s="99">
        <v>45197</v>
      </c>
      <c r="H78" s="98" t="s">
        <v>109</v>
      </c>
      <c r="I78" s="100">
        <f t="shared" ref="I78:I139" si="29">R78/O78</f>
        <v>142.4102</v>
      </c>
      <c r="J78" s="100">
        <f t="shared" si="2"/>
        <v>499.815</v>
      </c>
      <c r="K78" s="100">
        <v>499.815</v>
      </c>
      <c r="L78" s="101">
        <v>0</v>
      </c>
      <c r="M78" s="102">
        <f t="shared" si="27"/>
        <v>4</v>
      </c>
      <c r="N78" s="100">
        <v>62.853999999999999</v>
      </c>
      <c r="O78" s="102">
        <f t="shared" si="28"/>
        <v>5</v>
      </c>
      <c r="P78" s="100">
        <v>146.58000000000001</v>
      </c>
      <c r="Q78" s="100">
        <v>2.802</v>
      </c>
      <c r="R78" s="103">
        <f t="shared" si="19"/>
        <v>712.05100000000004</v>
      </c>
    </row>
    <row r="79" spans="1:18" s="64" customFormat="1" ht="103.5" outlineLevel="1" x14ac:dyDescent="0.3">
      <c r="A79" s="94" t="s">
        <v>769</v>
      </c>
      <c r="B79" s="95" t="s">
        <v>231</v>
      </c>
      <c r="C79" s="96" t="s">
        <v>319</v>
      </c>
      <c r="D79" s="97" t="s">
        <v>380</v>
      </c>
      <c r="E79" s="98" t="s">
        <v>400</v>
      </c>
      <c r="F79" s="99">
        <v>45223</v>
      </c>
      <c r="G79" s="99">
        <v>45225</v>
      </c>
      <c r="H79" s="98" t="s">
        <v>109</v>
      </c>
      <c r="I79" s="100">
        <f t="shared" si="29"/>
        <v>180.11600000000001</v>
      </c>
      <c r="J79" s="100">
        <f t="shared" si="2"/>
        <v>420.97300000000001</v>
      </c>
      <c r="K79" s="100">
        <v>420.97300000000001</v>
      </c>
      <c r="L79" s="101">
        <v>0</v>
      </c>
      <c r="M79" s="102">
        <f t="shared" si="27"/>
        <v>2</v>
      </c>
      <c r="N79" s="100">
        <v>31.427</v>
      </c>
      <c r="O79" s="102">
        <f t="shared" si="28"/>
        <v>3</v>
      </c>
      <c r="P79" s="100">
        <v>87.947999999999993</v>
      </c>
      <c r="Q79" s="100">
        <v>0</v>
      </c>
      <c r="R79" s="103">
        <f t="shared" si="19"/>
        <v>540.34800000000007</v>
      </c>
    </row>
    <row r="80" spans="1:18" s="64" customFormat="1" ht="51.75" outlineLevel="1" x14ac:dyDescent="0.3">
      <c r="A80" s="94" t="s">
        <v>769</v>
      </c>
      <c r="B80" s="95" t="s">
        <v>770</v>
      </c>
      <c r="C80" s="96" t="s">
        <v>319</v>
      </c>
      <c r="D80" s="97" t="s">
        <v>180</v>
      </c>
      <c r="E80" s="98" t="s">
        <v>137</v>
      </c>
      <c r="F80" s="99">
        <v>45202</v>
      </c>
      <c r="G80" s="99">
        <v>45205</v>
      </c>
      <c r="H80" s="98" t="s">
        <v>103</v>
      </c>
      <c r="I80" s="100">
        <f t="shared" si="29"/>
        <v>188.44225000000003</v>
      </c>
      <c r="J80" s="100">
        <f t="shared" si="2"/>
        <v>322.93900000000002</v>
      </c>
      <c r="K80" s="100">
        <v>322.93900000000002</v>
      </c>
      <c r="L80" s="101">
        <v>0</v>
      </c>
      <c r="M80" s="102">
        <f t="shared" si="27"/>
        <v>3</v>
      </c>
      <c r="N80" s="100">
        <v>129.59200000000001</v>
      </c>
      <c r="O80" s="102">
        <f t="shared" si="28"/>
        <v>4</v>
      </c>
      <c r="P80" s="100">
        <v>299.55200000000002</v>
      </c>
      <c r="Q80" s="100">
        <v>1.6859999999999999</v>
      </c>
      <c r="R80" s="103">
        <f t="shared" si="19"/>
        <v>753.76900000000012</v>
      </c>
    </row>
    <row r="81" spans="1:18" s="64" customFormat="1" ht="69" outlineLevel="1" x14ac:dyDescent="0.3">
      <c r="A81" s="94" t="s">
        <v>769</v>
      </c>
      <c r="B81" s="95" t="s">
        <v>771</v>
      </c>
      <c r="C81" s="96" t="s">
        <v>319</v>
      </c>
      <c r="D81" s="97" t="s">
        <v>381</v>
      </c>
      <c r="E81" s="98" t="s">
        <v>398</v>
      </c>
      <c r="F81" s="99">
        <v>44987</v>
      </c>
      <c r="G81" s="99">
        <v>44988</v>
      </c>
      <c r="H81" s="98" t="s">
        <v>382</v>
      </c>
      <c r="I81" s="100">
        <f t="shared" si="29"/>
        <v>62.73</v>
      </c>
      <c r="J81" s="100">
        <f t="shared" si="2"/>
        <v>0</v>
      </c>
      <c r="K81" s="100">
        <v>0</v>
      </c>
      <c r="L81" s="101">
        <v>0</v>
      </c>
      <c r="M81" s="102">
        <f t="shared" si="27"/>
        <v>1</v>
      </c>
      <c r="N81" s="100">
        <v>125.46</v>
      </c>
      <c r="O81" s="102">
        <f t="shared" si="28"/>
        <v>2</v>
      </c>
      <c r="P81" s="100">
        <v>0</v>
      </c>
      <c r="Q81" s="100">
        <v>0</v>
      </c>
      <c r="R81" s="103">
        <f t="shared" si="19"/>
        <v>125.46</v>
      </c>
    </row>
    <row r="82" spans="1:18" s="64" customFormat="1" ht="51.75" outlineLevel="1" x14ac:dyDescent="0.3">
      <c r="A82" s="94" t="s">
        <v>769</v>
      </c>
      <c r="B82" s="95" t="s">
        <v>772</v>
      </c>
      <c r="C82" s="96" t="s">
        <v>319</v>
      </c>
      <c r="D82" s="97" t="s">
        <v>383</v>
      </c>
      <c r="E82" s="98" t="s">
        <v>134</v>
      </c>
      <c r="F82" s="99">
        <v>45116</v>
      </c>
      <c r="G82" s="99">
        <v>45118</v>
      </c>
      <c r="H82" s="98" t="s">
        <v>384</v>
      </c>
      <c r="I82" s="100">
        <f t="shared" si="29"/>
        <v>71.222333333333339</v>
      </c>
      <c r="J82" s="100">
        <f t="shared" si="2"/>
        <v>0</v>
      </c>
      <c r="K82" s="100">
        <v>0</v>
      </c>
      <c r="L82" s="101">
        <v>0</v>
      </c>
      <c r="M82" s="102">
        <f t="shared" si="27"/>
        <v>2</v>
      </c>
      <c r="N82" s="100">
        <v>213.667</v>
      </c>
      <c r="O82" s="102">
        <f t="shared" si="28"/>
        <v>3</v>
      </c>
      <c r="P82" s="100">
        <v>0</v>
      </c>
      <c r="Q82" s="100">
        <v>0</v>
      </c>
      <c r="R82" s="103">
        <f t="shared" si="19"/>
        <v>213.667</v>
      </c>
    </row>
    <row r="83" spans="1:18" s="64" customFormat="1" ht="51.75" outlineLevel="1" x14ac:dyDescent="0.3">
      <c r="A83" s="94" t="s">
        <v>769</v>
      </c>
      <c r="B83" s="95" t="s">
        <v>773</v>
      </c>
      <c r="C83" s="96" t="s">
        <v>319</v>
      </c>
      <c r="D83" s="97" t="s">
        <v>385</v>
      </c>
      <c r="E83" s="98" t="s">
        <v>135</v>
      </c>
      <c r="F83" s="99">
        <v>45116</v>
      </c>
      <c r="G83" s="99">
        <v>45119</v>
      </c>
      <c r="H83" s="98" t="s">
        <v>384</v>
      </c>
      <c r="I83" s="100">
        <f t="shared" si="29"/>
        <v>118.52500000000001</v>
      </c>
      <c r="J83" s="100">
        <f t="shared" si="2"/>
        <v>0</v>
      </c>
      <c r="K83" s="100">
        <v>0</v>
      </c>
      <c r="L83" s="101">
        <v>0</v>
      </c>
      <c r="M83" s="102">
        <f t="shared" si="27"/>
        <v>3</v>
      </c>
      <c r="N83" s="100">
        <v>474.1</v>
      </c>
      <c r="O83" s="102">
        <f t="shared" si="28"/>
        <v>4</v>
      </c>
      <c r="P83" s="100">
        <v>0</v>
      </c>
      <c r="Q83" s="100">
        <v>0</v>
      </c>
      <c r="R83" s="103">
        <f t="shared" si="19"/>
        <v>474.1</v>
      </c>
    </row>
    <row r="84" spans="1:18" s="64" customFormat="1" ht="69" outlineLevel="1" x14ac:dyDescent="0.3">
      <c r="A84" s="94" t="s">
        <v>769</v>
      </c>
      <c r="B84" s="95" t="s">
        <v>774</v>
      </c>
      <c r="C84" s="96" t="s">
        <v>319</v>
      </c>
      <c r="D84" s="97" t="s">
        <v>386</v>
      </c>
      <c r="E84" s="98" t="s">
        <v>187</v>
      </c>
      <c r="F84" s="99">
        <v>45214</v>
      </c>
      <c r="G84" s="99">
        <v>45219</v>
      </c>
      <c r="H84" s="98" t="s">
        <v>369</v>
      </c>
      <c r="I84" s="100">
        <f t="shared" si="29"/>
        <v>91.473333333333315</v>
      </c>
      <c r="J84" s="100">
        <f t="shared" si="2"/>
        <v>0</v>
      </c>
      <c r="K84" s="100">
        <v>0</v>
      </c>
      <c r="L84" s="101">
        <v>0</v>
      </c>
      <c r="M84" s="102">
        <f t="shared" si="27"/>
        <v>5</v>
      </c>
      <c r="N84" s="100">
        <v>202.83199999999999</v>
      </c>
      <c r="O84" s="102">
        <f t="shared" si="28"/>
        <v>6</v>
      </c>
      <c r="P84" s="100">
        <v>346.00799999999998</v>
      </c>
      <c r="Q84" s="100">
        <v>0</v>
      </c>
      <c r="R84" s="103">
        <f t="shared" si="19"/>
        <v>548.83999999999992</v>
      </c>
    </row>
    <row r="85" spans="1:18" s="64" customFormat="1" ht="51.75" outlineLevel="1" x14ac:dyDescent="0.3">
      <c r="A85" s="94" t="s">
        <v>769</v>
      </c>
      <c r="B85" s="95" t="s">
        <v>775</v>
      </c>
      <c r="C85" s="96" t="s">
        <v>319</v>
      </c>
      <c r="D85" s="97" t="s">
        <v>386</v>
      </c>
      <c r="E85" s="98" t="s">
        <v>135</v>
      </c>
      <c r="F85" s="99">
        <v>45214</v>
      </c>
      <c r="G85" s="99">
        <v>45215</v>
      </c>
      <c r="H85" s="98" t="s">
        <v>369</v>
      </c>
      <c r="I85" s="100">
        <f t="shared" si="29"/>
        <v>49.117000000000004</v>
      </c>
      <c r="J85" s="100">
        <f t="shared" si="2"/>
        <v>0</v>
      </c>
      <c r="K85" s="100">
        <v>0</v>
      </c>
      <c r="L85" s="101">
        <v>0</v>
      </c>
      <c r="M85" s="102">
        <f t="shared" si="27"/>
        <v>1</v>
      </c>
      <c r="N85" s="100">
        <v>40.566000000000003</v>
      </c>
      <c r="O85" s="102">
        <f t="shared" si="28"/>
        <v>2</v>
      </c>
      <c r="P85" s="100">
        <v>57.667999999999999</v>
      </c>
      <c r="Q85" s="100">
        <v>0</v>
      </c>
      <c r="R85" s="103">
        <f t="shared" si="19"/>
        <v>98.234000000000009</v>
      </c>
    </row>
    <row r="86" spans="1:18" s="64" customFormat="1" ht="51.75" outlineLevel="1" x14ac:dyDescent="0.3">
      <c r="A86" s="94" t="s">
        <v>769</v>
      </c>
      <c r="B86" s="95" t="s">
        <v>776</v>
      </c>
      <c r="C86" s="96" t="s">
        <v>319</v>
      </c>
      <c r="D86" s="97" t="s">
        <v>387</v>
      </c>
      <c r="E86" s="98" t="s">
        <v>134</v>
      </c>
      <c r="F86" s="99">
        <v>45214</v>
      </c>
      <c r="G86" s="99">
        <v>45215</v>
      </c>
      <c r="H86" s="98" t="s">
        <v>369</v>
      </c>
      <c r="I86" s="100">
        <f t="shared" si="29"/>
        <v>159.10950000000003</v>
      </c>
      <c r="J86" s="100">
        <f t="shared" si="2"/>
        <v>219.98500000000001</v>
      </c>
      <c r="K86" s="100">
        <v>219.98500000000001</v>
      </c>
      <c r="L86" s="101">
        <v>0</v>
      </c>
      <c r="M86" s="102">
        <f t="shared" si="27"/>
        <v>1</v>
      </c>
      <c r="N86" s="100">
        <v>40.566000000000003</v>
      </c>
      <c r="O86" s="102">
        <f t="shared" si="28"/>
        <v>2</v>
      </c>
      <c r="P86" s="100">
        <v>57.667999999999999</v>
      </c>
      <c r="Q86" s="100">
        <v>0</v>
      </c>
      <c r="R86" s="103">
        <f t="shared" si="19"/>
        <v>318.21900000000005</v>
      </c>
    </row>
    <row r="87" spans="1:18" s="64" customFormat="1" ht="69" outlineLevel="1" x14ac:dyDescent="0.3">
      <c r="A87" s="94" t="s">
        <v>769</v>
      </c>
      <c r="B87" s="95" t="s">
        <v>777</v>
      </c>
      <c r="C87" s="96" t="s">
        <v>319</v>
      </c>
      <c r="D87" s="97" t="s">
        <v>388</v>
      </c>
      <c r="E87" s="98" t="s">
        <v>134</v>
      </c>
      <c r="F87" s="99">
        <v>45216</v>
      </c>
      <c r="G87" s="99">
        <v>45218</v>
      </c>
      <c r="H87" s="98" t="s">
        <v>352</v>
      </c>
      <c r="I87" s="100">
        <f t="shared" si="29"/>
        <v>740.07833333333338</v>
      </c>
      <c r="J87" s="100">
        <f t="shared" si="2"/>
        <v>1928.6</v>
      </c>
      <c r="K87" s="100">
        <v>1928.6</v>
      </c>
      <c r="L87" s="101">
        <v>0</v>
      </c>
      <c r="M87" s="102">
        <f t="shared" si="27"/>
        <v>2</v>
      </c>
      <c r="N87" s="100">
        <v>140.108</v>
      </c>
      <c r="O87" s="102">
        <f t="shared" si="28"/>
        <v>3</v>
      </c>
      <c r="P87" s="100">
        <v>151.52699999999999</v>
      </c>
      <c r="Q87" s="100">
        <v>0</v>
      </c>
      <c r="R87" s="103">
        <f t="shared" si="19"/>
        <v>2220.2350000000001</v>
      </c>
    </row>
    <row r="88" spans="1:18" s="64" customFormat="1" ht="51.75" outlineLevel="1" x14ac:dyDescent="0.3">
      <c r="A88" s="94" t="s">
        <v>769</v>
      </c>
      <c r="B88" s="95" t="s">
        <v>778</v>
      </c>
      <c r="C88" s="96" t="s">
        <v>319</v>
      </c>
      <c r="D88" s="97" t="s">
        <v>389</v>
      </c>
      <c r="E88" s="98" t="s">
        <v>135</v>
      </c>
      <c r="F88" s="99">
        <v>45216</v>
      </c>
      <c r="G88" s="99">
        <v>45218</v>
      </c>
      <c r="H88" s="98" t="s">
        <v>701</v>
      </c>
      <c r="I88" s="100">
        <f t="shared" si="29"/>
        <v>34.839333333333336</v>
      </c>
      <c r="J88" s="100">
        <f t="shared" si="2"/>
        <v>0</v>
      </c>
      <c r="K88" s="100">
        <v>0</v>
      </c>
      <c r="L88" s="101">
        <v>0</v>
      </c>
      <c r="M88" s="102">
        <f t="shared" si="27"/>
        <v>2</v>
      </c>
      <c r="N88" s="100">
        <v>40.090000000000003</v>
      </c>
      <c r="O88" s="102">
        <f t="shared" si="28"/>
        <v>3</v>
      </c>
      <c r="P88" s="100">
        <v>64.427999999999997</v>
      </c>
      <c r="Q88" s="100">
        <v>0</v>
      </c>
      <c r="R88" s="103">
        <f t="shared" si="19"/>
        <v>104.518</v>
      </c>
    </row>
    <row r="89" spans="1:18" s="64" customFormat="1" ht="86.25" outlineLevel="1" x14ac:dyDescent="0.3">
      <c r="A89" s="94" t="s">
        <v>769</v>
      </c>
      <c r="B89" s="95" t="s">
        <v>779</v>
      </c>
      <c r="C89" s="96" t="s">
        <v>319</v>
      </c>
      <c r="D89" s="97" t="s">
        <v>390</v>
      </c>
      <c r="E89" s="98" t="s">
        <v>399</v>
      </c>
      <c r="F89" s="99">
        <v>45207</v>
      </c>
      <c r="G89" s="99">
        <v>45210</v>
      </c>
      <c r="H89" s="98" t="s">
        <v>101</v>
      </c>
      <c r="I89" s="100">
        <f t="shared" si="29"/>
        <v>30.580500000000001</v>
      </c>
      <c r="J89" s="100">
        <f t="shared" si="2"/>
        <v>78.573999999999998</v>
      </c>
      <c r="K89" s="100">
        <v>78.573999999999998</v>
      </c>
      <c r="L89" s="101">
        <v>0</v>
      </c>
      <c r="M89" s="102">
        <f t="shared" si="27"/>
        <v>3</v>
      </c>
      <c r="N89" s="100">
        <v>0</v>
      </c>
      <c r="O89" s="102">
        <f t="shared" si="28"/>
        <v>4</v>
      </c>
      <c r="P89" s="100">
        <v>43.747999999999998</v>
      </c>
      <c r="Q89" s="100">
        <v>0</v>
      </c>
      <c r="R89" s="103">
        <f t="shared" si="19"/>
        <v>122.322</v>
      </c>
    </row>
    <row r="90" spans="1:18" s="64" customFormat="1" ht="69" outlineLevel="1" x14ac:dyDescent="0.3">
      <c r="A90" s="94" t="s">
        <v>769</v>
      </c>
      <c r="B90" s="95" t="s">
        <v>780</v>
      </c>
      <c r="C90" s="96" t="s">
        <v>319</v>
      </c>
      <c r="D90" s="97" t="s">
        <v>390</v>
      </c>
      <c r="E90" s="98" t="s">
        <v>187</v>
      </c>
      <c r="F90" s="99">
        <v>45207</v>
      </c>
      <c r="G90" s="99">
        <v>45210</v>
      </c>
      <c r="H90" s="98" t="s">
        <v>101</v>
      </c>
      <c r="I90" s="100">
        <f t="shared" si="29"/>
        <v>30.580500000000001</v>
      </c>
      <c r="J90" s="100">
        <f t="shared" si="2"/>
        <v>78.573999999999998</v>
      </c>
      <c r="K90" s="100">
        <v>78.573999999999998</v>
      </c>
      <c r="L90" s="101">
        <v>0</v>
      </c>
      <c r="M90" s="102">
        <f t="shared" si="27"/>
        <v>3</v>
      </c>
      <c r="N90" s="100">
        <v>0</v>
      </c>
      <c r="O90" s="102">
        <f t="shared" si="28"/>
        <v>4</v>
      </c>
      <c r="P90" s="100">
        <v>43.747999999999998</v>
      </c>
      <c r="Q90" s="100">
        <v>0</v>
      </c>
      <c r="R90" s="103">
        <f t="shared" si="19"/>
        <v>122.322</v>
      </c>
    </row>
    <row r="91" spans="1:18" s="64" customFormat="1" ht="86.25" outlineLevel="1" x14ac:dyDescent="0.3">
      <c r="A91" s="94" t="s">
        <v>769</v>
      </c>
      <c r="B91" s="95" t="s">
        <v>781</v>
      </c>
      <c r="C91" s="96" t="s">
        <v>319</v>
      </c>
      <c r="D91" s="97" t="s">
        <v>391</v>
      </c>
      <c r="E91" s="98" t="s">
        <v>134</v>
      </c>
      <c r="F91" s="99">
        <v>45224</v>
      </c>
      <c r="G91" s="99">
        <v>45226</v>
      </c>
      <c r="H91" s="98" t="s">
        <v>106</v>
      </c>
      <c r="I91" s="100">
        <f t="shared" si="29"/>
        <v>232.40166666666664</v>
      </c>
      <c r="J91" s="100">
        <f t="shared" si="2"/>
        <v>311.69799999999998</v>
      </c>
      <c r="K91" s="100">
        <v>311.69799999999998</v>
      </c>
      <c r="L91" s="101">
        <v>0</v>
      </c>
      <c r="M91" s="102">
        <f t="shared" si="27"/>
        <v>2</v>
      </c>
      <c r="N91" s="100">
        <v>237.23500000000001</v>
      </c>
      <c r="O91" s="102">
        <f t="shared" si="28"/>
        <v>3</v>
      </c>
      <c r="P91" s="100">
        <v>148.27199999999999</v>
      </c>
      <c r="Q91" s="100">
        <v>0</v>
      </c>
      <c r="R91" s="103">
        <f t="shared" si="19"/>
        <v>697.20499999999993</v>
      </c>
    </row>
    <row r="92" spans="1:18" s="64" customFormat="1" ht="51.75" outlineLevel="1" x14ac:dyDescent="0.3">
      <c r="A92" s="94" t="s">
        <v>769</v>
      </c>
      <c r="B92" s="95" t="s">
        <v>782</v>
      </c>
      <c r="C92" s="96" t="s">
        <v>319</v>
      </c>
      <c r="D92" s="97" t="s">
        <v>392</v>
      </c>
      <c r="E92" s="98" t="s">
        <v>135</v>
      </c>
      <c r="F92" s="99">
        <v>45222</v>
      </c>
      <c r="G92" s="99">
        <v>45225</v>
      </c>
      <c r="H92" s="98" t="s">
        <v>314</v>
      </c>
      <c r="I92" s="100">
        <f t="shared" si="29"/>
        <v>144.958</v>
      </c>
      <c r="J92" s="100">
        <f t="shared" si="2"/>
        <v>282.084</v>
      </c>
      <c r="K92" s="100">
        <v>282.084</v>
      </c>
      <c r="L92" s="101">
        <v>0</v>
      </c>
      <c r="M92" s="102">
        <f t="shared" si="27"/>
        <v>3</v>
      </c>
      <c r="N92" s="100">
        <v>141.03899999999999</v>
      </c>
      <c r="O92" s="102">
        <f t="shared" si="28"/>
        <v>4</v>
      </c>
      <c r="P92" s="100">
        <v>156.709</v>
      </c>
      <c r="Q92" s="100">
        <v>0</v>
      </c>
      <c r="R92" s="103">
        <f t="shared" si="19"/>
        <v>579.83199999999999</v>
      </c>
    </row>
    <row r="93" spans="1:18" s="64" customFormat="1" ht="86.25" outlineLevel="1" x14ac:dyDescent="0.3">
      <c r="A93" s="94" t="s">
        <v>769</v>
      </c>
      <c r="B93" s="95" t="s">
        <v>783</v>
      </c>
      <c r="C93" s="96" t="s">
        <v>319</v>
      </c>
      <c r="D93" s="97" t="s">
        <v>393</v>
      </c>
      <c r="E93" s="98" t="s">
        <v>398</v>
      </c>
      <c r="F93" s="99">
        <v>45224</v>
      </c>
      <c r="G93" s="99">
        <v>45227</v>
      </c>
      <c r="H93" s="98" t="s">
        <v>106</v>
      </c>
      <c r="I93" s="100">
        <f t="shared" si="29"/>
        <v>221.54874999999998</v>
      </c>
      <c r="J93" s="100">
        <f t="shared" si="2"/>
        <v>334.99900000000002</v>
      </c>
      <c r="K93" s="100">
        <v>334.99900000000002</v>
      </c>
      <c r="L93" s="101">
        <v>0</v>
      </c>
      <c r="M93" s="102">
        <f t="shared" si="27"/>
        <v>3</v>
      </c>
      <c r="N93" s="100">
        <v>353.50099999999998</v>
      </c>
      <c r="O93" s="102">
        <f t="shared" si="28"/>
        <v>4</v>
      </c>
      <c r="P93" s="100">
        <v>197.69499999999999</v>
      </c>
      <c r="Q93" s="100">
        <v>0</v>
      </c>
      <c r="R93" s="103">
        <f t="shared" si="19"/>
        <v>886.19499999999994</v>
      </c>
    </row>
    <row r="94" spans="1:18" s="64" customFormat="1" ht="69" outlineLevel="1" x14ac:dyDescent="0.3">
      <c r="A94" s="94" t="s">
        <v>769</v>
      </c>
      <c r="B94" s="95" t="s">
        <v>784</v>
      </c>
      <c r="C94" s="96" t="s">
        <v>319</v>
      </c>
      <c r="D94" s="97" t="s">
        <v>394</v>
      </c>
      <c r="E94" s="98" t="s">
        <v>187</v>
      </c>
      <c r="F94" s="99">
        <v>45214</v>
      </c>
      <c r="G94" s="99">
        <v>45219</v>
      </c>
      <c r="H94" s="98" t="s">
        <v>369</v>
      </c>
      <c r="I94" s="100">
        <f t="shared" si="29"/>
        <v>44.249333333333333</v>
      </c>
      <c r="J94" s="100">
        <f t="shared" si="2"/>
        <v>129</v>
      </c>
      <c r="K94" s="100">
        <v>129</v>
      </c>
      <c r="L94" s="101">
        <v>0</v>
      </c>
      <c r="M94" s="102">
        <f t="shared" si="27"/>
        <v>5</v>
      </c>
      <c r="N94" s="100">
        <v>136.49600000000001</v>
      </c>
      <c r="O94" s="102">
        <f t="shared" si="28"/>
        <v>6</v>
      </c>
      <c r="P94" s="100">
        <v>0</v>
      </c>
      <c r="Q94" s="100">
        <v>0</v>
      </c>
      <c r="R94" s="103">
        <f t="shared" si="19"/>
        <v>265.49599999999998</v>
      </c>
    </row>
    <row r="95" spans="1:18" s="64" customFormat="1" ht="51.75" outlineLevel="1" x14ac:dyDescent="0.3">
      <c r="A95" s="94" t="s">
        <v>769</v>
      </c>
      <c r="B95" s="95" t="s">
        <v>785</v>
      </c>
      <c r="C95" s="96" t="s">
        <v>319</v>
      </c>
      <c r="D95" s="97" t="s">
        <v>389</v>
      </c>
      <c r="E95" s="98" t="s">
        <v>135</v>
      </c>
      <c r="F95" s="99">
        <v>45216</v>
      </c>
      <c r="G95" s="99">
        <v>45218</v>
      </c>
      <c r="H95" s="98" t="s">
        <v>701</v>
      </c>
      <c r="I95" s="100">
        <f t="shared" si="29"/>
        <v>117.70066666666668</v>
      </c>
      <c r="J95" s="100">
        <f t="shared" si="2"/>
        <v>325.75200000000001</v>
      </c>
      <c r="K95" s="100">
        <v>325.75200000000001</v>
      </c>
      <c r="L95" s="101">
        <v>0</v>
      </c>
      <c r="M95" s="102">
        <f t="shared" si="27"/>
        <v>2</v>
      </c>
      <c r="N95" s="100">
        <v>27.35</v>
      </c>
      <c r="O95" s="102">
        <f t="shared" si="28"/>
        <v>3</v>
      </c>
      <c r="P95" s="100">
        <v>0</v>
      </c>
      <c r="Q95" s="100">
        <v>0</v>
      </c>
      <c r="R95" s="103">
        <f t="shared" si="19"/>
        <v>353.10200000000003</v>
      </c>
    </row>
    <row r="96" spans="1:18" s="64" customFormat="1" ht="51.75" outlineLevel="1" x14ac:dyDescent="0.3">
      <c r="A96" s="94" t="s">
        <v>769</v>
      </c>
      <c r="B96" s="95" t="s">
        <v>786</v>
      </c>
      <c r="C96" s="96" t="s">
        <v>319</v>
      </c>
      <c r="D96" s="97" t="s">
        <v>395</v>
      </c>
      <c r="E96" s="98" t="s">
        <v>137</v>
      </c>
      <c r="F96" s="99">
        <v>45225</v>
      </c>
      <c r="G96" s="99">
        <v>45225</v>
      </c>
      <c r="H96" s="98" t="s">
        <v>129</v>
      </c>
      <c r="I96" s="100">
        <f t="shared" si="29"/>
        <v>30.594000000000001</v>
      </c>
      <c r="J96" s="100">
        <f t="shared" si="2"/>
        <v>0</v>
      </c>
      <c r="K96" s="100">
        <v>0</v>
      </c>
      <c r="L96" s="101">
        <v>0</v>
      </c>
      <c r="M96" s="102">
        <f t="shared" si="27"/>
        <v>0</v>
      </c>
      <c r="N96" s="100">
        <v>0</v>
      </c>
      <c r="O96" s="102">
        <f t="shared" si="28"/>
        <v>1</v>
      </c>
      <c r="P96" s="100">
        <v>30.594000000000001</v>
      </c>
      <c r="Q96" s="100">
        <v>0</v>
      </c>
      <c r="R96" s="103">
        <f t="shared" si="19"/>
        <v>30.594000000000001</v>
      </c>
    </row>
    <row r="97" spans="1:18" s="64" customFormat="1" ht="69" outlineLevel="1" x14ac:dyDescent="0.3">
      <c r="A97" s="94" t="s">
        <v>769</v>
      </c>
      <c r="B97" s="95" t="s">
        <v>787</v>
      </c>
      <c r="C97" s="96" t="s">
        <v>319</v>
      </c>
      <c r="D97" s="97" t="s">
        <v>396</v>
      </c>
      <c r="E97" s="98" t="s">
        <v>397</v>
      </c>
      <c r="F97" s="99">
        <v>45233</v>
      </c>
      <c r="G97" s="99">
        <v>45237</v>
      </c>
      <c r="H97" s="98" t="s">
        <v>407</v>
      </c>
      <c r="I97" s="100">
        <f t="shared" si="29"/>
        <v>36.617399999999996</v>
      </c>
      <c r="J97" s="100">
        <f t="shared" si="2"/>
        <v>0</v>
      </c>
      <c r="K97" s="100">
        <v>0</v>
      </c>
      <c r="L97" s="101">
        <v>0</v>
      </c>
      <c r="M97" s="102">
        <f t="shared" si="27"/>
        <v>4</v>
      </c>
      <c r="N97" s="100">
        <v>0</v>
      </c>
      <c r="O97" s="102">
        <f t="shared" si="28"/>
        <v>5</v>
      </c>
      <c r="P97" s="100">
        <v>183.08699999999999</v>
      </c>
      <c r="Q97" s="100">
        <v>0</v>
      </c>
      <c r="R97" s="103">
        <f t="shared" si="19"/>
        <v>183.08699999999999</v>
      </c>
    </row>
    <row r="98" spans="1:18" s="64" customFormat="1" ht="69" outlineLevel="1" x14ac:dyDescent="0.3">
      <c r="A98" s="94" t="s">
        <v>769</v>
      </c>
      <c r="B98" s="95" t="s">
        <v>788</v>
      </c>
      <c r="C98" s="96" t="s">
        <v>319</v>
      </c>
      <c r="D98" s="97" t="s">
        <v>396</v>
      </c>
      <c r="E98" s="98" t="s">
        <v>137</v>
      </c>
      <c r="F98" s="99">
        <v>45233</v>
      </c>
      <c r="G98" s="99">
        <v>45237</v>
      </c>
      <c r="H98" s="98" t="s">
        <v>407</v>
      </c>
      <c r="I98" s="100">
        <f t="shared" si="29"/>
        <v>29.294</v>
      </c>
      <c r="J98" s="100">
        <f t="shared" si="2"/>
        <v>0</v>
      </c>
      <c r="K98" s="100">
        <v>0</v>
      </c>
      <c r="L98" s="101">
        <v>0</v>
      </c>
      <c r="M98" s="102">
        <f t="shared" si="27"/>
        <v>4</v>
      </c>
      <c r="N98" s="100">
        <v>0</v>
      </c>
      <c r="O98" s="102">
        <f t="shared" si="28"/>
        <v>5</v>
      </c>
      <c r="P98" s="100">
        <v>146.47</v>
      </c>
      <c r="Q98" s="100">
        <v>0</v>
      </c>
      <c r="R98" s="103">
        <f t="shared" si="19"/>
        <v>146.47</v>
      </c>
    </row>
    <row r="99" spans="1:18" s="64" customFormat="1" ht="120.75" outlineLevel="1" x14ac:dyDescent="0.3">
      <c r="A99" s="94" t="s">
        <v>769</v>
      </c>
      <c r="B99" s="95" t="s">
        <v>789</v>
      </c>
      <c r="C99" s="96" t="s">
        <v>319</v>
      </c>
      <c r="D99" s="97" t="s">
        <v>396</v>
      </c>
      <c r="E99" s="98" t="s">
        <v>408</v>
      </c>
      <c r="F99" s="99">
        <v>45233</v>
      </c>
      <c r="G99" s="99">
        <v>45237</v>
      </c>
      <c r="H99" s="98" t="s">
        <v>407</v>
      </c>
      <c r="I99" s="100">
        <f t="shared" si="29"/>
        <v>51.264400000000002</v>
      </c>
      <c r="J99" s="100">
        <f t="shared" si="2"/>
        <v>0</v>
      </c>
      <c r="K99" s="100">
        <v>0</v>
      </c>
      <c r="L99" s="101">
        <v>0</v>
      </c>
      <c r="M99" s="102">
        <f t="shared" si="27"/>
        <v>4</v>
      </c>
      <c r="N99" s="100">
        <v>0</v>
      </c>
      <c r="O99" s="102">
        <f t="shared" si="28"/>
        <v>5</v>
      </c>
      <c r="P99" s="100">
        <v>256.322</v>
      </c>
      <c r="Q99" s="100">
        <v>0</v>
      </c>
      <c r="R99" s="103">
        <f t="shared" si="19"/>
        <v>256.322</v>
      </c>
    </row>
    <row r="100" spans="1:18" s="64" customFormat="1" ht="51.75" outlineLevel="1" x14ac:dyDescent="0.3">
      <c r="A100" s="94" t="s">
        <v>769</v>
      </c>
      <c r="B100" s="95" t="s">
        <v>790</v>
      </c>
      <c r="C100" s="96" t="s">
        <v>319</v>
      </c>
      <c r="D100" s="97" t="s">
        <v>409</v>
      </c>
      <c r="E100" s="98" t="s">
        <v>398</v>
      </c>
      <c r="F100" s="99">
        <v>45228</v>
      </c>
      <c r="G100" s="99">
        <v>45231</v>
      </c>
      <c r="H100" s="98" t="s">
        <v>101</v>
      </c>
      <c r="I100" s="100">
        <f t="shared" si="29"/>
        <v>38.045249999999996</v>
      </c>
      <c r="J100" s="100">
        <f t="shared" si="2"/>
        <v>107.113</v>
      </c>
      <c r="K100" s="100">
        <v>107.113</v>
      </c>
      <c r="L100" s="101">
        <v>0</v>
      </c>
      <c r="M100" s="102">
        <f t="shared" si="27"/>
        <v>3</v>
      </c>
      <c r="N100" s="100">
        <v>0</v>
      </c>
      <c r="O100" s="102">
        <f t="shared" si="28"/>
        <v>4</v>
      </c>
      <c r="P100" s="100">
        <v>45.067999999999998</v>
      </c>
      <c r="Q100" s="100">
        <v>0</v>
      </c>
      <c r="R100" s="103">
        <f t="shared" si="19"/>
        <v>152.18099999999998</v>
      </c>
    </row>
    <row r="101" spans="1:18" s="64" customFormat="1" ht="120.75" outlineLevel="1" x14ac:dyDescent="0.3">
      <c r="A101" s="94" t="s">
        <v>769</v>
      </c>
      <c r="B101" s="95" t="s">
        <v>791</v>
      </c>
      <c r="C101" s="96" t="s">
        <v>319</v>
      </c>
      <c r="D101" s="97" t="s">
        <v>410</v>
      </c>
      <c r="E101" s="98" t="s">
        <v>411</v>
      </c>
      <c r="F101" s="99">
        <v>45224</v>
      </c>
      <c r="G101" s="99">
        <v>45226</v>
      </c>
      <c r="H101" s="98" t="s">
        <v>106</v>
      </c>
      <c r="I101" s="100">
        <f t="shared" si="29"/>
        <v>195.75300000000001</v>
      </c>
      <c r="J101" s="100">
        <f t="shared" si="2"/>
        <v>328.68299999999999</v>
      </c>
      <c r="K101" s="100">
        <v>328.68299999999999</v>
      </c>
      <c r="L101" s="101">
        <v>0</v>
      </c>
      <c r="M101" s="102">
        <f t="shared" si="27"/>
        <v>2</v>
      </c>
      <c r="N101" s="100">
        <v>110.09399999999999</v>
      </c>
      <c r="O101" s="102">
        <f t="shared" si="28"/>
        <v>3</v>
      </c>
      <c r="P101" s="100">
        <v>148.482</v>
      </c>
      <c r="Q101" s="100">
        <v>0</v>
      </c>
      <c r="R101" s="103">
        <f t="shared" si="19"/>
        <v>587.25900000000001</v>
      </c>
    </row>
    <row r="102" spans="1:18" s="64" customFormat="1" ht="51.75" outlineLevel="1" x14ac:dyDescent="0.3">
      <c r="A102" s="94" t="s">
        <v>769</v>
      </c>
      <c r="B102" s="95" t="s">
        <v>792</v>
      </c>
      <c r="C102" s="96" t="s">
        <v>319</v>
      </c>
      <c r="D102" s="97" t="s">
        <v>412</v>
      </c>
      <c r="E102" s="98" t="s">
        <v>135</v>
      </c>
      <c r="F102" s="99">
        <v>45224</v>
      </c>
      <c r="G102" s="99">
        <v>45226</v>
      </c>
      <c r="H102" s="98" t="s">
        <v>109</v>
      </c>
      <c r="I102" s="100">
        <f t="shared" si="29"/>
        <v>218.41666666666666</v>
      </c>
      <c r="J102" s="100">
        <f t="shared" si="2"/>
        <v>497.779</v>
      </c>
      <c r="K102" s="100">
        <v>497.779</v>
      </c>
      <c r="L102" s="101">
        <v>0</v>
      </c>
      <c r="M102" s="102">
        <f t="shared" si="27"/>
        <v>2</v>
      </c>
      <c r="N102" s="100">
        <v>122.072</v>
      </c>
      <c r="O102" s="102">
        <f t="shared" si="28"/>
        <v>3</v>
      </c>
      <c r="P102" s="100">
        <v>35.399000000000001</v>
      </c>
      <c r="Q102" s="100">
        <v>0</v>
      </c>
      <c r="R102" s="103">
        <f t="shared" si="19"/>
        <v>655.25</v>
      </c>
    </row>
    <row r="103" spans="1:18" s="64" customFormat="1" ht="103.5" outlineLevel="1" x14ac:dyDescent="0.3">
      <c r="A103" s="94" t="s">
        <v>769</v>
      </c>
      <c r="B103" s="95" t="s">
        <v>793</v>
      </c>
      <c r="C103" s="96" t="s">
        <v>319</v>
      </c>
      <c r="D103" s="97" t="s">
        <v>413</v>
      </c>
      <c r="E103" s="98" t="s">
        <v>414</v>
      </c>
      <c r="F103" s="99">
        <v>45233</v>
      </c>
      <c r="G103" s="99">
        <v>45239</v>
      </c>
      <c r="H103" s="98" t="s">
        <v>407</v>
      </c>
      <c r="I103" s="100">
        <f t="shared" si="29"/>
        <v>36.601999999999997</v>
      </c>
      <c r="J103" s="100">
        <f t="shared" si="2"/>
        <v>0</v>
      </c>
      <c r="K103" s="100">
        <v>0</v>
      </c>
      <c r="L103" s="101">
        <v>0</v>
      </c>
      <c r="M103" s="102">
        <f t="shared" si="27"/>
        <v>6</v>
      </c>
      <c r="N103" s="100">
        <v>0</v>
      </c>
      <c r="O103" s="102">
        <f t="shared" si="28"/>
        <v>7</v>
      </c>
      <c r="P103" s="100">
        <v>256.214</v>
      </c>
      <c r="Q103" s="100">
        <v>0</v>
      </c>
      <c r="R103" s="103">
        <f t="shared" si="19"/>
        <v>256.214</v>
      </c>
    </row>
    <row r="104" spans="1:18" s="64" customFormat="1" ht="86.25" outlineLevel="1" x14ac:dyDescent="0.3">
      <c r="A104" s="94" t="s">
        <v>769</v>
      </c>
      <c r="B104" s="95" t="s">
        <v>794</v>
      </c>
      <c r="C104" s="96" t="s">
        <v>319</v>
      </c>
      <c r="D104" s="97" t="s">
        <v>415</v>
      </c>
      <c r="E104" s="98" t="s">
        <v>399</v>
      </c>
      <c r="F104" s="99">
        <v>45235</v>
      </c>
      <c r="G104" s="99">
        <v>45245</v>
      </c>
      <c r="H104" s="98" t="s">
        <v>702</v>
      </c>
      <c r="I104" s="100">
        <f t="shared" si="29"/>
        <v>135.76963636363635</v>
      </c>
      <c r="J104" s="100">
        <f t="shared" si="2"/>
        <v>699.88199999999995</v>
      </c>
      <c r="K104" s="100">
        <v>699.88199999999995</v>
      </c>
      <c r="L104" s="101">
        <v>0</v>
      </c>
      <c r="M104" s="102">
        <f t="shared" si="27"/>
        <v>10</v>
      </c>
      <c r="N104" s="100">
        <v>556.476</v>
      </c>
      <c r="O104" s="102">
        <f t="shared" si="28"/>
        <v>11</v>
      </c>
      <c r="P104" s="100">
        <v>208.35</v>
      </c>
      <c r="Q104" s="100">
        <v>28.757999999999999</v>
      </c>
      <c r="R104" s="103">
        <f t="shared" si="19"/>
        <v>1493.4659999999999</v>
      </c>
    </row>
    <row r="105" spans="1:18" s="64" customFormat="1" ht="34.5" outlineLevel="1" x14ac:dyDescent="0.3">
      <c r="A105" s="94" t="s">
        <v>769</v>
      </c>
      <c r="B105" s="95" t="s">
        <v>795</v>
      </c>
      <c r="C105" s="96" t="s">
        <v>319</v>
      </c>
      <c r="D105" s="97" t="s">
        <v>416</v>
      </c>
      <c r="E105" s="98" t="s">
        <v>134</v>
      </c>
      <c r="F105" s="99">
        <v>45242</v>
      </c>
      <c r="G105" s="99">
        <v>45245</v>
      </c>
      <c r="H105" s="98" t="s">
        <v>703</v>
      </c>
      <c r="I105" s="100">
        <f t="shared" si="29"/>
        <v>454.76775000000004</v>
      </c>
      <c r="J105" s="100">
        <f t="shared" si="2"/>
        <v>1397.2950000000001</v>
      </c>
      <c r="K105" s="100">
        <v>1397.2950000000001</v>
      </c>
      <c r="L105" s="101">
        <v>0</v>
      </c>
      <c r="M105" s="102">
        <f t="shared" si="27"/>
        <v>3</v>
      </c>
      <c r="N105" s="100">
        <v>183.57300000000001</v>
      </c>
      <c r="O105" s="102">
        <f t="shared" si="28"/>
        <v>4</v>
      </c>
      <c r="P105" s="100">
        <v>123.19199999999999</v>
      </c>
      <c r="Q105" s="100">
        <v>115.011</v>
      </c>
      <c r="R105" s="103">
        <f t="shared" ref="R105:R165" si="30">J105+N105+P105+Q105</f>
        <v>1819.0710000000001</v>
      </c>
    </row>
    <row r="106" spans="1:18" s="64" customFormat="1" ht="51.75" outlineLevel="1" x14ac:dyDescent="0.3">
      <c r="A106" s="94" t="s">
        <v>769</v>
      </c>
      <c r="B106" s="95" t="s">
        <v>796</v>
      </c>
      <c r="C106" s="96" t="s">
        <v>319</v>
      </c>
      <c r="D106" s="97" t="s">
        <v>417</v>
      </c>
      <c r="E106" s="98" t="s">
        <v>135</v>
      </c>
      <c r="F106" s="99">
        <v>45242</v>
      </c>
      <c r="G106" s="99">
        <v>45245</v>
      </c>
      <c r="H106" s="98" t="s">
        <v>703</v>
      </c>
      <c r="I106" s="100">
        <f t="shared" si="29"/>
        <v>445.88100000000003</v>
      </c>
      <c r="J106" s="100">
        <f t="shared" si="2"/>
        <v>1397.2950000000001</v>
      </c>
      <c r="K106" s="100">
        <v>1397.2950000000001</v>
      </c>
      <c r="L106" s="101">
        <v>0</v>
      </c>
      <c r="M106" s="102">
        <f t="shared" si="27"/>
        <v>3</v>
      </c>
      <c r="N106" s="100">
        <v>210.148</v>
      </c>
      <c r="O106" s="102">
        <f t="shared" si="28"/>
        <v>4</v>
      </c>
      <c r="P106" s="100">
        <v>123.26600000000001</v>
      </c>
      <c r="Q106" s="100">
        <v>52.814999999999998</v>
      </c>
      <c r="R106" s="103">
        <f t="shared" si="30"/>
        <v>1783.5240000000001</v>
      </c>
    </row>
    <row r="107" spans="1:18" s="64" customFormat="1" ht="120.75" outlineLevel="1" x14ac:dyDescent="0.3">
      <c r="A107" s="94" t="s">
        <v>769</v>
      </c>
      <c r="B107" s="95" t="s">
        <v>797</v>
      </c>
      <c r="C107" s="96" t="s">
        <v>319</v>
      </c>
      <c r="D107" s="97" t="s">
        <v>418</v>
      </c>
      <c r="E107" s="98" t="s">
        <v>419</v>
      </c>
      <c r="F107" s="99">
        <v>45245</v>
      </c>
      <c r="G107" s="99">
        <v>45248</v>
      </c>
      <c r="H107" s="98" t="s">
        <v>220</v>
      </c>
      <c r="I107" s="100">
        <f t="shared" si="29"/>
        <v>97.941000000000003</v>
      </c>
      <c r="J107" s="100">
        <f t="shared" si="2"/>
        <v>155.81800000000001</v>
      </c>
      <c r="K107" s="100">
        <v>155.81800000000001</v>
      </c>
      <c r="L107" s="101">
        <v>0</v>
      </c>
      <c r="M107" s="102">
        <f t="shared" si="27"/>
        <v>3</v>
      </c>
      <c r="N107" s="100">
        <v>97.248999999999995</v>
      </c>
      <c r="O107" s="102">
        <f t="shared" si="28"/>
        <v>4</v>
      </c>
      <c r="P107" s="100">
        <v>138.697</v>
      </c>
      <c r="Q107" s="100">
        <v>0</v>
      </c>
      <c r="R107" s="103">
        <f t="shared" si="30"/>
        <v>391.76400000000001</v>
      </c>
    </row>
    <row r="108" spans="1:18" s="64" customFormat="1" ht="120.75" outlineLevel="1" x14ac:dyDescent="0.3">
      <c r="A108" s="94" t="s">
        <v>769</v>
      </c>
      <c r="B108" s="95" t="s">
        <v>798</v>
      </c>
      <c r="C108" s="96" t="s">
        <v>319</v>
      </c>
      <c r="D108" s="97" t="s">
        <v>418</v>
      </c>
      <c r="E108" s="98" t="s">
        <v>420</v>
      </c>
      <c r="F108" s="99">
        <v>45245</v>
      </c>
      <c r="G108" s="99">
        <v>45248</v>
      </c>
      <c r="H108" s="98" t="s">
        <v>220</v>
      </c>
      <c r="I108" s="100">
        <f t="shared" si="29"/>
        <v>97.941000000000003</v>
      </c>
      <c r="J108" s="100">
        <f t="shared" si="2"/>
        <v>155.81800000000001</v>
      </c>
      <c r="K108" s="100">
        <v>155.81800000000001</v>
      </c>
      <c r="L108" s="101">
        <v>0</v>
      </c>
      <c r="M108" s="102">
        <f t="shared" si="27"/>
        <v>3</v>
      </c>
      <c r="N108" s="100">
        <v>97.248999999999995</v>
      </c>
      <c r="O108" s="102">
        <f t="shared" si="28"/>
        <v>4</v>
      </c>
      <c r="P108" s="100">
        <v>138.697</v>
      </c>
      <c r="Q108" s="100">
        <v>0</v>
      </c>
      <c r="R108" s="103">
        <f t="shared" si="30"/>
        <v>391.76400000000001</v>
      </c>
    </row>
    <row r="109" spans="1:18" s="64" customFormat="1" ht="51.75" outlineLevel="1" x14ac:dyDescent="0.3">
      <c r="A109" s="94" t="s">
        <v>769</v>
      </c>
      <c r="B109" s="95" t="s">
        <v>799</v>
      </c>
      <c r="C109" s="96" t="s">
        <v>319</v>
      </c>
      <c r="D109" s="97" t="s">
        <v>421</v>
      </c>
      <c r="E109" s="98" t="s">
        <v>134</v>
      </c>
      <c r="F109" s="99">
        <v>45253</v>
      </c>
      <c r="G109" s="99">
        <v>45256</v>
      </c>
      <c r="H109" s="98" t="s">
        <v>422</v>
      </c>
      <c r="I109" s="100">
        <f t="shared" si="29"/>
        <v>77.942000000000007</v>
      </c>
      <c r="J109" s="100">
        <f t="shared" si="2"/>
        <v>130</v>
      </c>
      <c r="K109" s="100">
        <v>130</v>
      </c>
      <c r="L109" s="101">
        <v>0</v>
      </c>
      <c r="M109" s="102">
        <f t="shared" si="27"/>
        <v>3</v>
      </c>
      <c r="N109" s="100">
        <v>22.106999999999999</v>
      </c>
      <c r="O109" s="102">
        <f t="shared" si="28"/>
        <v>4</v>
      </c>
      <c r="P109" s="100">
        <v>159.661</v>
      </c>
      <c r="Q109" s="100">
        <v>0</v>
      </c>
      <c r="R109" s="103">
        <f t="shared" si="30"/>
        <v>311.76800000000003</v>
      </c>
    </row>
    <row r="110" spans="1:18" s="64" customFormat="1" ht="51.75" outlineLevel="1" x14ac:dyDescent="0.3">
      <c r="A110" s="94" t="s">
        <v>769</v>
      </c>
      <c r="B110" s="95" t="s">
        <v>800</v>
      </c>
      <c r="C110" s="96" t="s">
        <v>319</v>
      </c>
      <c r="D110" s="97" t="s">
        <v>423</v>
      </c>
      <c r="E110" s="98" t="s">
        <v>135</v>
      </c>
      <c r="F110" s="99">
        <v>45253</v>
      </c>
      <c r="G110" s="99">
        <v>45255</v>
      </c>
      <c r="H110" s="98" t="s">
        <v>220</v>
      </c>
      <c r="I110" s="100">
        <f t="shared" si="29"/>
        <v>129.53833333333333</v>
      </c>
      <c r="J110" s="100">
        <f t="shared" si="2"/>
        <v>220.08500000000001</v>
      </c>
      <c r="K110" s="100">
        <v>220.08500000000001</v>
      </c>
      <c r="L110" s="101">
        <v>0</v>
      </c>
      <c r="M110" s="102">
        <f t="shared" si="27"/>
        <v>2</v>
      </c>
      <c r="N110" s="100">
        <v>64.707999999999998</v>
      </c>
      <c r="O110" s="102">
        <f t="shared" si="28"/>
        <v>3</v>
      </c>
      <c r="P110" s="100">
        <v>103.822</v>
      </c>
      <c r="Q110" s="100">
        <v>0</v>
      </c>
      <c r="R110" s="103">
        <f t="shared" si="30"/>
        <v>388.61500000000001</v>
      </c>
    </row>
    <row r="111" spans="1:18" s="64" customFormat="1" ht="51.75" outlineLevel="1" x14ac:dyDescent="0.3">
      <c r="A111" s="94" t="s">
        <v>769</v>
      </c>
      <c r="B111" s="95" t="s">
        <v>801</v>
      </c>
      <c r="C111" s="96" t="s">
        <v>319</v>
      </c>
      <c r="D111" s="97" t="s">
        <v>424</v>
      </c>
      <c r="E111" s="98" t="s">
        <v>135</v>
      </c>
      <c r="F111" s="99">
        <v>45263</v>
      </c>
      <c r="G111" s="99">
        <v>45265</v>
      </c>
      <c r="H111" s="98" t="s">
        <v>101</v>
      </c>
      <c r="I111" s="100">
        <f t="shared" si="29"/>
        <v>11.280666666666667</v>
      </c>
      <c r="J111" s="100">
        <f t="shared" si="2"/>
        <v>0</v>
      </c>
      <c r="K111" s="100">
        <v>0</v>
      </c>
      <c r="L111" s="101">
        <v>0</v>
      </c>
      <c r="M111" s="102">
        <f t="shared" si="27"/>
        <v>2</v>
      </c>
      <c r="N111" s="100"/>
      <c r="O111" s="102">
        <f t="shared" si="28"/>
        <v>3</v>
      </c>
      <c r="P111" s="100">
        <v>33.841999999999999</v>
      </c>
      <c r="Q111" s="100">
        <v>0</v>
      </c>
      <c r="R111" s="103">
        <f t="shared" si="30"/>
        <v>33.841999999999999</v>
      </c>
    </row>
    <row r="112" spans="1:18" s="64" customFormat="1" ht="103.5" outlineLevel="1" x14ac:dyDescent="0.3">
      <c r="A112" s="94" t="s">
        <v>769</v>
      </c>
      <c r="B112" s="95" t="s">
        <v>802</v>
      </c>
      <c r="C112" s="96" t="s">
        <v>319</v>
      </c>
      <c r="D112" s="97" t="s">
        <v>424</v>
      </c>
      <c r="E112" s="98" t="s">
        <v>425</v>
      </c>
      <c r="F112" s="99">
        <v>45263</v>
      </c>
      <c r="G112" s="99">
        <v>45265</v>
      </c>
      <c r="H112" s="98" t="s">
        <v>101</v>
      </c>
      <c r="I112" s="100">
        <f t="shared" si="29"/>
        <v>18.804333333333332</v>
      </c>
      <c r="J112" s="100">
        <f t="shared" si="2"/>
        <v>0</v>
      </c>
      <c r="K112" s="100">
        <v>0</v>
      </c>
      <c r="L112" s="101">
        <v>0</v>
      </c>
      <c r="M112" s="102">
        <f t="shared" si="27"/>
        <v>2</v>
      </c>
      <c r="N112" s="100"/>
      <c r="O112" s="102">
        <f t="shared" si="28"/>
        <v>3</v>
      </c>
      <c r="P112" s="100">
        <v>56.412999999999997</v>
      </c>
      <c r="Q112" s="100">
        <v>0</v>
      </c>
      <c r="R112" s="103">
        <f t="shared" si="30"/>
        <v>56.412999999999997</v>
      </c>
    </row>
    <row r="113" spans="1:18" s="64" customFormat="1" ht="103.5" outlineLevel="1" x14ac:dyDescent="0.3">
      <c r="A113" s="94" t="s">
        <v>769</v>
      </c>
      <c r="B113" s="95" t="s">
        <v>803</v>
      </c>
      <c r="C113" s="96" t="s">
        <v>319</v>
      </c>
      <c r="D113" s="97" t="s">
        <v>424</v>
      </c>
      <c r="E113" s="98" t="s">
        <v>426</v>
      </c>
      <c r="F113" s="99">
        <v>45263</v>
      </c>
      <c r="G113" s="99">
        <v>45265</v>
      </c>
      <c r="H113" s="98" t="s">
        <v>101</v>
      </c>
      <c r="I113" s="100">
        <f t="shared" si="29"/>
        <v>18.804333333333332</v>
      </c>
      <c r="J113" s="100">
        <f t="shared" si="2"/>
        <v>0</v>
      </c>
      <c r="K113" s="100">
        <v>0</v>
      </c>
      <c r="L113" s="101">
        <v>0</v>
      </c>
      <c r="M113" s="102">
        <f t="shared" si="27"/>
        <v>2</v>
      </c>
      <c r="N113" s="100"/>
      <c r="O113" s="102">
        <f t="shared" si="28"/>
        <v>3</v>
      </c>
      <c r="P113" s="100">
        <v>56.412999999999997</v>
      </c>
      <c r="Q113" s="100">
        <v>0</v>
      </c>
      <c r="R113" s="103">
        <f t="shared" si="30"/>
        <v>56.412999999999997</v>
      </c>
    </row>
    <row r="114" spans="1:18" s="64" customFormat="1" ht="103.5" outlineLevel="1" x14ac:dyDescent="0.3">
      <c r="A114" s="94" t="s">
        <v>769</v>
      </c>
      <c r="B114" s="95" t="s">
        <v>804</v>
      </c>
      <c r="C114" s="96" t="s">
        <v>319</v>
      </c>
      <c r="D114" s="97" t="s">
        <v>424</v>
      </c>
      <c r="E114" s="98" t="s">
        <v>427</v>
      </c>
      <c r="F114" s="99">
        <v>45263</v>
      </c>
      <c r="G114" s="99">
        <v>45265</v>
      </c>
      <c r="H114" s="98" t="s">
        <v>101</v>
      </c>
      <c r="I114" s="100">
        <f t="shared" si="29"/>
        <v>18.804333333333332</v>
      </c>
      <c r="J114" s="100">
        <f t="shared" si="2"/>
        <v>0</v>
      </c>
      <c r="K114" s="100">
        <v>0</v>
      </c>
      <c r="L114" s="101">
        <v>0</v>
      </c>
      <c r="M114" s="102">
        <f t="shared" si="27"/>
        <v>2</v>
      </c>
      <c r="N114" s="100"/>
      <c r="O114" s="102">
        <f t="shared" si="28"/>
        <v>3</v>
      </c>
      <c r="P114" s="100">
        <v>56.412999999999997</v>
      </c>
      <c r="Q114" s="100">
        <v>0</v>
      </c>
      <c r="R114" s="103">
        <f t="shared" si="30"/>
        <v>56.412999999999997</v>
      </c>
    </row>
    <row r="115" spans="1:18" s="64" customFormat="1" ht="51.75" outlineLevel="1" x14ac:dyDescent="0.3">
      <c r="A115" s="94" t="s">
        <v>769</v>
      </c>
      <c r="B115" s="95" t="s">
        <v>805</v>
      </c>
      <c r="C115" s="96" t="s">
        <v>319</v>
      </c>
      <c r="D115" s="97" t="s">
        <v>428</v>
      </c>
      <c r="E115" s="98" t="s">
        <v>135</v>
      </c>
      <c r="F115" s="99">
        <v>45275</v>
      </c>
      <c r="G115" s="99">
        <v>45279</v>
      </c>
      <c r="H115" s="98" t="s">
        <v>220</v>
      </c>
      <c r="I115" s="100">
        <f t="shared" si="29"/>
        <v>143.01759999999999</v>
      </c>
      <c r="J115" s="100">
        <f t="shared" si="2"/>
        <v>232.54900000000001</v>
      </c>
      <c r="K115" s="100">
        <v>232.54900000000001</v>
      </c>
      <c r="L115" s="101">
        <v>0</v>
      </c>
      <c r="M115" s="102">
        <f t="shared" si="27"/>
        <v>4</v>
      </c>
      <c r="N115" s="100">
        <v>129.79499999999999</v>
      </c>
      <c r="O115" s="102">
        <f t="shared" si="28"/>
        <v>5</v>
      </c>
      <c r="P115" s="100">
        <v>173.54400000000001</v>
      </c>
      <c r="Q115" s="100">
        <v>179.2</v>
      </c>
      <c r="R115" s="103">
        <f t="shared" si="30"/>
        <v>715.08799999999997</v>
      </c>
    </row>
    <row r="116" spans="1:18" s="64" customFormat="1" ht="51.75" outlineLevel="1" x14ac:dyDescent="0.3">
      <c r="A116" s="94" t="s">
        <v>769</v>
      </c>
      <c r="B116" s="95" t="s">
        <v>806</v>
      </c>
      <c r="C116" s="96" t="s">
        <v>319</v>
      </c>
      <c r="D116" s="97" t="s">
        <v>429</v>
      </c>
      <c r="E116" s="98" t="s">
        <v>135</v>
      </c>
      <c r="F116" s="99">
        <v>45285</v>
      </c>
      <c r="G116" s="99">
        <v>45286</v>
      </c>
      <c r="H116" s="98" t="s">
        <v>699</v>
      </c>
      <c r="I116" s="100">
        <f t="shared" si="29"/>
        <v>85.683499999999995</v>
      </c>
      <c r="J116" s="100">
        <f t="shared" si="2"/>
        <v>0</v>
      </c>
      <c r="K116" s="100"/>
      <c r="L116" s="101">
        <v>0</v>
      </c>
      <c r="M116" s="102">
        <f t="shared" si="27"/>
        <v>1</v>
      </c>
      <c r="N116" s="100">
        <v>125.97</v>
      </c>
      <c r="O116" s="102">
        <f t="shared" si="28"/>
        <v>2</v>
      </c>
      <c r="P116" s="100">
        <v>45.396999999999998</v>
      </c>
      <c r="Q116" s="100">
        <v>0</v>
      </c>
      <c r="R116" s="103">
        <f t="shared" si="30"/>
        <v>171.36699999999999</v>
      </c>
    </row>
    <row r="117" spans="1:18" s="117" customFormat="1" ht="17.25" x14ac:dyDescent="0.3">
      <c r="A117" s="109" t="s">
        <v>272</v>
      </c>
      <c r="B117" s="110"/>
      <c r="C117" s="111"/>
      <c r="D117" s="112"/>
      <c r="E117" s="113"/>
      <c r="F117" s="114"/>
      <c r="G117" s="114"/>
      <c r="H117" s="113"/>
      <c r="I117" s="115">
        <f t="shared" si="29"/>
        <v>86.095654545454536</v>
      </c>
      <c r="J117" s="115">
        <f>SUM(J118:J127)</f>
        <v>2421.54</v>
      </c>
      <c r="K117" s="115">
        <f t="shared" ref="K117:Q117" si="31">SUM(K118:K127)</f>
        <v>2421.54</v>
      </c>
      <c r="L117" s="115">
        <f t="shared" si="31"/>
        <v>0</v>
      </c>
      <c r="M117" s="116">
        <f>SUM(M118:M127)</f>
        <v>45</v>
      </c>
      <c r="N117" s="115">
        <f>SUM(N118:N127)</f>
        <v>1049.4989999999998</v>
      </c>
      <c r="O117" s="116">
        <f>SUM(O118:O127)</f>
        <v>55</v>
      </c>
      <c r="P117" s="115">
        <f t="shared" si="31"/>
        <v>1001.585</v>
      </c>
      <c r="Q117" s="115">
        <f t="shared" si="31"/>
        <v>262.637</v>
      </c>
      <c r="R117" s="103">
        <f t="shared" si="30"/>
        <v>4735.2609999999995</v>
      </c>
    </row>
    <row r="118" spans="1:18" s="64" customFormat="1" ht="120.75" outlineLevel="1" x14ac:dyDescent="0.3">
      <c r="A118" s="94" t="s">
        <v>808</v>
      </c>
      <c r="B118" s="95" t="s">
        <v>807</v>
      </c>
      <c r="C118" s="96" t="s">
        <v>319</v>
      </c>
      <c r="D118" s="97" t="s">
        <v>431</v>
      </c>
      <c r="E118" s="98" t="s">
        <v>430</v>
      </c>
      <c r="F118" s="99">
        <v>45214</v>
      </c>
      <c r="G118" s="99">
        <v>45219</v>
      </c>
      <c r="H118" s="98" t="s">
        <v>432</v>
      </c>
      <c r="I118" s="100">
        <f t="shared" si="29"/>
        <v>124.45466666666665</v>
      </c>
      <c r="J118" s="100">
        <f t="shared" si="2"/>
        <v>575.70799999999997</v>
      </c>
      <c r="K118" s="100">
        <v>575.70799999999997</v>
      </c>
      <c r="L118" s="101">
        <v>0</v>
      </c>
      <c r="M118" s="102">
        <f t="shared" ref="M118:M127" si="32">G118-F118</f>
        <v>5</v>
      </c>
      <c r="N118" s="100">
        <v>75.052000000000007</v>
      </c>
      <c r="O118" s="102">
        <f t="shared" ref="O118:O127" si="33">G118-F118+1</f>
        <v>6</v>
      </c>
      <c r="P118" s="100">
        <v>95.968000000000004</v>
      </c>
      <c r="Q118" s="100">
        <v>0</v>
      </c>
      <c r="R118" s="103">
        <f t="shared" si="30"/>
        <v>746.72799999999995</v>
      </c>
    </row>
    <row r="119" spans="1:18" s="64" customFormat="1" ht="86.25" outlineLevel="1" x14ac:dyDescent="0.3">
      <c r="A119" s="94" t="s">
        <v>808</v>
      </c>
      <c r="B119" s="95" t="s">
        <v>809</v>
      </c>
      <c r="C119" s="96" t="s">
        <v>319</v>
      </c>
      <c r="D119" s="97" t="s">
        <v>433</v>
      </c>
      <c r="E119" s="98" t="s">
        <v>188</v>
      </c>
      <c r="F119" s="99">
        <v>45214</v>
      </c>
      <c r="G119" s="99">
        <v>45219</v>
      </c>
      <c r="H119" s="98" t="s">
        <v>432</v>
      </c>
      <c r="I119" s="100">
        <f t="shared" si="29"/>
        <v>124.45466666666665</v>
      </c>
      <c r="J119" s="100">
        <f t="shared" si="2"/>
        <v>575.70799999999997</v>
      </c>
      <c r="K119" s="100">
        <v>575.70799999999997</v>
      </c>
      <c r="L119" s="101">
        <v>0</v>
      </c>
      <c r="M119" s="102">
        <f t="shared" si="32"/>
        <v>5</v>
      </c>
      <c r="N119" s="100">
        <v>75.052000000000007</v>
      </c>
      <c r="O119" s="102">
        <f t="shared" si="33"/>
        <v>6</v>
      </c>
      <c r="P119" s="100">
        <v>95.968000000000004</v>
      </c>
      <c r="Q119" s="100">
        <v>0</v>
      </c>
      <c r="R119" s="103">
        <f t="shared" si="30"/>
        <v>746.72799999999995</v>
      </c>
    </row>
    <row r="120" spans="1:18" s="64" customFormat="1" ht="138" outlineLevel="1" x14ac:dyDescent="0.3">
      <c r="A120" s="94" t="s">
        <v>808</v>
      </c>
      <c r="B120" s="95" t="s">
        <v>810</v>
      </c>
      <c r="C120" s="96" t="s">
        <v>319</v>
      </c>
      <c r="D120" s="97" t="s">
        <v>189</v>
      </c>
      <c r="E120" s="98" t="s">
        <v>190</v>
      </c>
      <c r="F120" s="99">
        <v>45200</v>
      </c>
      <c r="G120" s="99">
        <v>45205</v>
      </c>
      <c r="H120" s="98" t="s">
        <v>176</v>
      </c>
      <c r="I120" s="100">
        <f t="shared" si="29"/>
        <v>15.648000000000001</v>
      </c>
      <c r="J120" s="100">
        <f t="shared" si="2"/>
        <v>0</v>
      </c>
      <c r="K120" s="100">
        <v>0</v>
      </c>
      <c r="L120" s="101">
        <v>0</v>
      </c>
      <c r="M120" s="102">
        <f t="shared" si="32"/>
        <v>5</v>
      </c>
      <c r="N120" s="100">
        <v>0</v>
      </c>
      <c r="O120" s="102">
        <f t="shared" si="33"/>
        <v>6</v>
      </c>
      <c r="P120" s="100">
        <v>93.888000000000005</v>
      </c>
      <c r="Q120" s="100">
        <v>0</v>
      </c>
      <c r="R120" s="103">
        <f t="shared" si="30"/>
        <v>93.888000000000005</v>
      </c>
    </row>
    <row r="121" spans="1:18" s="64" customFormat="1" ht="86.25" outlineLevel="1" x14ac:dyDescent="0.3">
      <c r="A121" s="94" t="s">
        <v>808</v>
      </c>
      <c r="B121" s="95" t="s">
        <v>811</v>
      </c>
      <c r="C121" s="96" t="s">
        <v>319</v>
      </c>
      <c r="D121" s="97" t="s">
        <v>434</v>
      </c>
      <c r="E121" s="98" t="s">
        <v>188</v>
      </c>
      <c r="F121" s="99">
        <v>45201</v>
      </c>
      <c r="G121" s="99">
        <v>45205</v>
      </c>
      <c r="H121" s="98" t="s">
        <v>176</v>
      </c>
      <c r="I121" s="100">
        <f t="shared" si="29"/>
        <v>19.068999999999999</v>
      </c>
      <c r="J121" s="100">
        <f t="shared" si="2"/>
        <v>0</v>
      </c>
      <c r="K121" s="100">
        <v>0</v>
      </c>
      <c r="L121" s="101">
        <v>0</v>
      </c>
      <c r="M121" s="102">
        <f t="shared" si="32"/>
        <v>4</v>
      </c>
      <c r="N121" s="100">
        <v>0</v>
      </c>
      <c r="O121" s="102">
        <f t="shared" si="33"/>
        <v>5</v>
      </c>
      <c r="P121" s="100">
        <v>95.344999999999999</v>
      </c>
      <c r="Q121" s="100">
        <v>0</v>
      </c>
      <c r="R121" s="103">
        <f t="shared" si="30"/>
        <v>95.344999999999999</v>
      </c>
    </row>
    <row r="122" spans="1:18" s="64" customFormat="1" ht="86.25" outlineLevel="1" x14ac:dyDescent="0.3">
      <c r="A122" s="94" t="s">
        <v>808</v>
      </c>
      <c r="B122" s="95" t="s">
        <v>812</v>
      </c>
      <c r="C122" s="96" t="s">
        <v>319</v>
      </c>
      <c r="D122" s="97" t="s">
        <v>191</v>
      </c>
      <c r="E122" s="98" t="s">
        <v>435</v>
      </c>
      <c r="F122" s="99">
        <v>45235</v>
      </c>
      <c r="G122" s="99">
        <v>45239</v>
      </c>
      <c r="H122" s="98" t="s">
        <v>106</v>
      </c>
      <c r="I122" s="100">
        <f t="shared" si="29"/>
        <v>68.039200000000008</v>
      </c>
      <c r="J122" s="100">
        <f t="shared" ref="J122:J127" si="34">+K122+L122</f>
        <v>146.43799999999999</v>
      </c>
      <c r="K122" s="100">
        <v>146.43799999999999</v>
      </c>
      <c r="L122" s="101">
        <v>0</v>
      </c>
      <c r="M122" s="102">
        <f t="shared" si="32"/>
        <v>4</v>
      </c>
      <c r="N122" s="100">
        <v>146.86500000000001</v>
      </c>
      <c r="O122" s="102">
        <f t="shared" si="33"/>
        <v>5</v>
      </c>
      <c r="P122" s="100">
        <v>46.893000000000001</v>
      </c>
      <c r="Q122" s="100">
        <v>0</v>
      </c>
      <c r="R122" s="103">
        <f t="shared" si="30"/>
        <v>340.19600000000003</v>
      </c>
    </row>
    <row r="123" spans="1:18" s="64" customFormat="1" ht="138" outlineLevel="1" x14ac:dyDescent="0.3">
      <c r="A123" s="94" t="s">
        <v>808</v>
      </c>
      <c r="B123" s="95" t="s">
        <v>813</v>
      </c>
      <c r="C123" s="96" t="s">
        <v>319</v>
      </c>
      <c r="D123" s="97" t="s">
        <v>436</v>
      </c>
      <c r="E123" s="98" t="s">
        <v>190</v>
      </c>
      <c r="F123" s="99">
        <v>45235</v>
      </c>
      <c r="G123" s="99">
        <v>45239</v>
      </c>
      <c r="H123" s="98" t="s">
        <v>106</v>
      </c>
      <c r="I123" s="100">
        <f t="shared" si="29"/>
        <v>198.47480000000002</v>
      </c>
      <c r="J123" s="100">
        <f t="shared" si="34"/>
        <v>298.822</v>
      </c>
      <c r="K123" s="100">
        <v>298.822</v>
      </c>
      <c r="L123" s="101">
        <v>0</v>
      </c>
      <c r="M123" s="102">
        <f t="shared" si="32"/>
        <v>4</v>
      </c>
      <c r="N123" s="100">
        <v>366.59899999999999</v>
      </c>
      <c r="O123" s="102">
        <f t="shared" si="33"/>
        <v>5</v>
      </c>
      <c r="P123" s="100">
        <v>247.119</v>
      </c>
      <c r="Q123" s="100">
        <v>79.834000000000003</v>
      </c>
      <c r="R123" s="103">
        <f t="shared" si="30"/>
        <v>992.37400000000002</v>
      </c>
    </row>
    <row r="124" spans="1:18" s="64" customFormat="1" ht="86.25" outlineLevel="1" x14ac:dyDescent="0.3">
      <c r="A124" s="94" t="s">
        <v>808</v>
      </c>
      <c r="B124" s="95" t="s">
        <v>814</v>
      </c>
      <c r="C124" s="96" t="s">
        <v>319</v>
      </c>
      <c r="D124" s="97" t="s">
        <v>437</v>
      </c>
      <c r="E124" s="98" t="s">
        <v>188</v>
      </c>
      <c r="F124" s="99">
        <v>45214</v>
      </c>
      <c r="G124" s="99">
        <v>45219</v>
      </c>
      <c r="H124" s="98" t="s">
        <v>438</v>
      </c>
      <c r="I124" s="100">
        <f t="shared" si="29"/>
        <v>8.1630000000000003</v>
      </c>
      <c r="J124" s="100">
        <f t="shared" si="34"/>
        <v>0</v>
      </c>
      <c r="K124" s="100">
        <v>0</v>
      </c>
      <c r="L124" s="101">
        <v>0</v>
      </c>
      <c r="M124" s="102">
        <f t="shared" si="32"/>
        <v>5</v>
      </c>
      <c r="N124" s="100">
        <v>48.978000000000002</v>
      </c>
      <c r="O124" s="102">
        <f t="shared" si="33"/>
        <v>6</v>
      </c>
      <c r="P124" s="100">
        <v>0</v>
      </c>
      <c r="Q124" s="100">
        <v>0</v>
      </c>
      <c r="R124" s="103">
        <f t="shared" si="30"/>
        <v>48.978000000000002</v>
      </c>
    </row>
    <row r="125" spans="1:18" s="64" customFormat="1" ht="120.75" outlineLevel="1" x14ac:dyDescent="0.3">
      <c r="A125" s="94" t="s">
        <v>808</v>
      </c>
      <c r="B125" s="95" t="s">
        <v>815</v>
      </c>
      <c r="C125" s="96" t="s">
        <v>319</v>
      </c>
      <c r="D125" s="97" t="s">
        <v>439</v>
      </c>
      <c r="E125" s="98" t="s">
        <v>430</v>
      </c>
      <c r="F125" s="99">
        <v>45214</v>
      </c>
      <c r="G125" s="99">
        <v>45219</v>
      </c>
      <c r="H125" s="98" t="s">
        <v>438</v>
      </c>
      <c r="I125" s="100">
        <f t="shared" si="29"/>
        <v>8.3296666666666663</v>
      </c>
      <c r="J125" s="100">
        <f t="shared" si="34"/>
        <v>0</v>
      </c>
      <c r="K125" s="100">
        <v>0</v>
      </c>
      <c r="L125" s="101">
        <v>0</v>
      </c>
      <c r="M125" s="102">
        <f t="shared" si="32"/>
        <v>5</v>
      </c>
      <c r="N125" s="100">
        <v>49.978000000000002</v>
      </c>
      <c r="O125" s="102">
        <f t="shared" si="33"/>
        <v>6</v>
      </c>
      <c r="P125" s="100">
        <v>0</v>
      </c>
      <c r="Q125" s="100">
        <v>0</v>
      </c>
      <c r="R125" s="103">
        <f t="shared" si="30"/>
        <v>49.978000000000002</v>
      </c>
    </row>
    <row r="126" spans="1:18" s="64" customFormat="1" ht="120.75" outlineLevel="1" x14ac:dyDescent="0.3">
      <c r="A126" s="94" t="s">
        <v>808</v>
      </c>
      <c r="B126" s="95" t="s">
        <v>816</v>
      </c>
      <c r="C126" s="96" t="s">
        <v>319</v>
      </c>
      <c r="D126" s="97" t="s">
        <v>440</v>
      </c>
      <c r="E126" s="98" t="s">
        <v>441</v>
      </c>
      <c r="F126" s="99">
        <v>45251</v>
      </c>
      <c r="G126" s="99">
        <v>45255</v>
      </c>
      <c r="H126" s="98" t="s">
        <v>704</v>
      </c>
      <c r="I126" s="100">
        <f t="shared" si="29"/>
        <v>160.72139999999999</v>
      </c>
      <c r="J126" s="100">
        <f t="shared" si="34"/>
        <v>412.43200000000002</v>
      </c>
      <c r="K126" s="100">
        <v>412.43200000000002</v>
      </c>
      <c r="L126" s="101">
        <v>0</v>
      </c>
      <c r="M126" s="102">
        <f t="shared" si="32"/>
        <v>4</v>
      </c>
      <c r="N126" s="100">
        <v>134.673</v>
      </c>
      <c r="O126" s="102">
        <f t="shared" si="33"/>
        <v>5</v>
      </c>
      <c r="P126" s="100">
        <v>163.202</v>
      </c>
      <c r="Q126" s="100">
        <v>93.3</v>
      </c>
      <c r="R126" s="103">
        <f t="shared" si="30"/>
        <v>803.60699999999997</v>
      </c>
    </row>
    <row r="127" spans="1:18" s="64" customFormat="1" ht="103.5" outlineLevel="1" x14ac:dyDescent="0.3">
      <c r="A127" s="94" t="s">
        <v>808</v>
      </c>
      <c r="B127" s="95" t="s">
        <v>817</v>
      </c>
      <c r="C127" s="96" t="s">
        <v>319</v>
      </c>
      <c r="D127" s="97" t="s">
        <v>440</v>
      </c>
      <c r="E127" s="98" t="s">
        <v>442</v>
      </c>
      <c r="F127" s="99">
        <v>45251</v>
      </c>
      <c r="G127" s="99">
        <v>45255</v>
      </c>
      <c r="H127" s="98" t="s">
        <v>704</v>
      </c>
      <c r="I127" s="100">
        <f t="shared" si="29"/>
        <v>163.48780000000002</v>
      </c>
      <c r="J127" s="100">
        <f t="shared" si="34"/>
        <v>412.43200000000002</v>
      </c>
      <c r="K127" s="100">
        <v>412.43200000000002</v>
      </c>
      <c r="L127" s="101">
        <v>0</v>
      </c>
      <c r="M127" s="102">
        <f t="shared" si="32"/>
        <v>4</v>
      </c>
      <c r="N127" s="100">
        <v>152.30199999999999</v>
      </c>
      <c r="O127" s="102">
        <f t="shared" si="33"/>
        <v>5</v>
      </c>
      <c r="P127" s="100">
        <v>163.202</v>
      </c>
      <c r="Q127" s="100">
        <v>89.503</v>
      </c>
      <c r="R127" s="103">
        <f t="shared" si="30"/>
        <v>817.43900000000008</v>
      </c>
    </row>
    <row r="128" spans="1:18" s="93" customFormat="1" ht="17.25" x14ac:dyDescent="0.3">
      <c r="A128" s="86" t="s">
        <v>818</v>
      </c>
      <c r="B128" s="104"/>
      <c r="C128" s="96"/>
      <c r="D128" s="105"/>
      <c r="E128" s="106"/>
      <c r="F128" s="107"/>
      <c r="G128" s="107"/>
      <c r="H128" s="106"/>
      <c r="I128" s="103">
        <f t="shared" si="29"/>
        <v>118.93694444444444</v>
      </c>
      <c r="J128" s="103">
        <f t="shared" ref="J128:Q128" si="35">SUM(J129:J133)</f>
        <v>1054.646</v>
      </c>
      <c r="K128" s="103">
        <f t="shared" si="35"/>
        <v>1054.646</v>
      </c>
      <c r="L128" s="103">
        <f t="shared" si="35"/>
        <v>0</v>
      </c>
      <c r="M128" s="108">
        <f t="shared" si="35"/>
        <v>13</v>
      </c>
      <c r="N128" s="103">
        <f t="shared" si="35"/>
        <v>409.33799999999997</v>
      </c>
      <c r="O128" s="108">
        <f t="shared" si="35"/>
        <v>18</v>
      </c>
      <c r="P128" s="103">
        <f t="shared" si="35"/>
        <v>676.88100000000009</v>
      </c>
      <c r="Q128" s="103">
        <f t="shared" si="35"/>
        <v>0</v>
      </c>
      <c r="R128" s="103">
        <f t="shared" si="30"/>
        <v>2140.8649999999998</v>
      </c>
    </row>
    <row r="129" spans="1:18" s="64" customFormat="1" ht="103.5" outlineLevel="1" x14ac:dyDescent="0.3">
      <c r="A129" s="94" t="s">
        <v>818</v>
      </c>
      <c r="B129" s="95" t="s">
        <v>57</v>
      </c>
      <c r="C129" s="96" t="s">
        <v>319</v>
      </c>
      <c r="D129" s="97" t="s">
        <v>444</v>
      </c>
      <c r="E129" s="98" t="s">
        <v>443</v>
      </c>
      <c r="F129" s="99">
        <v>45207</v>
      </c>
      <c r="G129" s="99">
        <v>45210</v>
      </c>
      <c r="H129" s="98" t="s">
        <v>688</v>
      </c>
      <c r="I129" s="100">
        <f t="shared" si="29"/>
        <v>27.025500000000001</v>
      </c>
      <c r="J129" s="100">
        <f t="shared" ref="J129:J235" si="36">+K129+L129</f>
        <v>78.573999999999998</v>
      </c>
      <c r="K129" s="100">
        <v>78.573999999999998</v>
      </c>
      <c r="L129" s="101">
        <v>0</v>
      </c>
      <c r="M129" s="102">
        <f t="shared" ref="M129:M133" si="37">G129-F129</f>
        <v>3</v>
      </c>
      <c r="N129" s="100">
        <v>0</v>
      </c>
      <c r="O129" s="102">
        <f t="shared" ref="O129:O133" si="38">G129-F129+1</f>
        <v>4</v>
      </c>
      <c r="P129" s="100">
        <v>29.527999999999999</v>
      </c>
      <c r="Q129" s="100">
        <v>0</v>
      </c>
      <c r="R129" s="103">
        <f t="shared" si="30"/>
        <v>108.102</v>
      </c>
    </row>
    <row r="130" spans="1:18" s="64" customFormat="1" ht="86.25" outlineLevel="1" x14ac:dyDescent="0.3">
      <c r="A130" s="94" t="s">
        <v>818</v>
      </c>
      <c r="B130" s="95" t="s">
        <v>58</v>
      </c>
      <c r="C130" s="96" t="s">
        <v>319</v>
      </c>
      <c r="D130" s="97" t="s">
        <v>445</v>
      </c>
      <c r="E130" s="98" t="s">
        <v>446</v>
      </c>
      <c r="F130" s="99">
        <v>45212</v>
      </c>
      <c r="G130" s="99">
        <v>45213</v>
      </c>
      <c r="H130" s="98" t="s">
        <v>108</v>
      </c>
      <c r="I130" s="100">
        <f t="shared" si="29"/>
        <v>244.24600000000001</v>
      </c>
      <c r="J130" s="100">
        <f t="shared" si="36"/>
        <v>323.61700000000002</v>
      </c>
      <c r="K130" s="100">
        <v>323.61700000000002</v>
      </c>
      <c r="L130" s="101">
        <v>0</v>
      </c>
      <c r="M130" s="102">
        <f t="shared" si="37"/>
        <v>1</v>
      </c>
      <c r="N130" s="100">
        <v>67.391000000000005</v>
      </c>
      <c r="O130" s="102">
        <f t="shared" si="38"/>
        <v>2</v>
      </c>
      <c r="P130" s="100">
        <v>97.483999999999995</v>
      </c>
      <c r="Q130" s="100">
        <v>0</v>
      </c>
      <c r="R130" s="103">
        <f t="shared" si="30"/>
        <v>488.49200000000002</v>
      </c>
    </row>
    <row r="131" spans="1:18" s="64" customFormat="1" ht="103.5" outlineLevel="1" x14ac:dyDescent="0.3">
      <c r="A131" s="94" t="s">
        <v>818</v>
      </c>
      <c r="B131" s="95" t="s">
        <v>59</v>
      </c>
      <c r="C131" s="96" t="s">
        <v>319</v>
      </c>
      <c r="D131" s="97" t="s">
        <v>445</v>
      </c>
      <c r="E131" s="98" t="s">
        <v>447</v>
      </c>
      <c r="F131" s="99">
        <v>45212</v>
      </c>
      <c r="G131" s="99">
        <v>45213</v>
      </c>
      <c r="H131" s="98" t="s">
        <v>108</v>
      </c>
      <c r="I131" s="100">
        <f t="shared" si="29"/>
        <v>244.24600000000001</v>
      </c>
      <c r="J131" s="100">
        <f t="shared" si="36"/>
        <v>323.61700000000002</v>
      </c>
      <c r="K131" s="100">
        <v>323.61700000000002</v>
      </c>
      <c r="L131" s="101">
        <v>0</v>
      </c>
      <c r="M131" s="102">
        <f t="shared" si="37"/>
        <v>1</v>
      </c>
      <c r="N131" s="100">
        <v>67.391000000000005</v>
      </c>
      <c r="O131" s="102">
        <f t="shared" si="38"/>
        <v>2</v>
      </c>
      <c r="P131" s="100">
        <v>97.483999999999995</v>
      </c>
      <c r="Q131" s="100">
        <v>0</v>
      </c>
      <c r="R131" s="103">
        <f t="shared" si="30"/>
        <v>488.49200000000002</v>
      </c>
    </row>
    <row r="132" spans="1:18" s="64" customFormat="1" ht="51.75" outlineLevel="1" x14ac:dyDescent="0.3">
      <c r="A132" s="94" t="s">
        <v>818</v>
      </c>
      <c r="B132" s="95" t="s">
        <v>819</v>
      </c>
      <c r="C132" s="96" t="s">
        <v>319</v>
      </c>
      <c r="D132" s="97" t="s">
        <v>448</v>
      </c>
      <c r="E132" s="98" t="s">
        <v>449</v>
      </c>
      <c r="F132" s="99">
        <v>45257</v>
      </c>
      <c r="G132" s="99">
        <v>45262</v>
      </c>
      <c r="H132" s="98" t="s">
        <v>335</v>
      </c>
      <c r="I132" s="100">
        <f t="shared" si="29"/>
        <v>150.35766666666666</v>
      </c>
      <c r="J132" s="100">
        <f t="shared" si="36"/>
        <v>328.83800000000002</v>
      </c>
      <c r="K132" s="100">
        <v>328.83800000000002</v>
      </c>
      <c r="L132" s="101">
        <v>0</v>
      </c>
      <c r="M132" s="102">
        <f t="shared" si="37"/>
        <v>5</v>
      </c>
      <c r="N132" s="100">
        <v>274.55599999999998</v>
      </c>
      <c r="O132" s="102">
        <f t="shared" si="38"/>
        <v>6</v>
      </c>
      <c r="P132" s="100">
        <v>298.75200000000001</v>
      </c>
      <c r="Q132" s="100">
        <v>0</v>
      </c>
      <c r="R132" s="103">
        <f t="shared" si="30"/>
        <v>902.14599999999996</v>
      </c>
    </row>
    <row r="133" spans="1:18" s="64" customFormat="1" ht="51.75" outlineLevel="1" x14ac:dyDescent="0.3">
      <c r="A133" s="94" t="s">
        <v>818</v>
      </c>
      <c r="B133" s="95" t="s">
        <v>820</v>
      </c>
      <c r="C133" s="96" t="s">
        <v>319</v>
      </c>
      <c r="D133" s="97" t="s">
        <v>450</v>
      </c>
      <c r="E133" s="98" t="s">
        <v>286</v>
      </c>
      <c r="F133" s="99">
        <v>45273</v>
      </c>
      <c r="G133" s="99">
        <v>45276</v>
      </c>
      <c r="H133" s="98" t="s">
        <v>103</v>
      </c>
      <c r="I133" s="100">
        <f t="shared" si="29"/>
        <v>38.408250000000002</v>
      </c>
      <c r="J133" s="100">
        <f t="shared" si="36"/>
        <v>0</v>
      </c>
      <c r="K133" s="100">
        <v>0</v>
      </c>
      <c r="L133" s="101">
        <v>0</v>
      </c>
      <c r="M133" s="102">
        <f t="shared" si="37"/>
        <v>3</v>
      </c>
      <c r="N133" s="100">
        <v>0</v>
      </c>
      <c r="O133" s="102">
        <f t="shared" si="38"/>
        <v>4</v>
      </c>
      <c r="P133" s="100">
        <v>153.63300000000001</v>
      </c>
      <c r="Q133" s="100">
        <v>0</v>
      </c>
      <c r="R133" s="103">
        <f t="shared" si="30"/>
        <v>153.63300000000001</v>
      </c>
    </row>
    <row r="134" spans="1:18" s="93" customFormat="1" ht="34.5" x14ac:dyDescent="0.3">
      <c r="A134" s="86" t="s">
        <v>821</v>
      </c>
      <c r="B134" s="104"/>
      <c r="C134" s="96"/>
      <c r="D134" s="105"/>
      <c r="E134" s="106"/>
      <c r="F134" s="107"/>
      <c r="G134" s="107"/>
      <c r="H134" s="106"/>
      <c r="I134" s="103">
        <f t="shared" si="29"/>
        <v>103.5412125</v>
      </c>
      <c r="J134" s="103">
        <f>SUM(J135:J155)</f>
        <v>3711.0589999999997</v>
      </c>
      <c r="K134" s="103">
        <f t="shared" ref="K134:Q134" si="39">SUM(K135:K155)</f>
        <v>3711.0589999999997</v>
      </c>
      <c r="L134" s="103">
        <f t="shared" si="39"/>
        <v>0</v>
      </c>
      <c r="M134" s="108">
        <f t="shared" si="39"/>
        <v>59</v>
      </c>
      <c r="N134" s="103">
        <f>SUM(N135:N155)</f>
        <v>2102.413</v>
      </c>
      <c r="O134" s="108">
        <f>SUM(O135:O155)</f>
        <v>80</v>
      </c>
      <c r="P134" s="103">
        <f t="shared" si="39"/>
        <v>2469.8250000000003</v>
      </c>
      <c r="Q134" s="103">
        <f t="shared" si="39"/>
        <v>0</v>
      </c>
      <c r="R134" s="103">
        <f t="shared" si="30"/>
        <v>8283.2970000000005</v>
      </c>
    </row>
    <row r="135" spans="1:18" s="64" customFormat="1" ht="103.5" outlineLevel="1" x14ac:dyDescent="0.3">
      <c r="A135" s="94" t="s">
        <v>821</v>
      </c>
      <c r="B135" s="95" t="s">
        <v>60</v>
      </c>
      <c r="C135" s="96" t="s">
        <v>319</v>
      </c>
      <c r="D135" s="97" t="s">
        <v>451</v>
      </c>
      <c r="E135" s="98" t="s">
        <v>452</v>
      </c>
      <c r="F135" s="99">
        <v>45216</v>
      </c>
      <c r="G135" s="99">
        <v>45218</v>
      </c>
      <c r="H135" s="98" t="s">
        <v>728</v>
      </c>
      <c r="I135" s="100">
        <f t="shared" si="29"/>
        <v>117.72799999999999</v>
      </c>
      <c r="J135" s="100">
        <f t="shared" si="36"/>
        <v>135</v>
      </c>
      <c r="K135" s="100">
        <v>135</v>
      </c>
      <c r="L135" s="101">
        <v>0</v>
      </c>
      <c r="M135" s="102">
        <f t="shared" ref="M135:M155" si="40">G135-F135</f>
        <v>2</v>
      </c>
      <c r="N135" s="100">
        <v>102.53</v>
      </c>
      <c r="O135" s="102">
        <f t="shared" ref="O135:O155" si="41">G135-F135+1</f>
        <v>3</v>
      </c>
      <c r="P135" s="100">
        <v>115.654</v>
      </c>
      <c r="Q135" s="100">
        <v>0</v>
      </c>
      <c r="R135" s="103">
        <f t="shared" si="30"/>
        <v>353.18399999999997</v>
      </c>
    </row>
    <row r="136" spans="1:18" s="64" customFormat="1" ht="103.5" outlineLevel="1" x14ac:dyDescent="0.3">
      <c r="A136" s="94" t="s">
        <v>821</v>
      </c>
      <c r="B136" s="95" t="s">
        <v>61</v>
      </c>
      <c r="C136" s="96" t="s">
        <v>319</v>
      </c>
      <c r="D136" s="97" t="s">
        <v>451</v>
      </c>
      <c r="E136" s="98" t="s">
        <v>453</v>
      </c>
      <c r="F136" s="99">
        <v>45216</v>
      </c>
      <c r="G136" s="99">
        <v>45218</v>
      </c>
      <c r="H136" s="98" t="s">
        <v>728</v>
      </c>
      <c r="I136" s="100">
        <f t="shared" si="29"/>
        <v>117.72799999999999</v>
      </c>
      <c r="J136" s="100">
        <f t="shared" si="36"/>
        <v>135</v>
      </c>
      <c r="K136" s="100">
        <v>135</v>
      </c>
      <c r="L136" s="101">
        <v>0</v>
      </c>
      <c r="M136" s="102">
        <f t="shared" si="40"/>
        <v>2</v>
      </c>
      <c r="N136" s="100">
        <v>102.53</v>
      </c>
      <c r="O136" s="102">
        <f t="shared" si="41"/>
        <v>3</v>
      </c>
      <c r="P136" s="100">
        <v>115.654</v>
      </c>
      <c r="Q136" s="100">
        <v>0</v>
      </c>
      <c r="R136" s="103">
        <f t="shared" si="30"/>
        <v>353.18399999999997</v>
      </c>
    </row>
    <row r="137" spans="1:18" s="64" customFormat="1" ht="69" outlineLevel="1" x14ac:dyDescent="0.3">
      <c r="A137" s="94" t="s">
        <v>821</v>
      </c>
      <c r="B137" s="95" t="s">
        <v>119</v>
      </c>
      <c r="C137" s="96" t="s">
        <v>319</v>
      </c>
      <c r="D137" s="97" t="s">
        <v>192</v>
      </c>
      <c r="E137" s="98" t="s">
        <v>289</v>
      </c>
      <c r="F137" s="99">
        <v>45188</v>
      </c>
      <c r="G137" s="99">
        <v>45190</v>
      </c>
      <c r="H137" s="98" t="s">
        <v>193</v>
      </c>
      <c r="I137" s="100">
        <f t="shared" si="29"/>
        <v>63.232333333333337</v>
      </c>
      <c r="J137" s="100">
        <f t="shared" si="36"/>
        <v>189.697</v>
      </c>
      <c r="K137" s="100">
        <v>189.697</v>
      </c>
      <c r="L137" s="101">
        <v>0</v>
      </c>
      <c r="M137" s="102">
        <f t="shared" si="40"/>
        <v>2</v>
      </c>
      <c r="N137" s="100">
        <v>0</v>
      </c>
      <c r="O137" s="102">
        <f t="shared" si="41"/>
        <v>3</v>
      </c>
      <c r="P137" s="100">
        <v>0</v>
      </c>
      <c r="Q137" s="100">
        <v>0</v>
      </c>
      <c r="R137" s="103">
        <f t="shared" si="30"/>
        <v>189.697</v>
      </c>
    </row>
    <row r="138" spans="1:18" s="64" customFormat="1" ht="138" outlineLevel="1" x14ac:dyDescent="0.3">
      <c r="A138" s="94" t="s">
        <v>821</v>
      </c>
      <c r="B138" s="95" t="s">
        <v>62</v>
      </c>
      <c r="C138" s="96" t="s">
        <v>319</v>
      </c>
      <c r="D138" s="97" t="s">
        <v>192</v>
      </c>
      <c r="E138" s="98" t="s">
        <v>290</v>
      </c>
      <c r="F138" s="99">
        <v>45188</v>
      </c>
      <c r="G138" s="99">
        <v>45190</v>
      </c>
      <c r="H138" s="98" t="s">
        <v>193</v>
      </c>
      <c r="I138" s="100">
        <f t="shared" si="29"/>
        <v>63.232333333333337</v>
      </c>
      <c r="J138" s="100">
        <f t="shared" si="36"/>
        <v>189.697</v>
      </c>
      <c r="K138" s="100">
        <v>189.697</v>
      </c>
      <c r="L138" s="101">
        <v>0</v>
      </c>
      <c r="M138" s="102">
        <f t="shared" si="40"/>
        <v>2</v>
      </c>
      <c r="N138" s="100">
        <v>0</v>
      </c>
      <c r="O138" s="102">
        <f t="shared" si="41"/>
        <v>3</v>
      </c>
      <c r="P138" s="100">
        <v>0</v>
      </c>
      <c r="Q138" s="100">
        <v>0</v>
      </c>
      <c r="R138" s="103">
        <f t="shared" si="30"/>
        <v>189.697</v>
      </c>
    </row>
    <row r="139" spans="1:18" s="64" customFormat="1" ht="138" outlineLevel="1" x14ac:dyDescent="0.3">
      <c r="A139" s="94" t="s">
        <v>821</v>
      </c>
      <c r="B139" s="95" t="s">
        <v>232</v>
      </c>
      <c r="C139" s="96" t="s">
        <v>319</v>
      </c>
      <c r="D139" s="97" t="s">
        <v>192</v>
      </c>
      <c r="E139" s="98" t="s">
        <v>293</v>
      </c>
      <c r="F139" s="99">
        <v>45188</v>
      </c>
      <c r="G139" s="99">
        <v>45190</v>
      </c>
      <c r="H139" s="98" t="s">
        <v>193</v>
      </c>
      <c r="I139" s="100">
        <f t="shared" si="29"/>
        <v>63.232333333333337</v>
      </c>
      <c r="J139" s="100">
        <f t="shared" si="36"/>
        <v>189.697</v>
      </c>
      <c r="K139" s="100">
        <v>189.697</v>
      </c>
      <c r="L139" s="101">
        <v>0</v>
      </c>
      <c r="M139" s="102">
        <f t="shared" si="40"/>
        <v>2</v>
      </c>
      <c r="N139" s="100">
        <v>0</v>
      </c>
      <c r="O139" s="102">
        <f t="shared" si="41"/>
        <v>3</v>
      </c>
      <c r="P139" s="100">
        <v>0</v>
      </c>
      <c r="Q139" s="100">
        <v>0</v>
      </c>
      <c r="R139" s="103">
        <f t="shared" si="30"/>
        <v>189.697</v>
      </c>
    </row>
    <row r="140" spans="1:18" s="64" customFormat="1" ht="138" outlineLevel="1" x14ac:dyDescent="0.3">
      <c r="A140" s="94" t="s">
        <v>821</v>
      </c>
      <c r="B140" s="95" t="s">
        <v>233</v>
      </c>
      <c r="C140" s="96" t="s">
        <v>319</v>
      </c>
      <c r="D140" s="97" t="s">
        <v>454</v>
      </c>
      <c r="E140" s="98" t="s">
        <v>290</v>
      </c>
      <c r="F140" s="99">
        <v>45217</v>
      </c>
      <c r="G140" s="99">
        <v>45219</v>
      </c>
      <c r="H140" s="98" t="s">
        <v>104</v>
      </c>
      <c r="I140" s="100">
        <f t="shared" ref="I140:I192" si="42">R140/O140</f>
        <v>65.537666666666667</v>
      </c>
      <c r="J140" s="100">
        <f t="shared" si="36"/>
        <v>196.613</v>
      </c>
      <c r="K140" s="100">
        <v>196.613</v>
      </c>
      <c r="L140" s="101">
        <v>0</v>
      </c>
      <c r="M140" s="102">
        <f t="shared" si="40"/>
        <v>2</v>
      </c>
      <c r="N140" s="100">
        <v>0</v>
      </c>
      <c r="O140" s="102">
        <f t="shared" si="41"/>
        <v>3</v>
      </c>
      <c r="P140" s="100">
        <v>0</v>
      </c>
      <c r="Q140" s="100">
        <v>0</v>
      </c>
      <c r="R140" s="103">
        <f t="shared" si="30"/>
        <v>196.613</v>
      </c>
    </row>
    <row r="141" spans="1:18" s="64" customFormat="1" ht="86.25" outlineLevel="1" x14ac:dyDescent="0.3">
      <c r="A141" s="94" t="s">
        <v>821</v>
      </c>
      <c r="B141" s="95" t="s">
        <v>234</v>
      </c>
      <c r="C141" s="96" t="s">
        <v>319</v>
      </c>
      <c r="D141" s="97" t="s">
        <v>455</v>
      </c>
      <c r="E141" s="98" t="s">
        <v>291</v>
      </c>
      <c r="F141" s="99">
        <v>45216</v>
      </c>
      <c r="G141" s="99">
        <v>45219</v>
      </c>
      <c r="H141" s="98" t="s">
        <v>186</v>
      </c>
      <c r="I141" s="100">
        <f t="shared" si="42"/>
        <v>1.2662500000000001</v>
      </c>
      <c r="J141" s="100">
        <f t="shared" si="36"/>
        <v>0</v>
      </c>
      <c r="K141" s="100">
        <v>0</v>
      </c>
      <c r="L141" s="101">
        <v>0</v>
      </c>
      <c r="M141" s="102">
        <f t="shared" si="40"/>
        <v>3</v>
      </c>
      <c r="N141" s="100">
        <v>5.0650000000000004</v>
      </c>
      <c r="O141" s="102">
        <f t="shared" si="41"/>
        <v>4</v>
      </c>
      <c r="P141" s="100">
        <v>0</v>
      </c>
      <c r="Q141" s="100">
        <v>0</v>
      </c>
      <c r="R141" s="103">
        <f t="shared" si="30"/>
        <v>5.0650000000000004</v>
      </c>
    </row>
    <row r="142" spans="1:18" s="64" customFormat="1" ht="172.5" outlineLevel="1" x14ac:dyDescent="0.3">
      <c r="A142" s="94" t="s">
        <v>821</v>
      </c>
      <c r="B142" s="95" t="s">
        <v>235</v>
      </c>
      <c r="C142" s="96" t="s">
        <v>319</v>
      </c>
      <c r="D142" s="97" t="s">
        <v>455</v>
      </c>
      <c r="E142" s="98" t="s">
        <v>292</v>
      </c>
      <c r="F142" s="99">
        <v>45216</v>
      </c>
      <c r="G142" s="99">
        <v>45219</v>
      </c>
      <c r="H142" s="98" t="s">
        <v>186</v>
      </c>
      <c r="I142" s="100">
        <f t="shared" si="42"/>
        <v>1.2662500000000001</v>
      </c>
      <c r="J142" s="100">
        <f t="shared" si="36"/>
        <v>0</v>
      </c>
      <c r="K142" s="100">
        <v>0</v>
      </c>
      <c r="L142" s="101">
        <v>0</v>
      </c>
      <c r="M142" s="102">
        <f t="shared" si="40"/>
        <v>3</v>
      </c>
      <c r="N142" s="100">
        <v>5.0650000000000004</v>
      </c>
      <c r="O142" s="102">
        <f t="shared" si="41"/>
        <v>4</v>
      </c>
      <c r="P142" s="100">
        <v>0</v>
      </c>
      <c r="Q142" s="100">
        <v>0</v>
      </c>
      <c r="R142" s="103">
        <f t="shared" si="30"/>
        <v>5.0650000000000004</v>
      </c>
    </row>
    <row r="143" spans="1:18" s="64" customFormat="1" ht="120.75" outlineLevel="1" x14ac:dyDescent="0.3">
      <c r="A143" s="94" t="s">
        <v>821</v>
      </c>
      <c r="B143" s="95" t="s">
        <v>236</v>
      </c>
      <c r="C143" s="96" t="s">
        <v>319</v>
      </c>
      <c r="D143" s="97" t="s">
        <v>456</v>
      </c>
      <c r="E143" s="98" t="s">
        <v>457</v>
      </c>
      <c r="F143" s="99">
        <v>45228</v>
      </c>
      <c r="G143" s="99">
        <v>45231</v>
      </c>
      <c r="H143" s="98" t="s">
        <v>101</v>
      </c>
      <c r="I143" s="100">
        <f t="shared" si="42"/>
        <v>34.262250000000002</v>
      </c>
      <c r="J143" s="100">
        <f t="shared" si="36"/>
        <v>92</v>
      </c>
      <c r="K143" s="100">
        <v>92</v>
      </c>
      <c r="L143" s="101">
        <v>0</v>
      </c>
      <c r="M143" s="102">
        <f t="shared" si="40"/>
        <v>3</v>
      </c>
      <c r="N143" s="100">
        <v>0</v>
      </c>
      <c r="O143" s="102">
        <f t="shared" si="41"/>
        <v>4</v>
      </c>
      <c r="P143" s="100">
        <v>45.048999999999999</v>
      </c>
      <c r="Q143" s="100">
        <v>0</v>
      </c>
      <c r="R143" s="103">
        <f t="shared" si="30"/>
        <v>137.04900000000001</v>
      </c>
    </row>
    <row r="144" spans="1:18" s="64" customFormat="1" ht="172.5" outlineLevel="1" x14ac:dyDescent="0.3">
      <c r="A144" s="94" t="s">
        <v>821</v>
      </c>
      <c r="B144" s="95" t="s">
        <v>237</v>
      </c>
      <c r="C144" s="96" t="s">
        <v>319</v>
      </c>
      <c r="D144" s="97" t="s">
        <v>458</v>
      </c>
      <c r="E144" s="98" t="s">
        <v>459</v>
      </c>
      <c r="F144" s="99">
        <v>45256</v>
      </c>
      <c r="G144" s="99">
        <v>45260</v>
      </c>
      <c r="H144" s="98" t="s">
        <v>460</v>
      </c>
      <c r="I144" s="100">
        <f t="shared" si="42"/>
        <v>167.72060000000002</v>
      </c>
      <c r="J144" s="100">
        <f t="shared" si="36"/>
        <v>344.15499999999997</v>
      </c>
      <c r="K144" s="100">
        <v>344.15499999999997</v>
      </c>
      <c r="L144" s="101">
        <v>0</v>
      </c>
      <c r="M144" s="102">
        <f t="shared" si="40"/>
        <v>4</v>
      </c>
      <c r="N144" s="100">
        <v>255.19900000000001</v>
      </c>
      <c r="O144" s="102">
        <f t="shared" si="41"/>
        <v>5</v>
      </c>
      <c r="P144" s="100">
        <v>239.249</v>
      </c>
      <c r="Q144" s="100">
        <v>0</v>
      </c>
      <c r="R144" s="103">
        <f t="shared" si="30"/>
        <v>838.60300000000007</v>
      </c>
    </row>
    <row r="145" spans="1:18" s="64" customFormat="1" ht="103.5" outlineLevel="1" x14ac:dyDescent="0.3">
      <c r="A145" s="94" t="s">
        <v>821</v>
      </c>
      <c r="B145" s="95" t="s">
        <v>238</v>
      </c>
      <c r="C145" s="96" t="s">
        <v>319</v>
      </c>
      <c r="D145" s="97" t="s">
        <v>461</v>
      </c>
      <c r="E145" s="98" t="s">
        <v>462</v>
      </c>
      <c r="F145" s="99">
        <v>45244</v>
      </c>
      <c r="G145" s="99">
        <v>45246</v>
      </c>
      <c r="H145" s="98" t="s">
        <v>104</v>
      </c>
      <c r="I145" s="100">
        <f t="shared" si="42"/>
        <v>133.73133333333334</v>
      </c>
      <c r="J145" s="100">
        <f t="shared" si="36"/>
        <v>192.88800000000001</v>
      </c>
      <c r="K145" s="100">
        <v>192.88800000000001</v>
      </c>
      <c r="L145" s="101">
        <v>0</v>
      </c>
      <c r="M145" s="102">
        <f t="shared" si="40"/>
        <v>2</v>
      </c>
      <c r="N145" s="100">
        <v>96.034000000000006</v>
      </c>
      <c r="O145" s="102">
        <f t="shared" si="41"/>
        <v>3</v>
      </c>
      <c r="P145" s="100">
        <v>112.27200000000001</v>
      </c>
      <c r="Q145" s="100">
        <v>0</v>
      </c>
      <c r="R145" s="103">
        <f t="shared" si="30"/>
        <v>401.19400000000002</v>
      </c>
    </row>
    <row r="146" spans="1:18" s="64" customFormat="1" ht="69" outlineLevel="1" x14ac:dyDescent="0.3">
      <c r="A146" s="94" t="s">
        <v>821</v>
      </c>
      <c r="B146" s="95" t="s">
        <v>239</v>
      </c>
      <c r="C146" s="96" t="s">
        <v>319</v>
      </c>
      <c r="D146" s="97" t="s">
        <v>463</v>
      </c>
      <c r="E146" s="98" t="s">
        <v>464</v>
      </c>
      <c r="F146" s="99">
        <v>45270</v>
      </c>
      <c r="G146" s="99">
        <v>45276</v>
      </c>
      <c r="H146" s="98" t="s">
        <v>176</v>
      </c>
      <c r="I146" s="100">
        <f t="shared" si="42"/>
        <v>158.53614285714289</v>
      </c>
      <c r="J146" s="100">
        <f t="shared" si="36"/>
        <v>279.815</v>
      </c>
      <c r="K146" s="100">
        <v>279.815</v>
      </c>
      <c r="L146" s="101">
        <v>0</v>
      </c>
      <c r="M146" s="102">
        <f t="shared" si="40"/>
        <v>6</v>
      </c>
      <c r="N146" s="100">
        <v>441</v>
      </c>
      <c r="O146" s="102">
        <f t="shared" si="41"/>
        <v>7</v>
      </c>
      <c r="P146" s="100">
        <v>388.93799999999999</v>
      </c>
      <c r="Q146" s="100">
        <v>0</v>
      </c>
      <c r="R146" s="103">
        <f t="shared" si="30"/>
        <v>1109.7530000000002</v>
      </c>
    </row>
    <row r="147" spans="1:18" s="64" customFormat="1" ht="120.75" outlineLevel="1" x14ac:dyDescent="0.3">
      <c r="A147" s="94" t="s">
        <v>821</v>
      </c>
      <c r="B147" s="95" t="s">
        <v>240</v>
      </c>
      <c r="C147" s="96" t="s">
        <v>319</v>
      </c>
      <c r="D147" s="97" t="s">
        <v>463</v>
      </c>
      <c r="E147" s="98" t="s">
        <v>466</v>
      </c>
      <c r="F147" s="99">
        <v>45270</v>
      </c>
      <c r="G147" s="99">
        <v>45276</v>
      </c>
      <c r="H147" s="98" t="s">
        <v>176</v>
      </c>
      <c r="I147" s="100">
        <f t="shared" si="42"/>
        <v>158.53614285714289</v>
      </c>
      <c r="J147" s="100">
        <f t="shared" si="36"/>
        <v>279.815</v>
      </c>
      <c r="K147" s="100">
        <v>279.815</v>
      </c>
      <c r="L147" s="101">
        <v>0</v>
      </c>
      <c r="M147" s="102">
        <f t="shared" si="40"/>
        <v>6</v>
      </c>
      <c r="N147" s="100">
        <v>441</v>
      </c>
      <c r="O147" s="102">
        <f t="shared" si="41"/>
        <v>7</v>
      </c>
      <c r="P147" s="100">
        <v>388.93799999999999</v>
      </c>
      <c r="Q147" s="100">
        <v>0</v>
      </c>
      <c r="R147" s="103">
        <f t="shared" si="30"/>
        <v>1109.7530000000002</v>
      </c>
    </row>
    <row r="148" spans="1:18" s="64" customFormat="1" ht="69" outlineLevel="1" x14ac:dyDescent="0.3">
      <c r="A148" s="94" t="s">
        <v>821</v>
      </c>
      <c r="B148" s="95" t="s">
        <v>241</v>
      </c>
      <c r="C148" s="96" t="s">
        <v>319</v>
      </c>
      <c r="D148" s="97" t="s">
        <v>465</v>
      </c>
      <c r="E148" s="98" t="s">
        <v>467</v>
      </c>
      <c r="F148" s="99">
        <v>45256</v>
      </c>
      <c r="G148" s="99">
        <v>45258</v>
      </c>
      <c r="H148" s="98" t="s">
        <v>129</v>
      </c>
      <c r="I148" s="100">
        <f t="shared" si="42"/>
        <v>77.252333333333326</v>
      </c>
      <c r="J148" s="100">
        <f t="shared" si="36"/>
        <v>65.16</v>
      </c>
      <c r="K148" s="100">
        <v>65.16</v>
      </c>
      <c r="L148" s="101">
        <v>0</v>
      </c>
      <c r="M148" s="102">
        <f t="shared" si="40"/>
        <v>2</v>
      </c>
      <c r="N148" s="100">
        <v>74.847999999999999</v>
      </c>
      <c r="O148" s="102">
        <f t="shared" si="41"/>
        <v>3</v>
      </c>
      <c r="P148" s="100">
        <v>91.748999999999995</v>
      </c>
      <c r="Q148" s="100">
        <v>0</v>
      </c>
      <c r="R148" s="103">
        <f t="shared" si="30"/>
        <v>231.75699999999998</v>
      </c>
    </row>
    <row r="149" spans="1:18" s="64" customFormat="1" ht="138" outlineLevel="1" x14ac:dyDescent="0.3">
      <c r="A149" s="94" t="s">
        <v>821</v>
      </c>
      <c r="B149" s="95" t="s">
        <v>242</v>
      </c>
      <c r="C149" s="96" t="s">
        <v>319</v>
      </c>
      <c r="D149" s="97" t="s">
        <v>465</v>
      </c>
      <c r="E149" s="98" t="s">
        <v>468</v>
      </c>
      <c r="F149" s="99">
        <v>45256</v>
      </c>
      <c r="G149" s="99">
        <v>45258</v>
      </c>
      <c r="H149" s="98" t="s">
        <v>129</v>
      </c>
      <c r="I149" s="100">
        <f t="shared" si="42"/>
        <v>77.252333333333326</v>
      </c>
      <c r="J149" s="100">
        <f t="shared" si="36"/>
        <v>65.16</v>
      </c>
      <c r="K149" s="100">
        <v>65.16</v>
      </c>
      <c r="L149" s="101">
        <v>0</v>
      </c>
      <c r="M149" s="102">
        <f t="shared" si="40"/>
        <v>2</v>
      </c>
      <c r="N149" s="100">
        <v>74.847999999999999</v>
      </c>
      <c r="O149" s="102">
        <f t="shared" si="41"/>
        <v>3</v>
      </c>
      <c r="P149" s="100">
        <v>91.748999999999995</v>
      </c>
      <c r="Q149" s="100">
        <v>0</v>
      </c>
      <c r="R149" s="103">
        <f t="shared" si="30"/>
        <v>231.75699999999998</v>
      </c>
    </row>
    <row r="150" spans="1:18" s="64" customFormat="1" ht="69" outlineLevel="1" x14ac:dyDescent="0.3">
      <c r="A150" s="94" t="s">
        <v>821</v>
      </c>
      <c r="B150" s="95" t="s">
        <v>243</v>
      </c>
      <c r="C150" s="96" t="s">
        <v>319</v>
      </c>
      <c r="D150" s="97" t="s">
        <v>469</v>
      </c>
      <c r="E150" s="98" t="s">
        <v>470</v>
      </c>
      <c r="F150" s="99">
        <v>45259</v>
      </c>
      <c r="G150" s="99">
        <v>45261</v>
      </c>
      <c r="H150" s="98" t="s">
        <v>220</v>
      </c>
      <c r="I150" s="100">
        <f t="shared" si="42"/>
        <v>87.733333333333334</v>
      </c>
      <c r="J150" s="100">
        <f t="shared" si="36"/>
        <v>159.43799999999999</v>
      </c>
      <c r="K150" s="100">
        <v>159.43799999999999</v>
      </c>
      <c r="L150" s="101">
        <v>0</v>
      </c>
      <c r="M150" s="102">
        <f t="shared" si="40"/>
        <v>2</v>
      </c>
      <c r="N150" s="100">
        <v>0</v>
      </c>
      <c r="O150" s="102">
        <f t="shared" si="41"/>
        <v>3</v>
      </c>
      <c r="P150" s="100">
        <v>103.762</v>
      </c>
      <c r="Q150" s="100">
        <v>0</v>
      </c>
      <c r="R150" s="103">
        <f t="shared" si="30"/>
        <v>263.2</v>
      </c>
    </row>
    <row r="151" spans="1:18" s="64" customFormat="1" ht="69" outlineLevel="1" x14ac:dyDescent="0.3">
      <c r="A151" s="94" t="s">
        <v>821</v>
      </c>
      <c r="B151" s="95" t="s">
        <v>244</v>
      </c>
      <c r="C151" s="96" t="s">
        <v>319</v>
      </c>
      <c r="D151" s="97" t="s">
        <v>471</v>
      </c>
      <c r="E151" s="98" t="s">
        <v>470</v>
      </c>
      <c r="F151" s="99">
        <v>45273</v>
      </c>
      <c r="G151" s="99">
        <v>45277</v>
      </c>
      <c r="H151" s="98" t="s">
        <v>176</v>
      </c>
      <c r="I151" s="100">
        <f t="shared" si="42"/>
        <v>185.9572</v>
      </c>
      <c r="J151" s="100">
        <f t="shared" si="36"/>
        <v>413.02699999999999</v>
      </c>
      <c r="K151" s="100">
        <v>413.02699999999999</v>
      </c>
      <c r="L151" s="101">
        <v>0</v>
      </c>
      <c r="M151" s="102">
        <f t="shared" si="40"/>
        <v>4</v>
      </c>
      <c r="N151" s="100">
        <v>240.72399999999999</v>
      </c>
      <c r="O151" s="102">
        <f t="shared" si="41"/>
        <v>5</v>
      </c>
      <c r="P151" s="100">
        <v>276.03500000000003</v>
      </c>
      <c r="Q151" s="100">
        <v>0</v>
      </c>
      <c r="R151" s="103">
        <f t="shared" si="30"/>
        <v>929.78600000000006</v>
      </c>
    </row>
    <row r="152" spans="1:18" s="64" customFormat="1" ht="69" outlineLevel="1" x14ac:dyDescent="0.3">
      <c r="A152" s="94" t="s">
        <v>821</v>
      </c>
      <c r="B152" s="95" t="s">
        <v>245</v>
      </c>
      <c r="C152" s="96" t="s">
        <v>319</v>
      </c>
      <c r="D152" s="97" t="s">
        <v>471</v>
      </c>
      <c r="E152" s="98" t="s">
        <v>467</v>
      </c>
      <c r="F152" s="99">
        <v>45273</v>
      </c>
      <c r="G152" s="99">
        <v>45277</v>
      </c>
      <c r="H152" s="98" t="s">
        <v>176</v>
      </c>
      <c r="I152" s="100">
        <f t="shared" si="42"/>
        <v>123.3586</v>
      </c>
      <c r="J152" s="100">
        <f t="shared" si="36"/>
        <v>319.387</v>
      </c>
      <c r="K152" s="100">
        <v>319.387</v>
      </c>
      <c r="L152" s="101">
        <v>0</v>
      </c>
      <c r="M152" s="102">
        <f t="shared" si="40"/>
        <v>4</v>
      </c>
      <c r="N152" s="100">
        <v>131.785</v>
      </c>
      <c r="O152" s="102">
        <f t="shared" si="41"/>
        <v>5</v>
      </c>
      <c r="P152" s="100">
        <v>165.62100000000001</v>
      </c>
      <c r="Q152" s="100">
        <v>0</v>
      </c>
      <c r="R152" s="103">
        <f t="shared" si="30"/>
        <v>616.79300000000001</v>
      </c>
    </row>
    <row r="153" spans="1:18" s="64" customFormat="1" ht="138" outlineLevel="1" x14ac:dyDescent="0.3">
      <c r="A153" s="94" t="s">
        <v>821</v>
      </c>
      <c r="B153" s="95" t="s">
        <v>246</v>
      </c>
      <c r="C153" s="96" t="s">
        <v>319</v>
      </c>
      <c r="D153" s="97" t="s">
        <v>471</v>
      </c>
      <c r="E153" s="98" t="s">
        <v>472</v>
      </c>
      <c r="F153" s="99">
        <v>45273</v>
      </c>
      <c r="G153" s="99">
        <v>45275</v>
      </c>
      <c r="H153" s="98" t="s">
        <v>176</v>
      </c>
      <c r="I153" s="100">
        <f t="shared" si="42"/>
        <v>205.60400000000001</v>
      </c>
      <c r="J153" s="100">
        <f t="shared" si="36"/>
        <v>319.40600000000001</v>
      </c>
      <c r="K153" s="100">
        <v>319.40600000000001</v>
      </c>
      <c r="L153" s="101">
        <v>0</v>
      </c>
      <c r="M153" s="102">
        <f t="shared" si="40"/>
        <v>2</v>
      </c>
      <c r="N153" s="100">
        <v>131.785</v>
      </c>
      <c r="O153" s="102">
        <f t="shared" si="41"/>
        <v>3</v>
      </c>
      <c r="P153" s="100">
        <v>165.62100000000001</v>
      </c>
      <c r="Q153" s="100">
        <v>0</v>
      </c>
      <c r="R153" s="103">
        <f t="shared" si="30"/>
        <v>616.81200000000001</v>
      </c>
    </row>
    <row r="154" spans="1:18" s="64" customFormat="1" ht="69" outlineLevel="1" x14ac:dyDescent="0.3">
      <c r="A154" s="94" t="s">
        <v>821</v>
      </c>
      <c r="B154" s="95" t="s">
        <v>247</v>
      </c>
      <c r="C154" s="96" t="s">
        <v>319</v>
      </c>
      <c r="D154" s="97" t="s">
        <v>473</v>
      </c>
      <c r="E154" s="98" t="s">
        <v>470</v>
      </c>
      <c r="F154" s="99">
        <v>45268</v>
      </c>
      <c r="G154" s="99">
        <v>45270</v>
      </c>
      <c r="H154" s="98" t="s">
        <v>705</v>
      </c>
      <c r="I154" s="100">
        <f t="shared" si="42"/>
        <v>45.163000000000004</v>
      </c>
      <c r="J154" s="100">
        <f t="shared" si="36"/>
        <v>0</v>
      </c>
      <c r="K154" s="100">
        <v>0</v>
      </c>
      <c r="L154" s="101">
        <v>0</v>
      </c>
      <c r="M154" s="102">
        <f t="shared" si="40"/>
        <v>2</v>
      </c>
      <c r="N154" s="100">
        <v>0</v>
      </c>
      <c r="O154" s="102">
        <f t="shared" si="41"/>
        <v>3</v>
      </c>
      <c r="P154" s="100">
        <v>135.489</v>
      </c>
      <c r="Q154" s="100">
        <v>0</v>
      </c>
      <c r="R154" s="103">
        <f t="shared" si="30"/>
        <v>135.489</v>
      </c>
    </row>
    <row r="155" spans="1:18" s="64" customFormat="1" ht="120.75" outlineLevel="1" x14ac:dyDescent="0.3">
      <c r="A155" s="94" t="s">
        <v>821</v>
      </c>
      <c r="B155" s="95" t="s">
        <v>248</v>
      </c>
      <c r="C155" s="96" t="s">
        <v>319</v>
      </c>
      <c r="D155" s="97" t="s">
        <v>474</v>
      </c>
      <c r="E155" s="98" t="s">
        <v>466</v>
      </c>
      <c r="F155" s="99">
        <v>45280</v>
      </c>
      <c r="G155" s="99">
        <v>45282</v>
      </c>
      <c r="H155" s="98" t="s">
        <v>101</v>
      </c>
      <c r="I155" s="100">
        <f t="shared" si="42"/>
        <v>59.716333333333331</v>
      </c>
      <c r="J155" s="100">
        <f t="shared" si="36"/>
        <v>145.10400000000001</v>
      </c>
      <c r="K155" s="100">
        <v>145.10400000000001</v>
      </c>
      <c r="L155" s="101">
        <v>0</v>
      </c>
      <c r="M155" s="102">
        <f t="shared" si="40"/>
        <v>2</v>
      </c>
      <c r="N155" s="100">
        <v>0</v>
      </c>
      <c r="O155" s="102">
        <f t="shared" si="41"/>
        <v>3</v>
      </c>
      <c r="P155" s="100">
        <v>34.045000000000002</v>
      </c>
      <c r="Q155" s="100">
        <v>0</v>
      </c>
      <c r="R155" s="103">
        <f t="shared" si="30"/>
        <v>179.149</v>
      </c>
    </row>
    <row r="156" spans="1:18" s="93" customFormat="1" ht="34.5" x14ac:dyDescent="0.3">
      <c r="A156" s="86" t="s">
        <v>822</v>
      </c>
      <c r="B156" s="104"/>
      <c r="C156" s="96"/>
      <c r="D156" s="105"/>
      <c r="E156" s="106"/>
      <c r="F156" s="107"/>
      <c r="G156" s="107"/>
      <c r="H156" s="106"/>
      <c r="I156" s="103">
        <f t="shared" si="42"/>
        <v>47.916708333333332</v>
      </c>
      <c r="J156" s="103">
        <f t="shared" ref="J156:Q156" si="43">SUM(J157:J161)</f>
        <v>766.197</v>
      </c>
      <c r="K156" s="103">
        <f t="shared" si="43"/>
        <v>766.197</v>
      </c>
      <c r="L156" s="103">
        <f t="shared" si="43"/>
        <v>0</v>
      </c>
      <c r="M156" s="108">
        <f t="shared" si="43"/>
        <v>19</v>
      </c>
      <c r="N156" s="103">
        <f t="shared" si="43"/>
        <v>0</v>
      </c>
      <c r="O156" s="108">
        <f t="shared" si="43"/>
        <v>24</v>
      </c>
      <c r="P156" s="103">
        <f t="shared" si="43"/>
        <v>383.80399999999997</v>
      </c>
      <c r="Q156" s="103">
        <f t="shared" si="43"/>
        <v>0</v>
      </c>
      <c r="R156" s="103">
        <f t="shared" si="30"/>
        <v>1150.001</v>
      </c>
    </row>
    <row r="157" spans="1:18" s="64" customFormat="1" ht="51.75" outlineLevel="1" x14ac:dyDescent="0.3">
      <c r="A157" s="94" t="s">
        <v>822</v>
      </c>
      <c r="B157" s="95" t="s">
        <v>63</v>
      </c>
      <c r="C157" s="96" t="s">
        <v>319</v>
      </c>
      <c r="D157" s="97" t="s">
        <v>475</v>
      </c>
      <c r="E157" s="98" t="s">
        <v>476</v>
      </c>
      <c r="F157" s="99">
        <v>45228</v>
      </c>
      <c r="G157" s="99">
        <v>45231</v>
      </c>
      <c r="H157" s="98" t="s">
        <v>101</v>
      </c>
      <c r="I157" s="100">
        <f t="shared" si="42"/>
        <v>8.8497500000000002</v>
      </c>
      <c r="J157" s="100">
        <f t="shared" si="36"/>
        <v>35.399000000000001</v>
      </c>
      <c r="K157" s="100">
        <v>35.399000000000001</v>
      </c>
      <c r="L157" s="101">
        <v>0</v>
      </c>
      <c r="M157" s="102">
        <f t="shared" ref="M157:M161" si="44">G157-F157</f>
        <v>3</v>
      </c>
      <c r="N157" s="100">
        <v>0</v>
      </c>
      <c r="O157" s="102">
        <f t="shared" ref="O157:O161" si="45">G157-F157+1</f>
        <v>4</v>
      </c>
      <c r="P157" s="100">
        <v>0</v>
      </c>
      <c r="Q157" s="100">
        <v>0</v>
      </c>
      <c r="R157" s="103">
        <f t="shared" si="30"/>
        <v>35.399000000000001</v>
      </c>
    </row>
    <row r="158" spans="1:18" s="64" customFormat="1" ht="86.25" outlineLevel="1" x14ac:dyDescent="0.3">
      <c r="A158" s="94" t="s">
        <v>822</v>
      </c>
      <c r="B158" s="95" t="s">
        <v>250</v>
      </c>
      <c r="C158" s="96" t="s">
        <v>319</v>
      </c>
      <c r="D158" s="97" t="s">
        <v>477</v>
      </c>
      <c r="E158" s="98" t="s">
        <v>478</v>
      </c>
      <c r="F158" s="99">
        <v>45228</v>
      </c>
      <c r="G158" s="99">
        <v>45231</v>
      </c>
      <c r="H158" s="98" t="s">
        <v>101</v>
      </c>
      <c r="I158" s="100">
        <f t="shared" si="42"/>
        <v>8.8497500000000002</v>
      </c>
      <c r="J158" s="100">
        <f t="shared" si="36"/>
        <v>35.399000000000001</v>
      </c>
      <c r="K158" s="100">
        <v>35.399000000000001</v>
      </c>
      <c r="L158" s="101">
        <v>0</v>
      </c>
      <c r="M158" s="102">
        <f t="shared" si="44"/>
        <v>3</v>
      </c>
      <c r="N158" s="100">
        <v>0</v>
      </c>
      <c r="O158" s="102">
        <f t="shared" si="45"/>
        <v>4</v>
      </c>
      <c r="P158" s="100">
        <v>0</v>
      </c>
      <c r="Q158" s="100">
        <v>0</v>
      </c>
      <c r="R158" s="103">
        <f t="shared" si="30"/>
        <v>35.399000000000001</v>
      </c>
    </row>
    <row r="159" spans="1:18" s="64" customFormat="1" ht="86.25" outlineLevel="1" x14ac:dyDescent="0.3">
      <c r="A159" s="94" t="s">
        <v>822</v>
      </c>
      <c r="B159" s="95" t="s">
        <v>251</v>
      </c>
      <c r="C159" s="96" t="s">
        <v>319</v>
      </c>
      <c r="D159" s="97" t="s">
        <v>477</v>
      </c>
      <c r="E159" s="98" t="s">
        <v>479</v>
      </c>
      <c r="F159" s="99">
        <v>45228</v>
      </c>
      <c r="G159" s="99">
        <v>45231</v>
      </c>
      <c r="H159" s="98" t="s">
        <v>101</v>
      </c>
      <c r="I159" s="100">
        <f t="shared" si="42"/>
        <v>8.8497500000000002</v>
      </c>
      <c r="J159" s="100">
        <f>+K159+L159</f>
        <v>35.399000000000001</v>
      </c>
      <c r="K159" s="100">
        <v>35.399000000000001</v>
      </c>
      <c r="L159" s="101">
        <v>0</v>
      </c>
      <c r="M159" s="102">
        <f t="shared" si="44"/>
        <v>3</v>
      </c>
      <c r="N159" s="100">
        <v>0</v>
      </c>
      <c r="O159" s="102">
        <f t="shared" si="45"/>
        <v>4</v>
      </c>
      <c r="P159" s="100">
        <v>0</v>
      </c>
      <c r="Q159" s="100">
        <v>0</v>
      </c>
      <c r="R159" s="103">
        <f t="shared" si="30"/>
        <v>35.399000000000001</v>
      </c>
    </row>
    <row r="160" spans="1:18" s="64" customFormat="1" ht="69" outlineLevel="1" x14ac:dyDescent="0.3">
      <c r="A160" s="94" t="s">
        <v>822</v>
      </c>
      <c r="B160" s="95" t="s">
        <v>252</v>
      </c>
      <c r="C160" s="96" t="s">
        <v>319</v>
      </c>
      <c r="D160" s="97" t="s">
        <v>480</v>
      </c>
      <c r="E160" s="98" t="s">
        <v>481</v>
      </c>
      <c r="F160" s="99">
        <v>45256</v>
      </c>
      <c r="G160" s="99">
        <v>45261</v>
      </c>
      <c r="H160" s="98" t="s">
        <v>407</v>
      </c>
      <c r="I160" s="100">
        <f t="shared" si="42"/>
        <v>141.98366666666666</v>
      </c>
      <c r="J160" s="100">
        <f t="shared" si="36"/>
        <v>660</v>
      </c>
      <c r="K160" s="100">
        <v>660</v>
      </c>
      <c r="L160" s="101">
        <v>0</v>
      </c>
      <c r="M160" s="102">
        <f t="shared" si="44"/>
        <v>5</v>
      </c>
      <c r="N160" s="100">
        <v>0</v>
      </c>
      <c r="O160" s="102">
        <f t="shared" si="45"/>
        <v>6</v>
      </c>
      <c r="P160" s="100">
        <v>191.90199999999999</v>
      </c>
      <c r="Q160" s="100">
        <v>0</v>
      </c>
      <c r="R160" s="103">
        <f t="shared" si="30"/>
        <v>851.90200000000004</v>
      </c>
    </row>
    <row r="161" spans="1:18" s="64" customFormat="1" ht="69" outlineLevel="1" x14ac:dyDescent="0.3">
      <c r="A161" s="94" t="s">
        <v>822</v>
      </c>
      <c r="B161" s="95" t="s">
        <v>253</v>
      </c>
      <c r="C161" s="96" t="s">
        <v>319</v>
      </c>
      <c r="D161" s="97" t="s">
        <v>482</v>
      </c>
      <c r="E161" s="98" t="s">
        <v>476</v>
      </c>
      <c r="F161" s="99">
        <v>45256</v>
      </c>
      <c r="G161" s="99">
        <v>45261</v>
      </c>
      <c r="H161" s="98" t="s">
        <v>407</v>
      </c>
      <c r="I161" s="100">
        <f t="shared" si="42"/>
        <v>31.983666666666664</v>
      </c>
      <c r="J161" s="100">
        <f t="shared" si="36"/>
        <v>0</v>
      </c>
      <c r="K161" s="100">
        <v>0</v>
      </c>
      <c r="L161" s="101">
        <v>0</v>
      </c>
      <c r="M161" s="102">
        <f t="shared" si="44"/>
        <v>5</v>
      </c>
      <c r="N161" s="100">
        <v>0</v>
      </c>
      <c r="O161" s="102">
        <f t="shared" si="45"/>
        <v>6</v>
      </c>
      <c r="P161" s="100">
        <v>191.90199999999999</v>
      </c>
      <c r="Q161" s="100">
        <v>0</v>
      </c>
      <c r="R161" s="103">
        <f t="shared" si="30"/>
        <v>191.90199999999999</v>
      </c>
    </row>
    <row r="162" spans="1:18" s="93" customFormat="1" ht="34.5" x14ac:dyDescent="0.3">
      <c r="A162" s="86" t="s">
        <v>823</v>
      </c>
      <c r="B162" s="104"/>
      <c r="C162" s="96"/>
      <c r="D162" s="105"/>
      <c r="E162" s="106"/>
      <c r="F162" s="107"/>
      <c r="G162" s="107"/>
      <c r="H162" s="106"/>
      <c r="I162" s="103">
        <f t="shared" si="42"/>
        <v>117.41407086614173</v>
      </c>
      <c r="J162" s="103">
        <f t="shared" ref="J162:R162" si="46">SUM(J163:J179)</f>
        <v>6597.0010000000002</v>
      </c>
      <c r="K162" s="103">
        <f t="shared" si="46"/>
        <v>6597.0010000000002</v>
      </c>
      <c r="L162" s="103">
        <f t="shared" si="46"/>
        <v>0</v>
      </c>
      <c r="M162" s="103">
        <f t="shared" si="46"/>
        <v>101</v>
      </c>
      <c r="N162" s="103">
        <f t="shared" si="46"/>
        <v>3664.2</v>
      </c>
      <c r="O162" s="108">
        <f t="shared" si="46"/>
        <v>127</v>
      </c>
      <c r="P162" s="103">
        <f t="shared" si="46"/>
        <v>4635.3860000000004</v>
      </c>
      <c r="Q162" s="103">
        <f t="shared" si="46"/>
        <v>15</v>
      </c>
      <c r="R162" s="103">
        <f t="shared" si="46"/>
        <v>14911.587</v>
      </c>
    </row>
    <row r="163" spans="1:18" s="64" customFormat="1" ht="69" outlineLevel="1" x14ac:dyDescent="0.3">
      <c r="A163" s="94" t="s">
        <v>823</v>
      </c>
      <c r="B163" s="95" t="s">
        <v>249</v>
      </c>
      <c r="C163" s="96" t="s">
        <v>319</v>
      </c>
      <c r="D163" s="97" t="s">
        <v>483</v>
      </c>
      <c r="E163" s="98" t="s">
        <v>484</v>
      </c>
      <c r="F163" s="99">
        <v>45200</v>
      </c>
      <c r="G163" s="99">
        <v>45202</v>
      </c>
      <c r="H163" s="98" t="s">
        <v>485</v>
      </c>
      <c r="I163" s="100">
        <f t="shared" si="42"/>
        <v>62.324000000000005</v>
      </c>
      <c r="J163" s="100">
        <f t="shared" si="36"/>
        <v>88.5</v>
      </c>
      <c r="K163" s="100">
        <v>88.5</v>
      </c>
      <c r="L163" s="101">
        <v>0</v>
      </c>
      <c r="M163" s="102">
        <f t="shared" ref="M163:M178" si="47">G163-F163</f>
        <v>2</v>
      </c>
      <c r="N163" s="100">
        <v>30.9</v>
      </c>
      <c r="O163" s="102">
        <f t="shared" ref="O163:O178" si="48">G163-F163+1</f>
        <v>3</v>
      </c>
      <c r="P163" s="100">
        <v>67.572000000000003</v>
      </c>
      <c r="Q163" s="100">
        <v>0</v>
      </c>
      <c r="R163" s="103">
        <f t="shared" si="30"/>
        <v>186.97200000000001</v>
      </c>
    </row>
    <row r="164" spans="1:18" s="64" customFormat="1" ht="69" outlineLevel="1" x14ac:dyDescent="0.3">
      <c r="A164" s="94" t="s">
        <v>823</v>
      </c>
      <c r="B164" s="95" t="s">
        <v>254</v>
      </c>
      <c r="C164" s="96" t="s">
        <v>319</v>
      </c>
      <c r="D164" s="97" t="s">
        <v>486</v>
      </c>
      <c r="E164" s="98" t="s">
        <v>294</v>
      </c>
      <c r="F164" s="99">
        <v>45222</v>
      </c>
      <c r="G164" s="99">
        <v>45226</v>
      </c>
      <c r="H164" s="98" t="s">
        <v>706</v>
      </c>
      <c r="I164" s="100">
        <f t="shared" si="42"/>
        <v>174.84539999999998</v>
      </c>
      <c r="J164" s="100">
        <f t="shared" si="36"/>
        <v>589.83500000000004</v>
      </c>
      <c r="K164" s="100">
        <v>589.83500000000004</v>
      </c>
      <c r="L164" s="101">
        <v>0</v>
      </c>
      <c r="M164" s="102">
        <f t="shared" si="47"/>
        <v>4</v>
      </c>
      <c r="N164" s="100">
        <v>153.80000000000001</v>
      </c>
      <c r="O164" s="102">
        <f t="shared" si="48"/>
        <v>5</v>
      </c>
      <c r="P164" s="100">
        <v>130.59200000000001</v>
      </c>
      <c r="Q164" s="100">
        <v>0</v>
      </c>
      <c r="R164" s="103">
        <f t="shared" si="30"/>
        <v>874.22699999999998</v>
      </c>
    </row>
    <row r="165" spans="1:18" s="64" customFormat="1" ht="86.25" outlineLevel="1" x14ac:dyDescent="0.3">
      <c r="A165" s="94" t="s">
        <v>823</v>
      </c>
      <c r="B165" s="95" t="s">
        <v>255</v>
      </c>
      <c r="C165" s="96" t="s">
        <v>319</v>
      </c>
      <c r="D165" s="97" t="s">
        <v>486</v>
      </c>
      <c r="E165" s="98" t="s">
        <v>195</v>
      </c>
      <c r="F165" s="99">
        <v>45222</v>
      </c>
      <c r="G165" s="99">
        <v>45226</v>
      </c>
      <c r="H165" s="98" t="s">
        <v>706</v>
      </c>
      <c r="I165" s="100">
        <f t="shared" si="42"/>
        <v>168.84539999999998</v>
      </c>
      <c r="J165" s="100">
        <f t="shared" si="36"/>
        <v>589.83500000000004</v>
      </c>
      <c r="K165" s="100">
        <v>589.83500000000004</v>
      </c>
      <c r="L165" s="101">
        <v>0</v>
      </c>
      <c r="M165" s="102">
        <f t="shared" si="47"/>
        <v>4</v>
      </c>
      <c r="N165" s="100">
        <v>123.8</v>
      </c>
      <c r="O165" s="102">
        <f t="shared" si="48"/>
        <v>5</v>
      </c>
      <c r="P165" s="100">
        <v>130.59200000000001</v>
      </c>
      <c r="Q165" s="100">
        <v>0</v>
      </c>
      <c r="R165" s="103">
        <f t="shared" si="30"/>
        <v>844.22699999999998</v>
      </c>
    </row>
    <row r="166" spans="1:18" s="64" customFormat="1" ht="103.5" outlineLevel="1" x14ac:dyDescent="0.3">
      <c r="A166" s="94" t="s">
        <v>823</v>
      </c>
      <c r="B166" s="95" t="s">
        <v>256</v>
      </c>
      <c r="C166" s="96" t="s">
        <v>319</v>
      </c>
      <c r="D166" s="97" t="s">
        <v>487</v>
      </c>
      <c r="E166" s="98" t="s">
        <v>488</v>
      </c>
      <c r="F166" s="99">
        <v>45218</v>
      </c>
      <c r="G166" s="99">
        <v>45219</v>
      </c>
      <c r="H166" s="98" t="s">
        <v>104</v>
      </c>
      <c r="I166" s="100">
        <f t="shared" si="42"/>
        <v>92.372</v>
      </c>
      <c r="J166" s="100">
        <f t="shared" si="36"/>
        <v>184.744</v>
      </c>
      <c r="K166" s="100">
        <v>184.744</v>
      </c>
      <c r="L166" s="101">
        <v>0</v>
      </c>
      <c r="M166" s="102">
        <f t="shared" si="47"/>
        <v>1</v>
      </c>
      <c r="N166" s="100">
        <v>0</v>
      </c>
      <c r="O166" s="102">
        <f t="shared" si="48"/>
        <v>2</v>
      </c>
      <c r="P166" s="100">
        <v>0</v>
      </c>
      <c r="Q166" s="100">
        <v>0</v>
      </c>
      <c r="R166" s="103">
        <f t="shared" ref="R166:R216" si="49">J166+N166+P166+Q166</f>
        <v>184.744</v>
      </c>
    </row>
    <row r="167" spans="1:18" s="64" customFormat="1" ht="69" outlineLevel="1" x14ac:dyDescent="0.3">
      <c r="A167" s="94" t="s">
        <v>823</v>
      </c>
      <c r="B167" s="95" t="s">
        <v>257</v>
      </c>
      <c r="C167" s="96" t="s">
        <v>319</v>
      </c>
      <c r="D167" s="97" t="s">
        <v>350</v>
      </c>
      <c r="E167" s="98" t="s">
        <v>194</v>
      </c>
      <c r="F167" s="99">
        <v>45236</v>
      </c>
      <c r="G167" s="99">
        <v>45240</v>
      </c>
      <c r="H167" s="98" t="s">
        <v>129</v>
      </c>
      <c r="I167" s="100">
        <f t="shared" si="42"/>
        <v>6.1164000000000005</v>
      </c>
      <c r="J167" s="100">
        <f t="shared" si="36"/>
        <v>0</v>
      </c>
      <c r="K167" s="100">
        <v>0</v>
      </c>
      <c r="L167" s="101">
        <v>0</v>
      </c>
      <c r="M167" s="102">
        <f t="shared" si="47"/>
        <v>4</v>
      </c>
      <c r="N167" s="100">
        <v>0</v>
      </c>
      <c r="O167" s="102">
        <f t="shared" si="48"/>
        <v>5</v>
      </c>
      <c r="P167" s="100">
        <v>30.582000000000001</v>
      </c>
      <c r="Q167" s="100">
        <v>0</v>
      </c>
      <c r="R167" s="103">
        <f t="shared" si="49"/>
        <v>30.582000000000001</v>
      </c>
    </row>
    <row r="168" spans="1:18" s="64" customFormat="1" ht="51.75" outlineLevel="1" x14ac:dyDescent="0.3">
      <c r="A168" s="94" t="s">
        <v>823</v>
      </c>
      <c r="B168" s="95" t="s">
        <v>258</v>
      </c>
      <c r="C168" s="96" t="s">
        <v>319</v>
      </c>
      <c r="D168" s="97" t="s">
        <v>489</v>
      </c>
      <c r="E168" s="98" t="s">
        <v>490</v>
      </c>
      <c r="F168" s="99">
        <v>45243</v>
      </c>
      <c r="G168" s="99">
        <v>45246</v>
      </c>
      <c r="H168" s="98" t="s">
        <v>369</v>
      </c>
      <c r="I168" s="100">
        <f t="shared" si="42"/>
        <v>88.679749999999999</v>
      </c>
      <c r="J168" s="100">
        <f t="shared" si="36"/>
        <v>150</v>
      </c>
      <c r="K168" s="100">
        <v>150</v>
      </c>
      <c r="L168" s="101">
        <v>0</v>
      </c>
      <c r="M168" s="102">
        <f t="shared" si="47"/>
        <v>3</v>
      </c>
      <c r="N168" s="100">
        <v>0</v>
      </c>
      <c r="O168" s="102">
        <f t="shared" si="48"/>
        <v>4</v>
      </c>
      <c r="P168" s="100">
        <v>204.71899999999999</v>
      </c>
      <c r="Q168" s="100">
        <v>0</v>
      </c>
      <c r="R168" s="103">
        <f t="shared" si="49"/>
        <v>354.71899999999999</v>
      </c>
    </row>
    <row r="169" spans="1:18" s="64" customFormat="1" ht="69" outlineLevel="1" x14ac:dyDescent="0.3">
      <c r="A169" s="94" t="s">
        <v>823</v>
      </c>
      <c r="B169" s="95" t="s">
        <v>259</v>
      </c>
      <c r="C169" s="96" t="s">
        <v>319</v>
      </c>
      <c r="D169" s="97" t="s">
        <v>491</v>
      </c>
      <c r="E169" s="98" t="s">
        <v>146</v>
      </c>
      <c r="F169" s="99">
        <v>45243</v>
      </c>
      <c r="G169" s="99">
        <v>45246</v>
      </c>
      <c r="H169" s="98" t="s">
        <v>707</v>
      </c>
      <c r="I169" s="100">
        <f t="shared" si="42"/>
        <v>190.91324999999998</v>
      </c>
      <c r="J169" s="100">
        <f t="shared" si="36"/>
        <v>380.137</v>
      </c>
      <c r="K169" s="100">
        <v>380.137</v>
      </c>
      <c r="L169" s="101">
        <v>0</v>
      </c>
      <c r="M169" s="102">
        <f t="shared" si="47"/>
        <v>3</v>
      </c>
      <c r="N169" s="100">
        <v>179</v>
      </c>
      <c r="O169" s="102">
        <f t="shared" si="48"/>
        <v>4</v>
      </c>
      <c r="P169" s="100">
        <v>204.51599999999999</v>
      </c>
      <c r="Q169" s="100">
        <v>0</v>
      </c>
      <c r="R169" s="103">
        <f t="shared" si="49"/>
        <v>763.65299999999991</v>
      </c>
    </row>
    <row r="170" spans="1:18" s="64" customFormat="1" ht="86.25" outlineLevel="1" x14ac:dyDescent="0.3">
      <c r="A170" s="94" t="s">
        <v>823</v>
      </c>
      <c r="B170" s="95" t="s">
        <v>260</v>
      </c>
      <c r="C170" s="96" t="s">
        <v>319</v>
      </c>
      <c r="D170" s="97" t="s">
        <v>492</v>
      </c>
      <c r="E170" s="98" t="s">
        <v>493</v>
      </c>
      <c r="F170" s="99">
        <v>45244</v>
      </c>
      <c r="G170" s="99">
        <v>45246</v>
      </c>
      <c r="H170" s="98" t="s">
        <v>108</v>
      </c>
      <c r="I170" s="100">
        <f t="shared" si="42"/>
        <v>171.66900000000001</v>
      </c>
      <c r="J170" s="100">
        <f t="shared" si="36"/>
        <v>227.46299999999999</v>
      </c>
      <c r="K170" s="100">
        <v>227.46299999999999</v>
      </c>
      <c r="L170" s="101">
        <v>0</v>
      </c>
      <c r="M170" s="102">
        <f t="shared" si="47"/>
        <v>2</v>
      </c>
      <c r="N170" s="100">
        <v>138.4</v>
      </c>
      <c r="O170" s="102">
        <f t="shared" si="48"/>
        <v>3</v>
      </c>
      <c r="P170" s="100">
        <v>149.14400000000001</v>
      </c>
      <c r="Q170" s="100">
        <v>0</v>
      </c>
      <c r="R170" s="103">
        <f t="shared" si="49"/>
        <v>515.00700000000006</v>
      </c>
    </row>
    <row r="171" spans="1:18" s="64" customFormat="1" ht="103.5" outlineLevel="1" x14ac:dyDescent="0.3">
      <c r="A171" s="94" t="s">
        <v>823</v>
      </c>
      <c r="B171" s="95" t="s">
        <v>261</v>
      </c>
      <c r="C171" s="96" t="s">
        <v>319</v>
      </c>
      <c r="D171" s="97" t="s">
        <v>494</v>
      </c>
      <c r="E171" s="98" t="s">
        <v>495</v>
      </c>
      <c r="F171" s="99">
        <v>45243</v>
      </c>
      <c r="G171" s="99">
        <v>45246</v>
      </c>
      <c r="H171" s="98" t="s">
        <v>369</v>
      </c>
      <c r="I171" s="100">
        <f t="shared" si="42"/>
        <v>88.678249999999991</v>
      </c>
      <c r="J171" s="100">
        <f t="shared" si="36"/>
        <v>150</v>
      </c>
      <c r="K171" s="100">
        <v>150</v>
      </c>
      <c r="L171" s="101">
        <v>0</v>
      </c>
      <c r="M171" s="102">
        <f t="shared" si="47"/>
        <v>3</v>
      </c>
      <c r="N171" s="100">
        <v>0</v>
      </c>
      <c r="O171" s="102">
        <f t="shared" si="48"/>
        <v>4</v>
      </c>
      <c r="P171" s="100">
        <v>204.71299999999999</v>
      </c>
      <c r="Q171" s="100">
        <v>0</v>
      </c>
      <c r="R171" s="103">
        <f t="shared" si="49"/>
        <v>354.71299999999997</v>
      </c>
    </row>
    <row r="172" spans="1:18" s="64" customFormat="1" ht="69" outlineLevel="1" x14ac:dyDescent="0.3">
      <c r="A172" s="94" t="s">
        <v>823</v>
      </c>
      <c r="B172" s="95" t="s">
        <v>130</v>
      </c>
      <c r="C172" s="96" t="s">
        <v>319</v>
      </c>
      <c r="D172" s="97" t="s">
        <v>496</v>
      </c>
      <c r="E172" s="98" t="s">
        <v>146</v>
      </c>
      <c r="F172" s="99">
        <v>45254</v>
      </c>
      <c r="G172" s="99">
        <v>45255</v>
      </c>
      <c r="H172" s="98" t="s">
        <v>176</v>
      </c>
      <c r="I172" s="100">
        <f t="shared" si="42"/>
        <v>189.09049999999999</v>
      </c>
      <c r="J172" s="100">
        <f t="shared" si="36"/>
        <v>221.46899999999999</v>
      </c>
      <c r="K172" s="100">
        <v>221.46899999999999</v>
      </c>
      <c r="L172" s="101">
        <v>0</v>
      </c>
      <c r="M172" s="102">
        <f t="shared" si="47"/>
        <v>1</v>
      </c>
      <c r="N172" s="100">
        <v>44.5</v>
      </c>
      <c r="O172" s="102">
        <f t="shared" si="48"/>
        <v>2</v>
      </c>
      <c r="P172" s="100">
        <v>112.212</v>
      </c>
      <c r="Q172" s="100">
        <v>0</v>
      </c>
      <c r="R172" s="103">
        <f t="shared" si="49"/>
        <v>378.18099999999998</v>
      </c>
    </row>
    <row r="173" spans="1:18" s="64" customFormat="1" ht="103.5" outlineLevel="1" x14ac:dyDescent="0.3">
      <c r="A173" s="94" t="s">
        <v>823</v>
      </c>
      <c r="B173" s="95" t="s">
        <v>131</v>
      </c>
      <c r="C173" s="96" t="s">
        <v>319</v>
      </c>
      <c r="D173" s="97" t="s">
        <v>497</v>
      </c>
      <c r="E173" s="98" t="s">
        <v>498</v>
      </c>
      <c r="F173" s="99">
        <v>45262</v>
      </c>
      <c r="G173" s="99">
        <v>45269</v>
      </c>
      <c r="H173" s="98" t="s">
        <v>499</v>
      </c>
      <c r="I173" s="100">
        <f t="shared" si="42"/>
        <v>120.39337500000001</v>
      </c>
      <c r="J173" s="100">
        <f t="shared" si="36"/>
        <v>329.66699999999997</v>
      </c>
      <c r="K173" s="100">
        <v>329.66699999999997</v>
      </c>
      <c r="L173" s="101">
        <v>0</v>
      </c>
      <c r="M173" s="102">
        <f t="shared" si="47"/>
        <v>7</v>
      </c>
      <c r="N173" s="100">
        <v>298.60000000000002</v>
      </c>
      <c r="O173" s="102">
        <f t="shared" si="48"/>
        <v>8</v>
      </c>
      <c r="P173" s="100">
        <v>334.88</v>
      </c>
      <c r="Q173" s="100">
        <v>0</v>
      </c>
      <c r="R173" s="103">
        <f t="shared" si="49"/>
        <v>963.14700000000005</v>
      </c>
    </row>
    <row r="174" spans="1:18" s="64" customFormat="1" ht="69" outlineLevel="1" x14ac:dyDescent="0.3">
      <c r="A174" s="94" t="s">
        <v>823</v>
      </c>
      <c r="B174" s="95" t="s">
        <v>957</v>
      </c>
      <c r="C174" s="96" t="s">
        <v>319</v>
      </c>
      <c r="D174" s="97" t="s">
        <v>500</v>
      </c>
      <c r="E174" s="98" t="s">
        <v>490</v>
      </c>
      <c r="F174" s="99">
        <v>45263</v>
      </c>
      <c r="G174" s="99">
        <v>45266</v>
      </c>
      <c r="H174" s="98" t="s">
        <v>499</v>
      </c>
      <c r="I174" s="100">
        <f t="shared" si="42"/>
        <v>93.90925</v>
      </c>
      <c r="J174" s="100">
        <f t="shared" si="36"/>
        <v>198.13499999999999</v>
      </c>
      <c r="K174" s="100">
        <v>198.13499999999999</v>
      </c>
      <c r="L174" s="101">
        <v>0</v>
      </c>
      <c r="M174" s="102">
        <f t="shared" si="47"/>
        <v>3</v>
      </c>
      <c r="N174" s="100">
        <v>0</v>
      </c>
      <c r="O174" s="102">
        <f t="shared" si="48"/>
        <v>4</v>
      </c>
      <c r="P174" s="100">
        <v>167.50200000000001</v>
      </c>
      <c r="Q174" s="100">
        <v>10</v>
      </c>
      <c r="R174" s="103">
        <f t="shared" si="49"/>
        <v>375.637</v>
      </c>
    </row>
    <row r="175" spans="1:18" s="64" customFormat="1" ht="86.25" outlineLevel="1" x14ac:dyDescent="0.3">
      <c r="A175" s="94" t="s">
        <v>823</v>
      </c>
      <c r="B175" s="95" t="s">
        <v>825</v>
      </c>
      <c r="C175" s="96" t="s">
        <v>319</v>
      </c>
      <c r="D175" s="97" t="s">
        <v>501</v>
      </c>
      <c r="E175" s="98" t="s">
        <v>195</v>
      </c>
      <c r="F175" s="99">
        <v>45262</v>
      </c>
      <c r="G175" s="99">
        <v>45269</v>
      </c>
      <c r="H175" s="98" t="s">
        <v>499</v>
      </c>
      <c r="I175" s="100">
        <f t="shared" si="42"/>
        <v>120.355875</v>
      </c>
      <c r="J175" s="100">
        <f t="shared" si="36"/>
        <v>329.66699999999997</v>
      </c>
      <c r="K175" s="100">
        <v>329.66699999999997</v>
      </c>
      <c r="L175" s="101">
        <v>0</v>
      </c>
      <c r="M175" s="102">
        <f t="shared" si="47"/>
        <v>7</v>
      </c>
      <c r="N175" s="100">
        <v>298.3</v>
      </c>
      <c r="O175" s="102">
        <f t="shared" si="48"/>
        <v>8</v>
      </c>
      <c r="P175" s="100">
        <v>334.88</v>
      </c>
      <c r="Q175" s="100">
        <v>0</v>
      </c>
      <c r="R175" s="103">
        <f t="shared" si="49"/>
        <v>962.84699999999998</v>
      </c>
    </row>
    <row r="176" spans="1:18" s="64" customFormat="1" ht="69" outlineLevel="1" x14ac:dyDescent="0.3">
      <c r="A176" s="94" t="s">
        <v>823</v>
      </c>
      <c r="B176" s="95" t="s">
        <v>826</v>
      </c>
      <c r="C176" s="96" t="s">
        <v>319</v>
      </c>
      <c r="D176" s="97" t="s">
        <v>502</v>
      </c>
      <c r="E176" s="98" t="s">
        <v>146</v>
      </c>
      <c r="F176" s="99">
        <v>45260</v>
      </c>
      <c r="G176" s="99">
        <v>45272</v>
      </c>
      <c r="H176" s="98" t="s">
        <v>369</v>
      </c>
      <c r="I176" s="100">
        <f t="shared" si="42"/>
        <v>11.796384615384616</v>
      </c>
      <c r="J176" s="100">
        <f t="shared" si="36"/>
        <v>0</v>
      </c>
      <c r="K176" s="100">
        <v>0</v>
      </c>
      <c r="L176" s="101">
        <v>0</v>
      </c>
      <c r="M176" s="102">
        <f t="shared" si="47"/>
        <v>12</v>
      </c>
      <c r="N176" s="100">
        <v>0</v>
      </c>
      <c r="O176" s="102">
        <f t="shared" si="48"/>
        <v>13</v>
      </c>
      <c r="P176" s="100">
        <v>153.35300000000001</v>
      </c>
      <c r="Q176" s="100">
        <v>0</v>
      </c>
      <c r="R176" s="103">
        <f t="shared" si="49"/>
        <v>153.35300000000001</v>
      </c>
    </row>
    <row r="177" spans="1:18" s="64" customFormat="1" ht="69" outlineLevel="1" x14ac:dyDescent="0.3">
      <c r="A177" s="94" t="s">
        <v>823</v>
      </c>
      <c r="B177" s="95" t="s">
        <v>827</v>
      </c>
      <c r="C177" s="96" t="s">
        <v>319</v>
      </c>
      <c r="D177" s="97" t="s">
        <v>503</v>
      </c>
      <c r="E177" s="98" t="s">
        <v>504</v>
      </c>
      <c r="F177" s="99">
        <v>45274</v>
      </c>
      <c r="G177" s="99">
        <v>45276</v>
      </c>
      <c r="H177" s="98" t="s">
        <v>369</v>
      </c>
      <c r="I177" s="100">
        <f t="shared" si="42"/>
        <v>223.45133333333334</v>
      </c>
      <c r="J177" s="100">
        <f t="shared" si="36"/>
        <v>394.08600000000001</v>
      </c>
      <c r="K177" s="100">
        <v>394.08600000000001</v>
      </c>
      <c r="L177" s="101">
        <v>0</v>
      </c>
      <c r="M177" s="102">
        <f t="shared" si="47"/>
        <v>2</v>
      </c>
      <c r="N177" s="100">
        <v>122.5</v>
      </c>
      <c r="O177" s="102">
        <f t="shared" si="48"/>
        <v>3</v>
      </c>
      <c r="P177" s="100">
        <v>153.768</v>
      </c>
      <c r="Q177" s="100">
        <v>0</v>
      </c>
      <c r="R177" s="103">
        <f t="shared" si="49"/>
        <v>670.35400000000004</v>
      </c>
    </row>
    <row r="178" spans="1:18" s="64" customFormat="1" ht="86.25" outlineLevel="1" x14ac:dyDescent="0.3">
      <c r="A178" s="94" t="s">
        <v>823</v>
      </c>
      <c r="B178" s="95" t="s">
        <v>828</v>
      </c>
      <c r="C178" s="96" t="s">
        <v>319</v>
      </c>
      <c r="D178" s="97" t="s">
        <v>503</v>
      </c>
      <c r="E178" s="98" t="s">
        <v>505</v>
      </c>
      <c r="F178" s="99">
        <v>45274</v>
      </c>
      <c r="G178" s="99">
        <v>45276</v>
      </c>
      <c r="H178" s="98" t="s">
        <v>369</v>
      </c>
      <c r="I178" s="100">
        <f t="shared" si="42"/>
        <v>223.45133333333334</v>
      </c>
      <c r="J178" s="100">
        <f t="shared" si="36"/>
        <v>394.08600000000001</v>
      </c>
      <c r="K178" s="100">
        <v>394.08600000000001</v>
      </c>
      <c r="L178" s="101">
        <v>0</v>
      </c>
      <c r="M178" s="102">
        <f t="shared" si="47"/>
        <v>2</v>
      </c>
      <c r="N178" s="100">
        <v>122.5</v>
      </c>
      <c r="O178" s="102">
        <f t="shared" si="48"/>
        <v>3</v>
      </c>
      <c r="P178" s="100">
        <v>153.768</v>
      </c>
      <c r="Q178" s="100">
        <v>0</v>
      </c>
      <c r="R178" s="103">
        <f t="shared" si="49"/>
        <v>670.35400000000004</v>
      </c>
    </row>
    <row r="179" spans="1:18" s="117" customFormat="1" ht="17.25" x14ac:dyDescent="0.3">
      <c r="A179" s="109" t="s">
        <v>271</v>
      </c>
      <c r="B179" s="110"/>
      <c r="C179" s="96"/>
      <c r="D179" s="112"/>
      <c r="E179" s="113"/>
      <c r="F179" s="114"/>
      <c r="G179" s="114"/>
      <c r="H179" s="113"/>
      <c r="I179" s="115">
        <f t="shared" si="42"/>
        <v>129.97784313725492</v>
      </c>
      <c r="J179" s="115">
        <f t="shared" ref="J179:Q179" si="50">SUM(J180:J189)</f>
        <v>2369.377</v>
      </c>
      <c r="K179" s="115">
        <f t="shared" si="50"/>
        <v>2369.377</v>
      </c>
      <c r="L179" s="115">
        <f t="shared" si="50"/>
        <v>0</v>
      </c>
      <c r="M179" s="116">
        <f t="shared" si="50"/>
        <v>41</v>
      </c>
      <c r="N179" s="115">
        <f t="shared" si="50"/>
        <v>2151.9</v>
      </c>
      <c r="O179" s="116">
        <f t="shared" si="50"/>
        <v>51</v>
      </c>
      <c r="P179" s="115">
        <f t="shared" si="50"/>
        <v>2102.5930000000003</v>
      </c>
      <c r="Q179" s="115">
        <f t="shared" si="50"/>
        <v>5</v>
      </c>
      <c r="R179" s="103">
        <f t="shared" si="49"/>
        <v>6628.8700000000008</v>
      </c>
    </row>
    <row r="180" spans="1:18" s="64" customFormat="1" ht="51.75" outlineLevel="1" x14ac:dyDescent="0.3">
      <c r="A180" s="94" t="s">
        <v>824</v>
      </c>
      <c r="B180" s="95" t="s">
        <v>829</v>
      </c>
      <c r="C180" s="96" t="s">
        <v>319</v>
      </c>
      <c r="D180" s="97" t="s">
        <v>506</v>
      </c>
      <c r="E180" s="98" t="s">
        <v>147</v>
      </c>
      <c r="F180" s="99">
        <v>45200</v>
      </c>
      <c r="G180" s="99">
        <v>45204</v>
      </c>
      <c r="H180" s="98" t="s">
        <v>507</v>
      </c>
      <c r="I180" s="100">
        <f t="shared" si="42"/>
        <v>42.4542</v>
      </c>
      <c r="J180" s="100">
        <f t="shared" si="36"/>
        <v>88.5</v>
      </c>
      <c r="K180" s="100">
        <v>88.5</v>
      </c>
      <c r="L180" s="101">
        <v>0</v>
      </c>
      <c r="M180" s="102">
        <f t="shared" ref="M180:M189" si="51">G180-F180</f>
        <v>4</v>
      </c>
      <c r="N180" s="100">
        <v>33</v>
      </c>
      <c r="O180" s="102">
        <f t="shared" ref="O180:O189" si="52">G180-F180+1</f>
        <v>5</v>
      </c>
      <c r="P180" s="100">
        <v>90.771000000000001</v>
      </c>
      <c r="Q180" s="100">
        <v>0</v>
      </c>
      <c r="R180" s="103">
        <f t="shared" si="49"/>
        <v>212.27100000000002</v>
      </c>
    </row>
    <row r="181" spans="1:18" s="64" customFormat="1" ht="51.75" outlineLevel="1" x14ac:dyDescent="0.3">
      <c r="A181" s="94" t="s">
        <v>824</v>
      </c>
      <c r="B181" s="95" t="s">
        <v>830</v>
      </c>
      <c r="C181" s="96" t="s">
        <v>319</v>
      </c>
      <c r="D181" s="97" t="s">
        <v>508</v>
      </c>
      <c r="E181" s="98" t="s">
        <v>509</v>
      </c>
      <c r="F181" s="99">
        <v>45131</v>
      </c>
      <c r="G181" s="99">
        <v>45133</v>
      </c>
      <c r="H181" s="98" t="s">
        <v>507</v>
      </c>
      <c r="I181" s="100">
        <f t="shared" si="42"/>
        <v>70.757000000000005</v>
      </c>
      <c r="J181" s="100">
        <f t="shared" si="36"/>
        <v>88.5</v>
      </c>
      <c r="K181" s="100">
        <v>88.5</v>
      </c>
      <c r="L181" s="101">
        <v>0</v>
      </c>
      <c r="M181" s="102">
        <f t="shared" si="51"/>
        <v>2</v>
      </c>
      <c r="N181" s="100">
        <v>33</v>
      </c>
      <c r="O181" s="102">
        <f t="shared" si="52"/>
        <v>3</v>
      </c>
      <c r="P181" s="100">
        <v>90.771000000000001</v>
      </c>
      <c r="Q181" s="100">
        <v>0</v>
      </c>
      <c r="R181" s="103">
        <f t="shared" si="49"/>
        <v>212.27100000000002</v>
      </c>
    </row>
    <row r="182" spans="1:18" s="64" customFormat="1" ht="120.75" outlineLevel="1" x14ac:dyDescent="0.3">
      <c r="A182" s="94" t="s">
        <v>824</v>
      </c>
      <c r="B182" s="95" t="s">
        <v>831</v>
      </c>
      <c r="C182" s="96" t="s">
        <v>319</v>
      </c>
      <c r="D182" s="97" t="s">
        <v>508</v>
      </c>
      <c r="E182" s="98" t="s">
        <v>512</v>
      </c>
      <c r="F182" s="99">
        <v>45131</v>
      </c>
      <c r="G182" s="99">
        <v>45133</v>
      </c>
      <c r="H182" s="98" t="s">
        <v>507</v>
      </c>
      <c r="I182" s="100">
        <f t="shared" si="42"/>
        <v>70.757000000000005</v>
      </c>
      <c r="J182" s="100">
        <f t="shared" si="36"/>
        <v>88.5</v>
      </c>
      <c r="K182" s="100">
        <v>88.5</v>
      </c>
      <c r="L182" s="101">
        <v>0</v>
      </c>
      <c r="M182" s="102">
        <f t="shared" si="51"/>
        <v>2</v>
      </c>
      <c r="N182" s="100">
        <v>33</v>
      </c>
      <c r="O182" s="102">
        <f t="shared" si="52"/>
        <v>3</v>
      </c>
      <c r="P182" s="100">
        <v>90.771000000000001</v>
      </c>
      <c r="Q182" s="100">
        <v>0</v>
      </c>
      <c r="R182" s="103">
        <f t="shared" si="49"/>
        <v>212.27100000000002</v>
      </c>
    </row>
    <row r="183" spans="1:18" s="64" customFormat="1" ht="51.75" outlineLevel="1" x14ac:dyDescent="0.3">
      <c r="A183" s="94" t="s">
        <v>824</v>
      </c>
      <c r="B183" s="95" t="s">
        <v>832</v>
      </c>
      <c r="C183" s="96" t="s">
        <v>319</v>
      </c>
      <c r="D183" s="97" t="s">
        <v>510</v>
      </c>
      <c r="E183" s="98" t="s">
        <v>147</v>
      </c>
      <c r="F183" s="99">
        <v>45203</v>
      </c>
      <c r="G183" s="99">
        <v>45205</v>
      </c>
      <c r="H183" s="98" t="s">
        <v>689</v>
      </c>
      <c r="I183" s="100">
        <f t="shared" si="42"/>
        <v>184.62066666666666</v>
      </c>
      <c r="J183" s="100">
        <f t="shared" si="36"/>
        <v>199.43700000000001</v>
      </c>
      <c r="K183" s="100">
        <v>199.43700000000001</v>
      </c>
      <c r="L183" s="101">
        <v>0</v>
      </c>
      <c r="M183" s="102">
        <f t="shared" si="51"/>
        <v>2</v>
      </c>
      <c r="N183" s="100">
        <v>155.19999999999999</v>
      </c>
      <c r="O183" s="102">
        <f t="shared" si="52"/>
        <v>3</v>
      </c>
      <c r="P183" s="100">
        <v>199.22499999999999</v>
      </c>
      <c r="Q183" s="100">
        <v>0</v>
      </c>
      <c r="R183" s="103">
        <f t="shared" si="49"/>
        <v>553.86199999999997</v>
      </c>
    </row>
    <row r="184" spans="1:18" s="64" customFormat="1" ht="120.75" outlineLevel="1" x14ac:dyDescent="0.3">
      <c r="A184" s="94" t="s">
        <v>824</v>
      </c>
      <c r="B184" s="95" t="s">
        <v>833</v>
      </c>
      <c r="C184" s="96" t="s">
        <v>319</v>
      </c>
      <c r="D184" s="97" t="s">
        <v>511</v>
      </c>
      <c r="E184" s="98" t="s">
        <v>513</v>
      </c>
      <c r="F184" s="99">
        <v>45222</v>
      </c>
      <c r="G184" s="99">
        <v>45226</v>
      </c>
      <c r="H184" s="98" t="s">
        <v>708</v>
      </c>
      <c r="I184" s="100">
        <f t="shared" si="42"/>
        <v>143.4136</v>
      </c>
      <c r="J184" s="100">
        <f t="shared" si="36"/>
        <v>347.44299999999998</v>
      </c>
      <c r="K184" s="100">
        <v>347.44299999999998</v>
      </c>
      <c r="L184" s="101">
        <v>0</v>
      </c>
      <c r="M184" s="102">
        <f t="shared" si="51"/>
        <v>4</v>
      </c>
      <c r="N184" s="100">
        <v>190.9</v>
      </c>
      <c r="O184" s="102">
        <f t="shared" si="52"/>
        <v>5</v>
      </c>
      <c r="P184" s="100">
        <v>178.72499999999999</v>
      </c>
      <c r="Q184" s="100">
        <v>0</v>
      </c>
      <c r="R184" s="103">
        <f t="shared" si="49"/>
        <v>717.06799999999998</v>
      </c>
    </row>
    <row r="185" spans="1:18" s="64" customFormat="1" ht="103.5" outlineLevel="1" x14ac:dyDescent="0.3">
      <c r="A185" s="94" t="s">
        <v>824</v>
      </c>
      <c r="B185" s="95" t="s">
        <v>834</v>
      </c>
      <c r="C185" s="96" t="s">
        <v>319</v>
      </c>
      <c r="D185" s="97" t="s">
        <v>514</v>
      </c>
      <c r="E185" s="98" t="s">
        <v>515</v>
      </c>
      <c r="F185" s="99">
        <v>45252</v>
      </c>
      <c r="G185" s="99">
        <v>45255</v>
      </c>
      <c r="H185" s="98" t="s">
        <v>176</v>
      </c>
      <c r="I185" s="100">
        <f t="shared" si="42"/>
        <v>181.50575000000001</v>
      </c>
      <c r="J185" s="100">
        <f t="shared" si="36"/>
        <v>283.87799999999999</v>
      </c>
      <c r="K185" s="100">
        <v>283.87799999999999</v>
      </c>
      <c r="L185" s="101">
        <v>0</v>
      </c>
      <c r="M185" s="102">
        <f t="shared" si="51"/>
        <v>3</v>
      </c>
      <c r="N185" s="100">
        <v>218.3</v>
      </c>
      <c r="O185" s="102">
        <f t="shared" si="52"/>
        <v>4</v>
      </c>
      <c r="P185" s="100">
        <v>223.845</v>
      </c>
      <c r="Q185" s="100">
        <v>0</v>
      </c>
      <c r="R185" s="103">
        <f t="shared" si="49"/>
        <v>726.02300000000002</v>
      </c>
    </row>
    <row r="186" spans="1:18" s="64" customFormat="1" ht="51.75" outlineLevel="1" x14ac:dyDescent="0.3">
      <c r="A186" s="94" t="s">
        <v>824</v>
      </c>
      <c r="B186" s="95" t="s">
        <v>835</v>
      </c>
      <c r="C186" s="96" t="s">
        <v>319</v>
      </c>
      <c r="D186" s="97" t="s">
        <v>516</v>
      </c>
      <c r="E186" s="98" t="s">
        <v>147</v>
      </c>
      <c r="F186" s="99">
        <v>45252</v>
      </c>
      <c r="G186" s="99">
        <v>45255</v>
      </c>
      <c r="H186" s="98" t="s">
        <v>176</v>
      </c>
      <c r="I186" s="100">
        <f t="shared" si="42"/>
        <v>182.75575000000001</v>
      </c>
      <c r="J186" s="100">
        <f t="shared" si="36"/>
        <v>283.87799999999999</v>
      </c>
      <c r="K186" s="100">
        <v>283.87799999999999</v>
      </c>
      <c r="L186" s="101">
        <v>0</v>
      </c>
      <c r="M186" s="102">
        <f t="shared" si="51"/>
        <v>3</v>
      </c>
      <c r="N186" s="100">
        <v>218.3</v>
      </c>
      <c r="O186" s="102">
        <f t="shared" si="52"/>
        <v>4</v>
      </c>
      <c r="P186" s="100">
        <v>223.845</v>
      </c>
      <c r="Q186" s="100">
        <v>5</v>
      </c>
      <c r="R186" s="103">
        <f t="shared" si="49"/>
        <v>731.02300000000002</v>
      </c>
    </row>
    <row r="187" spans="1:18" s="64" customFormat="1" ht="103.5" outlineLevel="1" x14ac:dyDescent="0.3">
      <c r="A187" s="94" t="s">
        <v>824</v>
      </c>
      <c r="B187" s="95" t="s">
        <v>836</v>
      </c>
      <c r="C187" s="96" t="s">
        <v>319</v>
      </c>
      <c r="D187" s="97" t="s">
        <v>517</v>
      </c>
      <c r="E187" s="98" t="s">
        <v>515</v>
      </c>
      <c r="F187" s="99">
        <v>45261</v>
      </c>
      <c r="G187" s="99">
        <v>45268</v>
      </c>
      <c r="H187" s="98" t="s">
        <v>499</v>
      </c>
      <c r="I187" s="100">
        <f t="shared" si="42"/>
        <v>136.00337500000001</v>
      </c>
      <c r="J187" s="100">
        <f t="shared" si="36"/>
        <v>329.74700000000001</v>
      </c>
      <c r="K187" s="100">
        <v>329.74700000000001</v>
      </c>
      <c r="L187" s="101">
        <v>0</v>
      </c>
      <c r="M187" s="102">
        <f t="shared" si="51"/>
        <v>7</v>
      </c>
      <c r="N187" s="100">
        <v>423.4</v>
      </c>
      <c r="O187" s="102">
        <f t="shared" si="52"/>
        <v>8</v>
      </c>
      <c r="P187" s="100">
        <v>334.88</v>
      </c>
      <c r="Q187" s="100">
        <v>0</v>
      </c>
      <c r="R187" s="103">
        <f t="shared" si="49"/>
        <v>1088.027</v>
      </c>
    </row>
    <row r="188" spans="1:18" s="64" customFormat="1" ht="120.75" outlineLevel="1" x14ac:dyDescent="0.3">
      <c r="A188" s="94" t="s">
        <v>824</v>
      </c>
      <c r="B188" s="95" t="s">
        <v>837</v>
      </c>
      <c r="C188" s="96" t="s">
        <v>319</v>
      </c>
      <c r="D188" s="97" t="s">
        <v>517</v>
      </c>
      <c r="E188" s="98" t="s">
        <v>513</v>
      </c>
      <c r="F188" s="99">
        <v>45261</v>
      </c>
      <c r="G188" s="99">
        <v>45268</v>
      </c>
      <c r="H188" s="98" t="s">
        <v>499</v>
      </c>
      <c r="I188" s="100">
        <f t="shared" si="42"/>
        <v>136.00337500000001</v>
      </c>
      <c r="J188" s="100">
        <f t="shared" si="36"/>
        <v>329.74700000000001</v>
      </c>
      <c r="K188" s="100">
        <v>329.74700000000001</v>
      </c>
      <c r="L188" s="101">
        <v>0</v>
      </c>
      <c r="M188" s="102">
        <f t="shared" si="51"/>
        <v>7</v>
      </c>
      <c r="N188" s="100">
        <v>423.4</v>
      </c>
      <c r="O188" s="102">
        <f t="shared" si="52"/>
        <v>8</v>
      </c>
      <c r="P188" s="100">
        <v>334.88</v>
      </c>
      <c r="Q188" s="100">
        <v>0</v>
      </c>
      <c r="R188" s="103">
        <f t="shared" si="49"/>
        <v>1088.027</v>
      </c>
    </row>
    <row r="189" spans="1:18" s="64" customFormat="1" ht="69" outlineLevel="1" x14ac:dyDescent="0.3">
      <c r="A189" s="94" t="s">
        <v>824</v>
      </c>
      <c r="B189" s="95" t="s">
        <v>838</v>
      </c>
      <c r="C189" s="96" t="s">
        <v>319</v>
      </c>
      <c r="D189" s="97" t="s">
        <v>517</v>
      </c>
      <c r="E189" s="98" t="s">
        <v>947</v>
      </c>
      <c r="F189" s="99">
        <v>45261</v>
      </c>
      <c r="G189" s="99">
        <v>45268</v>
      </c>
      <c r="H189" s="98" t="s">
        <v>499</v>
      </c>
      <c r="I189" s="100">
        <f t="shared" si="42"/>
        <v>136.00337500000001</v>
      </c>
      <c r="J189" s="100">
        <f t="shared" si="36"/>
        <v>329.74700000000001</v>
      </c>
      <c r="K189" s="100">
        <v>329.74700000000001</v>
      </c>
      <c r="L189" s="101">
        <v>0</v>
      </c>
      <c r="M189" s="102">
        <f t="shared" si="51"/>
        <v>7</v>
      </c>
      <c r="N189" s="100">
        <v>423.4</v>
      </c>
      <c r="O189" s="102">
        <f t="shared" si="52"/>
        <v>8</v>
      </c>
      <c r="P189" s="100">
        <v>334.88</v>
      </c>
      <c r="Q189" s="100">
        <v>0</v>
      </c>
      <c r="R189" s="103">
        <f t="shared" si="49"/>
        <v>1088.027</v>
      </c>
    </row>
    <row r="190" spans="1:18" s="93" customFormat="1" ht="17.25" x14ac:dyDescent="0.3">
      <c r="A190" s="86" t="s">
        <v>839</v>
      </c>
      <c r="B190" s="104"/>
      <c r="C190" s="96"/>
      <c r="D190" s="105"/>
      <c r="E190" s="106"/>
      <c r="F190" s="107"/>
      <c r="G190" s="107"/>
      <c r="H190" s="106"/>
      <c r="I190" s="103">
        <f t="shared" si="42"/>
        <v>56.913641221374057</v>
      </c>
      <c r="J190" s="103">
        <f t="shared" ref="J190:Q190" si="53">SUM(J191:J215)</f>
        <v>1922.223</v>
      </c>
      <c r="K190" s="103">
        <f t="shared" si="53"/>
        <v>1922.223</v>
      </c>
      <c r="L190" s="103">
        <f t="shared" si="53"/>
        <v>0</v>
      </c>
      <c r="M190" s="108">
        <f t="shared" si="53"/>
        <v>106</v>
      </c>
      <c r="N190" s="103">
        <f t="shared" si="53"/>
        <v>2054.9190000000003</v>
      </c>
      <c r="O190" s="108">
        <f t="shared" si="53"/>
        <v>131</v>
      </c>
      <c r="P190" s="103">
        <f t="shared" si="53"/>
        <v>3478.545000000001</v>
      </c>
      <c r="Q190" s="103">
        <f t="shared" si="53"/>
        <v>0</v>
      </c>
      <c r="R190" s="103">
        <f t="shared" si="49"/>
        <v>7455.6870000000017</v>
      </c>
    </row>
    <row r="191" spans="1:18" s="64" customFormat="1" ht="51.75" outlineLevel="1" x14ac:dyDescent="0.3">
      <c r="A191" s="94" t="s">
        <v>839</v>
      </c>
      <c r="B191" s="95" t="s">
        <v>64</v>
      </c>
      <c r="C191" s="96" t="s">
        <v>319</v>
      </c>
      <c r="D191" s="97" t="s">
        <v>518</v>
      </c>
      <c r="E191" s="98" t="s">
        <v>519</v>
      </c>
      <c r="F191" s="99">
        <v>45196</v>
      </c>
      <c r="G191" s="99">
        <v>45199</v>
      </c>
      <c r="H191" s="98" t="s">
        <v>220</v>
      </c>
      <c r="I191" s="100">
        <f t="shared" si="42"/>
        <v>33.832500000000003</v>
      </c>
      <c r="J191" s="100">
        <f t="shared" si="36"/>
        <v>0</v>
      </c>
      <c r="K191" s="100">
        <v>0</v>
      </c>
      <c r="L191" s="101">
        <v>0</v>
      </c>
      <c r="M191" s="102">
        <f t="shared" ref="M191:M215" si="54">G191-F191</f>
        <v>3</v>
      </c>
      <c r="N191" s="100">
        <v>0</v>
      </c>
      <c r="O191" s="102">
        <f t="shared" ref="O191:O215" si="55">G191-F191+1</f>
        <v>4</v>
      </c>
      <c r="P191" s="100">
        <v>135.33000000000001</v>
      </c>
      <c r="Q191" s="100">
        <v>0</v>
      </c>
      <c r="R191" s="103">
        <f t="shared" si="49"/>
        <v>135.33000000000001</v>
      </c>
    </row>
    <row r="192" spans="1:18" s="64" customFormat="1" ht="155.25" outlineLevel="1" x14ac:dyDescent="0.3">
      <c r="A192" s="94" t="s">
        <v>839</v>
      </c>
      <c r="B192" s="95" t="s">
        <v>65</v>
      </c>
      <c r="C192" s="96" t="s">
        <v>319</v>
      </c>
      <c r="D192" s="97" t="s">
        <v>518</v>
      </c>
      <c r="E192" s="98" t="s">
        <v>520</v>
      </c>
      <c r="F192" s="99">
        <v>45196</v>
      </c>
      <c r="G192" s="99">
        <v>45199</v>
      </c>
      <c r="H192" s="98" t="s">
        <v>220</v>
      </c>
      <c r="I192" s="100">
        <f t="shared" si="42"/>
        <v>33.832500000000003</v>
      </c>
      <c r="J192" s="100">
        <f t="shared" si="36"/>
        <v>0</v>
      </c>
      <c r="K192" s="100">
        <v>0</v>
      </c>
      <c r="L192" s="101">
        <v>0</v>
      </c>
      <c r="M192" s="102">
        <f t="shared" si="54"/>
        <v>3</v>
      </c>
      <c r="N192" s="100">
        <v>0</v>
      </c>
      <c r="O192" s="102">
        <f t="shared" si="55"/>
        <v>4</v>
      </c>
      <c r="P192" s="100">
        <v>135.33000000000001</v>
      </c>
      <c r="Q192" s="100">
        <v>0</v>
      </c>
      <c r="R192" s="103">
        <f t="shared" si="49"/>
        <v>135.33000000000001</v>
      </c>
    </row>
    <row r="193" spans="1:18" s="64" customFormat="1" ht="103.5" outlineLevel="1" x14ac:dyDescent="0.3">
      <c r="A193" s="94" t="s">
        <v>839</v>
      </c>
      <c r="B193" s="95" t="s">
        <v>66</v>
      </c>
      <c r="C193" s="96" t="s">
        <v>319</v>
      </c>
      <c r="D193" s="97" t="s">
        <v>518</v>
      </c>
      <c r="E193" s="98" t="s">
        <v>521</v>
      </c>
      <c r="F193" s="99">
        <v>45196</v>
      </c>
      <c r="G193" s="99">
        <v>45199</v>
      </c>
      <c r="H193" s="98" t="s">
        <v>220</v>
      </c>
      <c r="I193" s="100">
        <f t="shared" ref="I193:I252" si="56">R193/O193</f>
        <v>33.832500000000003</v>
      </c>
      <c r="J193" s="100">
        <f t="shared" si="36"/>
        <v>0</v>
      </c>
      <c r="K193" s="100">
        <v>0</v>
      </c>
      <c r="L193" s="101">
        <v>0</v>
      </c>
      <c r="M193" s="102">
        <f t="shared" si="54"/>
        <v>3</v>
      </c>
      <c r="N193" s="100">
        <v>0</v>
      </c>
      <c r="O193" s="102">
        <f t="shared" si="55"/>
        <v>4</v>
      </c>
      <c r="P193" s="100">
        <v>135.33000000000001</v>
      </c>
      <c r="Q193" s="100">
        <v>0</v>
      </c>
      <c r="R193" s="103">
        <f t="shared" si="49"/>
        <v>135.33000000000001</v>
      </c>
    </row>
    <row r="194" spans="1:18" s="64" customFormat="1" ht="51.75" outlineLevel="1" x14ac:dyDescent="0.3">
      <c r="A194" s="94" t="s">
        <v>839</v>
      </c>
      <c r="B194" s="95" t="s">
        <v>840</v>
      </c>
      <c r="C194" s="96" t="s">
        <v>319</v>
      </c>
      <c r="D194" s="97" t="s">
        <v>522</v>
      </c>
      <c r="E194" s="98" t="s">
        <v>523</v>
      </c>
      <c r="F194" s="99">
        <v>45201</v>
      </c>
      <c r="G194" s="99">
        <v>45203</v>
      </c>
      <c r="H194" s="98" t="s">
        <v>129</v>
      </c>
      <c r="I194" s="100">
        <f t="shared" si="56"/>
        <v>31.422000000000001</v>
      </c>
      <c r="J194" s="100">
        <f t="shared" si="36"/>
        <v>0</v>
      </c>
      <c r="K194" s="100">
        <v>0</v>
      </c>
      <c r="L194" s="101">
        <v>0</v>
      </c>
      <c r="M194" s="102">
        <f t="shared" si="54"/>
        <v>2</v>
      </c>
      <c r="N194" s="100">
        <v>0</v>
      </c>
      <c r="O194" s="102">
        <f t="shared" si="55"/>
        <v>3</v>
      </c>
      <c r="P194" s="100">
        <v>94.266000000000005</v>
      </c>
      <c r="Q194" s="100">
        <v>0</v>
      </c>
      <c r="R194" s="103">
        <f t="shared" si="49"/>
        <v>94.266000000000005</v>
      </c>
    </row>
    <row r="195" spans="1:18" s="64" customFormat="1" ht="86.25" outlineLevel="1" x14ac:dyDescent="0.3">
      <c r="A195" s="94" t="s">
        <v>839</v>
      </c>
      <c r="B195" s="95" t="s">
        <v>841</v>
      </c>
      <c r="C195" s="96" t="s">
        <v>319</v>
      </c>
      <c r="D195" s="97" t="s">
        <v>524</v>
      </c>
      <c r="E195" s="98" t="s">
        <v>525</v>
      </c>
      <c r="F195" s="99">
        <v>45214</v>
      </c>
      <c r="G195" s="99">
        <v>45226</v>
      </c>
      <c r="H195" s="98" t="s">
        <v>220</v>
      </c>
      <c r="I195" s="100">
        <f t="shared" si="56"/>
        <v>78.068615384615384</v>
      </c>
      <c r="J195" s="100">
        <f t="shared" si="36"/>
        <v>160.69399999999999</v>
      </c>
      <c r="K195" s="100">
        <v>160.69399999999999</v>
      </c>
      <c r="L195" s="101">
        <v>0</v>
      </c>
      <c r="M195" s="102">
        <f t="shared" si="54"/>
        <v>12</v>
      </c>
      <c r="N195" s="100">
        <v>395.68400000000003</v>
      </c>
      <c r="O195" s="102">
        <f t="shared" si="55"/>
        <v>13</v>
      </c>
      <c r="P195" s="100">
        <v>458.51400000000001</v>
      </c>
      <c r="Q195" s="100">
        <v>0</v>
      </c>
      <c r="R195" s="103">
        <f t="shared" si="49"/>
        <v>1014.8920000000001</v>
      </c>
    </row>
    <row r="196" spans="1:18" s="64" customFormat="1" ht="69" outlineLevel="1" x14ac:dyDescent="0.3">
      <c r="A196" s="94" t="s">
        <v>839</v>
      </c>
      <c r="B196" s="95" t="s">
        <v>842</v>
      </c>
      <c r="C196" s="96" t="s">
        <v>319</v>
      </c>
      <c r="D196" s="97" t="s">
        <v>198</v>
      </c>
      <c r="E196" s="98" t="s">
        <v>199</v>
      </c>
      <c r="F196" s="99">
        <v>45200</v>
      </c>
      <c r="G196" s="99">
        <v>45204</v>
      </c>
      <c r="H196" s="98" t="s">
        <v>176</v>
      </c>
      <c r="I196" s="100">
        <f t="shared" si="56"/>
        <v>52.351199999999992</v>
      </c>
      <c r="J196" s="100">
        <f t="shared" si="36"/>
        <v>0</v>
      </c>
      <c r="K196" s="100">
        <v>0</v>
      </c>
      <c r="L196" s="101">
        <v>0</v>
      </c>
      <c r="M196" s="102">
        <f t="shared" si="54"/>
        <v>4</v>
      </c>
      <c r="N196" s="100">
        <v>261.75599999999997</v>
      </c>
      <c r="O196" s="102">
        <f t="shared" si="55"/>
        <v>5</v>
      </c>
      <c r="P196" s="100">
        <v>0</v>
      </c>
      <c r="Q196" s="100">
        <v>0</v>
      </c>
      <c r="R196" s="103">
        <f t="shared" si="49"/>
        <v>261.75599999999997</v>
      </c>
    </row>
    <row r="197" spans="1:18" s="64" customFormat="1" ht="103.5" outlineLevel="1" x14ac:dyDescent="0.3">
      <c r="A197" s="94" t="s">
        <v>839</v>
      </c>
      <c r="B197" s="95" t="s">
        <v>843</v>
      </c>
      <c r="C197" s="96" t="s">
        <v>319</v>
      </c>
      <c r="D197" s="97" t="s">
        <v>526</v>
      </c>
      <c r="E197" s="98" t="s">
        <v>527</v>
      </c>
      <c r="F197" s="99">
        <v>45216</v>
      </c>
      <c r="G197" s="99">
        <v>45230</v>
      </c>
      <c r="H197" s="98" t="s">
        <v>220</v>
      </c>
      <c r="I197" s="100">
        <f t="shared" si="56"/>
        <v>75.439666666666668</v>
      </c>
      <c r="J197" s="100">
        <f t="shared" si="36"/>
        <v>171.345</v>
      </c>
      <c r="K197" s="100">
        <v>171.345</v>
      </c>
      <c r="L197" s="101">
        <v>0</v>
      </c>
      <c r="M197" s="102">
        <f t="shared" si="54"/>
        <v>14</v>
      </c>
      <c r="N197" s="100">
        <v>447.44900000000001</v>
      </c>
      <c r="O197" s="102">
        <f t="shared" si="55"/>
        <v>15</v>
      </c>
      <c r="P197" s="100">
        <v>512.80100000000004</v>
      </c>
      <c r="Q197" s="100">
        <v>0</v>
      </c>
      <c r="R197" s="103">
        <f t="shared" si="49"/>
        <v>1131.595</v>
      </c>
    </row>
    <row r="198" spans="1:18" s="64" customFormat="1" ht="86.25" outlineLevel="1" x14ac:dyDescent="0.3">
      <c r="A198" s="94" t="s">
        <v>839</v>
      </c>
      <c r="B198" s="95" t="s">
        <v>844</v>
      </c>
      <c r="C198" s="96" t="s">
        <v>319</v>
      </c>
      <c r="D198" s="97" t="s">
        <v>196</v>
      </c>
      <c r="E198" s="98" t="s">
        <v>138</v>
      </c>
      <c r="F198" s="99">
        <v>45210</v>
      </c>
      <c r="G198" s="99">
        <v>45214</v>
      </c>
      <c r="H198" s="98" t="s">
        <v>197</v>
      </c>
      <c r="I198" s="100">
        <f t="shared" si="56"/>
        <v>22.724600000000002</v>
      </c>
      <c r="J198" s="100">
        <f t="shared" si="36"/>
        <v>0</v>
      </c>
      <c r="K198" s="100">
        <v>0</v>
      </c>
      <c r="L198" s="101">
        <v>0</v>
      </c>
      <c r="M198" s="102">
        <f t="shared" si="54"/>
        <v>4</v>
      </c>
      <c r="N198" s="100">
        <v>113.623</v>
      </c>
      <c r="O198" s="102">
        <f t="shared" si="55"/>
        <v>5</v>
      </c>
      <c r="P198" s="100">
        <v>0</v>
      </c>
      <c r="Q198" s="100">
        <v>0</v>
      </c>
      <c r="R198" s="103">
        <f t="shared" si="49"/>
        <v>113.623</v>
      </c>
    </row>
    <row r="199" spans="1:18" s="64" customFormat="1" ht="51.75" outlineLevel="1" x14ac:dyDescent="0.3">
      <c r="A199" s="94" t="s">
        <v>839</v>
      </c>
      <c r="B199" s="95" t="s">
        <v>845</v>
      </c>
      <c r="C199" s="96" t="s">
        <v>319</v>
      </c>
      <c r="D199" s="97" t="s">
        <v>196</v>
      </c>
      <c r="E199" s="98" t="s">
        <v>142</v>
      </c>
      <c r="F199" s="99">
        <v>45210</v>
      </c>
      <c r="G199" s="99">
        <v>45214</v>
      </c>
      <c r="H199" s="98" t="s">
        <v>197</v>
      </c>
      <c r="I199" s="100">
        <f t="shared" si="56"/>
        <v>22.724600000000002</v>
      </c>
      <c r="J199" s="100">
        <f t="shared" si="36"/>
        <v>0</v>
      </c>
      <c r="K199" s="100">
        <v>0</v>
      </c>
      <c r="L199" s="101">
        <v>0</v>
      </c>
      <c r="M199" s="102">
        <f t="shared" si="54"/>
        <v>4</v>
      </c>
      <c r="N199" s="100">
        <v>113.623</v>
      </c>
      <c r="O199" s="102">
        <f t="shared" si="55"/>
        <v>5</v>
      </c>
      <c r="P199" s="100">
        <v>0</v>
      </c>
      <c r="Q199" s="100">
        <v>0</v>
      </c>
      <c r="R199" s="103">
        <f t="shared" si="49"/>
        <v>113.623</v>
      </c>
    </row>
    <row r="200" spans="1:18" s="64" customFormat="1" ht="86.25" outlineLevel="1" x14ac:dyDescent="0.3">
      <c r="A200" s="94" t="s">
        <v>839</v>
      </c>
      <c r="B200" s="95" t="s">
        <v>846</v>
      </c>
      <c r="C200" s="96" t="s">
        <v>319</v>
      </c>
      <c r="D200" s="97" t="s">
        <v>524</v>
      </c>
      <c r="E200" s="98" t="s">
        <v>525</v>
      </c>
      <c r="F200" s="99">
        <v>45214</v>
      </c>
      <c r="G200" s="99">
        <v>45226</v>
      </c>
      <c r="H200" s="98" t="s">
        <v>220</v>
      </c>
      <c r="I200" s="100">
        <f t="shared" si="56"/>
        <v>13.309846153846154</v>
      </c>
      <c r="J200" s="100">
        <f t="shared" si="36"/>
        <v>0</v>
      </c>
      <c r="K200" s="100">
        <v>0</v>
      </c>
      <c r="L200" s="101">
        <v>0</v>
      </c>
      <c r="M200" s="102">
        <f t="shared" si="54"/>
        <v>12</v>
      </c>
      <c r="N200" s="100">
        <v>0</v>
      </c>
      <c r="O200" s="102">
        <f t="shared" si="55"/>
        <v>13</v>
      </c>
      <c r="P200" s="100">
        <v>173.02799999999999</v>
      </c>
      <c r="Q200" s="100">
        <v>0</v>
      </c>
      <c r="R200" s="103">
        <f t="shared" si="49"/>
        <v>173.02799999999999</v>
      </c>
    </row>
    <row r="201" spans="1:18" s="64" customFormat="1" ht="138" outlineLevel="1" x14ac:dyDescent="0.3">
      <c r="A201" s="94" t="s">
        <v>839</v>
      </c>
      <c r="B201" s="95" t="s">
        <v>847</v>
      </c>
      <c r="C201" s="96" t="s">
        <v>319</v>
      </c>
      <c r="D201" s="97" t="s">
        <v>528</v>
      </c>
      <c r="E201" s="98" t="s">
        <v>529</v>
      </c>
      <c r="F201" s="99">
        <v>45236</v>
      </c>
      <c r="G201" s="99">
        <v>45240</v>
      </c>
      <c r="H201" s="98" t="s">
        <v>220</v>
      </c>
      <c r="I201" s="100">
        <f t="shared" si="56"/>
        <v>34.605599999999995</v>
      </c>
      <c r="J201" s="100">
        <f t="shared" si="36"/>
        <v>0</v>
      </c>
      <c r="K201" s="100">
        <v>0</v>
      </c>
      <c r="L201" s="101">
        <v>0</v>
      </c>
      <c r="M201" s="102">
        <f t="shared" si="54"/>
        <v>4</v>
      </c>
      <c r="N201" s="100">
        <v>0</v>
      </c>
      <c r="O201" s="102">
        <f t="shared" si="55"/>
        <v>5</v>
      </c>
      <c r="P201" s="100">
        <v>173.02799999999999</v>
      </c>
      <c r="Q201" s="100">
        <v>0</v>
      </c>
      <c r="R201" s="103">
        <f t="shared" si="49"/>
        <v>173.02799999999999</v>
      </c>
    </row>
    <row r="202" spans="1:18" s="64" customFormat="1" ht="138" outlineLevel="1" x14ac:dyDescent="0.3">
      <c r="A202" s="94" t="s">
        <v>839</v>
      </c>
      <c r="B202" s="95" t="s">
        <v>848</v>
      </c>
      <c r="C202" s="96" t="s">
        <v>319</v>
      </c>
      <c r="D202" s="97" t="s">
        <v>528</v>
      </c>
      <c r="E202" s="98" t="s">
        <v>530</v>
      </c>
      <c r="F202" s="99">
        <v>45236</v>
      </c>
      <c r="G202" s="99">
        <v>45240</v>
      </c>
      <c r="H202" s="98" t="s">
        <v>220</v>
      </c>
      <c r="I202" s="100">
        <f t="shared" si="56"/>
        <v>34.605599999999995</v>
      </c>
      <c r="J202" s="100">
        <f t="shared" si="36"/>
        <v>0</v>
      </c>
      <c r="K202" s="100">
        <v>0</v>
      </c>
      <c r="L202" s="101">
        <v>0</v>
      </c>
      <c r="M202" s="102">
        <f t="shared" si="54"/>
        <v>4</v>
      </c>
      <c r="N202" s="100">
        <v>0</v>
      </c>
      <c r="O202" s="102">
        <f t="shared" si="55"/>
        <v>5</v>
      </c>
      <c r="P202" s="100">
        <v>173.02799999999999</v>
      </c>
      <c r="Q202" s="100">
        <v>0</v>
      </c>
      <c r="R202" s="103">
        <f t="shared" si="49"/>
        <v>173.02799999999999</v>
      </c>
    </row>
    <row r="203" spans="1:18" s="64" customFormat="1" ht="120.75" outlineLevel="1" x14ac:dyDescent="0.3">
      <c r="A203" s="94" t="s">
        <v>839</v>
      </c>
      <c r="B203" s="95" t="s">
        <v>849</v>
      </c>
      <c r="C203" s="96" t="s">
        <v>319</v>
      </c>
      <c r="D203" s="97" t="s">
        <v>528</v>
      </c>
      <c r="E203" s="98" t="s">
        <v>531</v>
      </c>
      <c r="F203" s="99">
        <v>45236</v>
      </c>
      <c r="G203" s="99">
        <v>45240</v>
      </c>
      <c r="H203" s="98" t="s">
        <v>220</v>
      </c>
      <c r="I203" s="100">
        <f t="shared" si="56"/>
        <v>34.605599999999995</v>
      </c>
      <c r="J203" s="100">
        <f t="shared" si="36"/>
        <v>0</v>
      </c>
      <c r="K203" s="100">
        <v>0</v>
      </c>
      <c r="L203" s="101">
        <v>0</v>
      </c>
      <c r="M203" s="102">
        <f t="shared" si="54"/>
        <v>4</v>
      </c>
      <c r="N203" s="100">
        <v>0</v>
      </c>
      <c r="O203" s="102">
        <f t="shared" si="55"/>
        <v>5</v>
      </c>
      <c r="P203" s="100">
        <v>173.02799999999999</v>
      </c>
      <c r="Q203" s="100">
        <v>0</v>
      </c>
      <c r="R203" s="103">
        <f t="shared" si="49"/>
        <v>173.02799999999999</v>
      </c>
    </row>
    <row r="204" spans="1:18" s="64" customFormat="1" ht="103.5" outlineLevel="1" x14ac:dyDescent="0.3">
      <c r="A204" s="94" t="s">
        <v>839</v>
      </c>
      <c r="B204" s="95" t="s">
        <v>850</v>
      </c>
      <c r="C204" s="96" t="s">
        <v>319</v>
      </c>
      <c r="D204" s="97" t="s">
        <v>528</v>
      </c>
      <c r="E204" s="98" t="s">
        <v>541</v>
      </c>
      <c r="F204" s="99">
        <v>45236</v>
      </c>
      <c r="G204" s="99">
        <v>45240</v>
      </c>
      <c r="H204" s="98" t="s">
        <v>220</v>
      </c>
      <c r="I204" s="100">
        <f t="shared" si="56"/>
        <v>34.605599999999995</v>
      </c>
      <c r="J204" s="100">
        <f t="shared" si="36"/>
        <v>0</v>
      </c>
      <c r="K204" s="100">
        <v>0</v>
      </c>
      <c r="L204" s="101">
        <v>0</v>
      </c>
      <c r="M204" s="102">
        <f t="shared" si="54"/>
        <v>4</v>
      </c>
      <c r="N204" s="100">
        <v>0</v>
      </c>
      <c r="O204" s="102">
        <f t="shared" si="55"/>
        <v>5</v>
      </c>
      <c r="P204" s="100">
        <v>173.02799999999999</v>
      </c>
      <c r="Q204" s="100">
        <v>0</v>
      </c>
      <c r="R204" s="103">
        <f t="shared" si="49"/>
        <v>173.02799999999999</v>
      </c>
    </row>
    <row r="205" spans="1:18" s="64" customFormat="1" ht="86.25" outlineLevel="1" x14ac:dyDescent="0.3">
      <c r="A205" s="94" t="s">
        <v>839</v>
      </c>
      <c r="B205" s="95" t="s">
        <v>851</v>
      </c>
      <c r="C205" s="96" t="s">
        <v>319</v>
      </c>
      <c r="D205" s="97" t="s">
        <v>532</v>
      </c>
      <c r="E205" s="98" t="s">
        <v>138</v>
      </c>
      <c r="F205" s="99">
        <v>45236</v>
      </c>
      <c r="G205" s="99">
        <v>45240</v>
      </c>
      <c r="H205" s="98" t="s">
        <v>220</v>
      </c>
      <c r="I205" s="100">
        <f t="shared" si="56"/>
        <v>34.605599999999995</v>
      </c>
      <c r="J205" s="100">
        <f t="shared" si="36"/>
        <v>0</v>
      </c>
      <c r="K205" s="100">
        <v>0</v>
      </c>
      <c r="L205" s="101">
        <v>0</v>
      </c>
      <c r="M205" s="102">
        <f t="shared" si="54"/>
        <v>4</v>
      </c>
      <c r="N205" s="100">
        <v>0</v>
      </c>
      <c r="O205" s="102">
        <f t="shared" si="55"/>
        <v>5</v>
      </c>
      <c r="P205" s="100">
        <v>173.02799999999999</v>
      </c>
      <c r="Q205" s="100">
        <v>0</v>
      </c>
      <c r="R205" s="103">
        <f t="shared" si="49"/>
        <v>173.02799999999999</v>
      </c>
    </row>
    <row r="206" spans="1:18" s="64" customFormat="1" ht="51.75" outlineLevel="1" x14ac:dyDescent="0.3">
      <c r="A206" s="94" t="s">
        <v>839</v>
      </c>
      <c r="B206" s="95" t="s">
        <v>852</v>
      </c>
      <c r="C206" s="96" t="s">
        <v>319</v>
      </c>
      <c r="D206" s="97" t="s">
        <v>533</v>
      </c>
      <c r="E206" s="98" t="s">
        <v>534</v>
      </c>
      <c r="F206" s="99">
        <v>45249</v>
      </c>
      <c r="G206" s="99">
        <v>45252</v>
      </c>
      <c r="H206" s="98" t="s">
        <v>109</v>
      </c>
      <c r="I206" s="100">
        <f t="shared" si="56"/>
        <v>121.50375</v>
      </c>
      <c r="J206" s="100">
        <f t="shared" si="36"/>
        <v>221.36500000000001</v>
      </c>
      <c r="K206" s="100">
        <v>221.36500000000001</v>
      </c>
      <c r="L206" s="101">
        <v>0</v>
      </c>
      <c r="M206" s="102">
        <f t="shared" si="54"/>
        <v>3</v>
      </c>
      <c r="N206" s="100">
        <v>143.94800000000001</v>
      </c>
      <c r="O206" s="102">
        <f t="shared" si="55"/>
        <v>4</v>
      </c>
      <c r="P206" s="100">
        <v>120.702</v>
      </c>
      <c r="Q206" s="100">
        <v>0</v>
      </c>
      <c r="R206" s="103">
        <f t="shared" si="49"/>
        <v>486.01499999999999</v>
      </c>
    </row>
    <row r="207" spans="1:18" s="64" customFormat="1" ht="69" outlineLevel="1" x14ac:dyDescent="0.3">
      <c r="A207" s="94" t="s">
        <v>839</v>
      </c>
      <c r="B207" s="95" t="s">
        <v>853</v>
      </c>
      <c r="C207" s="96" t="s">
        <v>319</v>
      </c>
      <c r="D207" s="97" t="s">
        <v>533</v>
      </c>
      <c r="E207" s="98" t="s">
        <v>199</v>
      </c>
      <c r="F207" s="99">
        <v>45249</v>
      </c>
      <c r="G207" s="99">
        <v>45252</v>
      </c>
      <c r="H207" s="98" t="s">
        <v>109</v>
      </c>
      <c r="I207" s="100">
        <f t="shared" si="56"/>
        <v>121.50375</v>
      </c>
      <c r="J207" s="100">
        <f t="shared" si="36"/>
        <v>221.36500000000001</v>
      </c>
      <c r="K207" s="100">
        <v>221.36500000000001</v>
      </c>
      <c r="L207" s="101">
        <v>0</v>
      </c>
      <c r="M207" s="102">
        <f t="shared" si="54"/>
        <v>3</v>
      </c>
      <c r="N207" s="100">
        <v>143.94800000000001</v>
      </c>
      <c r="O207" s="102">
        <f t="shared" si="55"/>
        <v>4</v>
      </c>
      <c r="P207" s="100">
        <v>120.702</v>
      </c>
      <c r="Q207" s="100">
        <v>0</v>
      </c>
      <c r="R207" s="103">
        <f t="shared" si="49"/>
        <v>486.01499999999999</v>
      </c>
    </row>
    <row r="208" spans="1:18" s="64" customFormat="1" ht="51.75" outlineLevel="1" x14ac:dyDescent="0.3">
      <c r="A208" s="94" t="s">
        <v>839</v>
      </c>
      <c r="B208" s="95" t="s">
        <v>854</v>
      </c>
      <c r="C208" s="96" t="s">
        <v>319</v>
      </c>
      <c r="D208" s="97" t="s">
        <v>535</v>
      </c>
      <c r="E208" s="98" t="s">
        <v>142</v>
      </c>
      <c r="F208" s="99">
        <v>45243</v>
      </c>
      <c r="G208" s="99">
        <v>45247</v>
      </c>
      <c r="H208" s="98" t="s">
        <v>726</v>
      </c>
      <c r="I208" s="100">
        <f t="shared" si="56"/>
        <v>158.47740000000002</v>
      </c>
      <c r="J208" s="100">
        <f t="shared" si="36"/>
        <v>585.33100000000002</v>
      </c>
      <c r="K208" s="100">
        <v>585.33100000000002</v>
      </c>
      <c r="L208" s="101">
        <v>0</v>
      </c>
      <c r="M208" s="102">
        <f t="shared" si="54"/>
        <v>4</v>
      </c>
      <c r="N208" s="100">
        <v>84.144000000000005</v>
      </c>
      <c r="O208" s="102">
        <f t="shared" si="55"/>
        <v>5</v>
      </c>
      <c r="P208" s="100">
        <v>122.91200000000001</v>
      </c>
      <c r="Q208" s="100">
        <v>0</v>
      </c>
      <c r="R208" s="103">
        <f t="shared" si="49"/>
        <v>792.38700000000006</v>
      </c>
    </row>
    <row r="209" spans="1:18" s="64" customFormat="1" ht="86.25" outlineLevel="1" x14ac:dyDescent="0.3">
      <c r="A209" s="94" t="s">
        <v>839</v>
      </c>
      <c r="B209" s="95" t="s">
        <v>855</v>
      </c>
      <c r="C209" s="96" t="s">
        <v>319</v>
      </c>
      <c r="D209" s="97" t="s">
        <v>536</v>
      </c>
      <c r="E209" s="98" t="s">
        <v>537</v>
      </c>
      <c r="F209" s="99">
        <v>45258</v>
      </c>
      <c r="G209" s="99">
        <v>45260</v>
      </c>
      <c r="H209" s="98" t="s">
        <v>538</v>
      </c>
      <c r="I209" s="100">
        <f t="shared" si="56"/>
        <v>24.144666666666666</v>
      </c>
      <c r="J209" s="100">
        <f t="shared" si="36"/>
        <v>0</v>
      </c>
      <c r="K209" s="100">
        <v>0</v>
      </c>
      <c r="L209" s="101">
        <v>0</v>
      </c>
      <c r="M209" s="102">
        <f t="shared" si="54"/>
        <v>2</v>
      </c>
      <c r="N209" s="100">
        <v>0</v>
      </c>
      <c r="O209" s="102">
        <f t="shared" si="55"/>
        <v>3</v>
      </c>
      <c r="P209" s="100">
        <v>72.433999999999997</v>
      </c>
      <c r="Q209" s="100">
        <v>0</v>
      </c>
      <c r="R209" s="103">
        <f t="shared" si="49"/>
        <v>72.433999999999997</v>
      </c>
    </row>
    <row r="210" spans="1:18" s="64" customFormat="1" ht="51.75" outlineLevel="1" x14ac:dyDescent="0.3">
      <c r="A210" s="94" t="s">
        <v>839</v>
      </c>
      <c r="B210" s="95" t="s">
        <v>856</v>
      </c>
      <c r="C210" s="96" t="s">
        <v>319</v>
      </c>
      <c r="D210" s="97" t="s">
        <v>539</v>
      </c>
      <c r="E210" s="98" t="s">
        <v>519</v>
      </c>
      <c r="F210" s="99">
        <v>45258</v>
      </c>
      <c r="G210" s="99">
        <v>45260</v>
      </c>
      <c r="H210" s="98" t="s">
        <v>538</v>
      </c>
      <c r="I210" s="100">
        <f t="shared" si="56"/>
        <v>24.144666666666666</v>
      </c>
      <c r="J210" s="100">
        <f t="shared" si="36"/>
        <v>0</v>
      </c>
      <c r="K210" s="100">
        <v>0</v>
      </c>
      <c r="L210" s="101">
        <v>0</v>
      </c>
      <c r="M210" s="102">
        <f t="shared" si="54"/>
        <v>2</v>
      </c>
      <c r="N210" s="100">
        <v>0</v>
      </c>
      <c r="O210" s="102">
        <f t="shared" si="55"/>
        <v>3</v>
      </c>
      <c r="P210" s="100">
        <v>72.433999999999997</v>
      </c>
      <c r="Q210" s="100">
        <v>0</v>
      </c>
      <c r="R210" s="103">
        <f t="shared" si="49"/>
        <v>72.433999999999997</v>
      </c>
    </row>
    <row r="211" spans="1:18" s="64" customFormat="1" ht="69" outlineLevel="1" x14ac:dyDescent="0.3">
      <c r="A211" s="94" t="s">
        <v>839</v>
      </c>
      <c r="B211" s="95" t="s">
        <v>857</v>
      </c>
      <c r="C211" s="96" t="s">
        <v>319</v>
      </c>
      <c r="D211" s="97" t="s">
        <v>539</v>
      </c>
      <c r="E211" s="98" t="s">
        <v>199</v>
      </c>
      <c r="F211" s="99">
        <v>45258</v>
      </c>
      <c r="G211" s="99">
        <v>45260</v>
      </c>
      <c r="H211" s="98" t="s">
        <v>538</v>
      </c>
      <c r="I211" s="100">
        <f t="shared" si="56"/>
        <v>24.144666666666666</v>
      </c>
      <c r="J211" s="100">
        <f t="shared" si="36"/>
        <v>0</v>
      </c>
      <c r="K211" s="100">
        <v>0</v>
      </c>
      <c r="L211" s="101">
        <v>0</v>
      </c>
      <c r="M211" s="102">
        <f t="shared" si="54"/>
        <v>2</v>
      </c>
      <c r="N211" s="100">
        <v>0</v>
      </c>
      <c r="O211" s="102">
        <f t="shared" si="55"/>
        <v>3</v>
      </c>
      <c r="P211" s="100">
        <v>72.433999999999997</v>
      </c>
      <c r="Q211" s="100">
        <v>0</v>
      </c>
      <c r="R211" s="103">
        <f t="shared" si="49"/>
        <v>72.433999999999997</v>
      </c>
    </row>
    <row r="212" spans="1:18" s="64" customFormat="1" ht="86.25" outlineLevel="1" x14ac:dyDescent="0.3">
      <c r="A212" s="94" t="s">
        <v>839</v>
      </c>
      <c r="B212" s="95" t="s">
        <v>858</v>
      </c>
      <c r="C212" s="96" t="s">
        <v>319</v>
      </c>
      <c r="D212" s="97" t="s">
        <v>539</v>
      </c>
      <c r="E212" s="98" t="s">
        <v>540</v>
      </c>
      <c r="F212" s="99">
        <v>45258</v>
      </c>
      <c r="G212" s="99">
        <v>45260</v>
      </c>
      <c r="H212" s="98" t="s">
        <v>538</v>
      </c>
      <c r="I212" s="100">
        <f t="shared" si="56"/>
        <v>24.144666666666666</v>
      </c>
      <c r="J212" s="100">
        <f t="shared" si="36"/>
        <v>0</v>
      </c>
      <c r="K212" s="100">
        <v>0</v>
      </c>
      <c r="L212" s="101">
        <v>0</v>
      </c>
      <c r="M212" s="102">
        <f t="shared" si="54"/>
        <v>2</v>
      </c>
      <c r="N212" s="100">
        <v>0</v>
      </c>
      <c r="O212" s="102">
        <f t="shared" si="55"/>
        <v>3</v>
      </c>
      <c r="P212" s="100">
        <v>72.433999999999997</v>
      </c>
      <c r="Q212" s="100">
        <v>0</v>
      </c>
      <c r="R212" s="103">
        <f t="shared" si="49"/>
        <v>72.433999999999997</v>
      </c>
    </row>
    <row r="213" spans="1:18" s="64" customFormat="1" ht="155.25" outlineLevel="1" x14ac:dyDescent="0.3">
      <c r="A213" s="94" t="s">
        <v>839</v>
      </c>
      <c r="B213" s="95" t="s">
        <v>859</v>
      </c>
      <c r="C213" s="96" t="s">
        <v>319</v>
      </c>
      <c r="D213" s="97" t="s">
        <v>539</v>
      </c>
      <c r="E213" s="98" t="s">
        <v>520</v>
      </c>
      <c r="F213" s="99">
        <v>45258</v>
      </c>
      <c r="G213" s="99">
        <v>45260</v>
      </c>
      <c r="H213" s="98" t="s">
        <v>538</v>
      </c>
      <c r="I213" s="100">
        <f t="shared" si="56"/>
        <v>152.38166666666666</v>
      </c>
      <c r="J213" s="100">
        <f t="shared" si="36"/>
        <v>314.31900000000002</v>
      </c>
      <c r="K213" s="100">
        <v>314.31900000000002</v>
      </c>
      <c r="L213" s="101">
        <v>0</v>
      </c>
      <c r="M213" s="102">
        <f t="shared" si="54"/>
        <v>2</v>
      </c>
      <c r="N213" s="100">
        <v>70.391999999999996</v>
      </c>
      <c r="O213" s="102">
        <f t="shared" si="55"/>
        <v>3</v>
      </c>
      <c r="P213" s="100">
        <v>72.433999999999997</v>
      </c>
      <c r="Q213" s="100">
        <v>0</v>
      </c>
      <c r="R213" s="103">
        <f t="shared" si="49"/>
        <v>457.14499999999998</v>
      </c>
    </row>
    <row r="214" spans="1:18" s="64" customFormat="1" ht="103.5" outlineLevel="1" x14ac:dyDescent="0.3">
      <c r="A214" s="94" t="s">
        <v>839</v>
      </c>
      <c r="B214" s="95" t="s">
        <v>860</v>
      </c>
      <c r="C214" s="96" t="s">
        <v>319</v>
      </c>
      <c r="D214" s="97" t="s">
        <v>542</v>
      </c>
      <c r="E214" s="98" t="s">
        <v>543</v>
      </c>
      <c r="F214" s="99">
        <v>45259</v>
      </c>
      <c r="G214" s="99">
        <v>45262</v>
      </c>
      <c r="H214" s="98" t="s">
        <v>220</v>
      </c>
      <c r="I214" s="100">
        <f t="shared" si="56"/>
        <v>95.679000000000002</v>
      </c>
      <c r="J214" s="100">
        <f t="shared" si="36"/>
        <v>98.88</v>
      </c>
      <c r="K214" s="100">
        <v>98.88</v>
      </c>
      <c r="L214" s="101">
        <v>0</v>
      </c>
      <c r="M214" s="102">
        <f t="shared" si="54"/>
        <v>3</v>
      </c>
      <c r="N214" s="100">
        <v>145.376</v>
      </c>
      <c r="O214" s="102">
        <f t="shared" si="55"/>
        <v>4</v>
      </c>
      <c r="P214" s="100">
        <v>138.46</v>
      </c>
      <c r="Q214" s="100">
        <v>0</v>
      </c>
      <c r="R214" s="103">
        <f t="shared" si="49"/>
        <v>382.71600000000001</v>
      </c>
    </row>
    <row r="215" spans="1:18" s="64" customFormat="1" ht="51.75" outlineLevel="1" x14ac:dyDescent="0.3">
      <c r="A215" s="94" t="s">
        <v>839</v>
      </c>
      <c r="B215" s="95" t="s">
        <v>861</v>
      </c>
      <c r="C215" s="96" t="s">
        <v>319</v>
      </c>
      <c r="D215" s="97" t="s">
        <v>544</v>
      </c>
      <c r="E215" s="98" t="s">
        <v>534</v>
      </c>
      <c r="F215" s="99">
        <v>45257</v>
      </c>
      <c r="G215" s="99">
        <v>45259</v>
      </c>
      <c r="H215" s="98" t="s">
        <v>220</v>
      </c>
      <c r="I215" s="100">
        <f t="shared" si="56"/>
        <v>129.25333333333333</v>
      </c>
      <c r="J215" s="100">
        <f t="shared" si="36"/>
        <v>148.92400000000001</v>
      </c>
      <c r="K215" s="100">
        <v>148.92400000000001</v>
      </c>
      <c r="L215" s="101">
        <v>0</v>
      </c>
      <c r="M215" s="102">
        <f t="shared" si="54"/>
        <v>2</v>
      </c>
      <c r="N215" s="100">
        <v>134.976</v>
      </c>
      <c r="O215" s="102">
        <f t="shared" si="55"/>
        <v>3</v>
      </c>
      <c r="P215" s="100">
        <v>103.86</v>
      </c>
      <c r="Q215" s="100">
        <v>0</v>
      </c>
      <c r="R215" s="103">
        <f t="shared" si="49"/>
        <v>387.76</v>
      </c>
    </row>
    <row r="216" spans="1:18" s="93" customFormat="1" ht="17.25" x14ac:dyDescent="0.3">
      <c r="A216" s="86" t="s">
        <v>862</v>
      </c>
      <c r="B216" s="104"/>
      <c r="C216" s="96"/>
      <c r="D216" s="105"/>
      <c r="E216" s="106"/>
      <c r="F216" s="107"/>
      <c r="G216" s="107"/>
      <c r="H216" s="106"/>
      <c r="I216" s="103">
        <f t="shared" si="56"/>
        <v>163.54124999999999</v>
      </c>
      <c r="J216" s="103">
        <f>+J217</f>
        <v>181.679</v>
      </c>
      <c r="K216" s="103">
        <f>+K217</f>
        <v>181.679</v>
      </c>
      <c r="L216" s="103">
        <f t="shared" ref="L216:Q216" si="57">+L217</f>
        <v>0</v>
      </c>
      <c r="M216" s="108">
        <f t="shared" si="57"/>
        <v>3</v>
      </c>
      <c r="N216" s="103">
        <f>+N217</f>
        <v>235.20099999999999</v>
      </c>
      <c r="O216" s="108">
        <f t="shared" si="57"/>
        <v>4</v>
      </c>
      <c r="P216" s="103">
        <f t="shared" si="57"/>
        <v>236.04499999999999</v>
      </c>
      <c r="Q216" s="103">
        <f t="shared" si="57"/>
        <v>1.24</v>
      </c>
      <c r="R216" s="103">
        <f t="shared" si="49"/>
        <v>654.16499999999996</v>
      </c>
    </row>
    <row r="217" spans="1:18" s="64" customFormat="1" ht="51.75" outlineLevel="1" x14ac:dyDescent="0.3">
      <c r="A217" s="94" t="s">
        <v>862</v>
      </c>
      <c r="B217" s="95" t="s">
        <v>67</v>
      </c>
      <c r="C217" s="96" t="s">
        <v>319</v>
      </c>
      <c r="D217" s="97" t="s">
        <v>545</v>
      </c>
      <c r="E217" s="98" t="s">
        <v>546</v>
      </c>
      <c r="F217" s="99">
        <v>45238</v>
      </c>
      <c r="G217" s="99">
        <v>45241</v>
      </c>
      <c r="H217" s="98" t="s">
        <v>103</v>
      </c>
      <c r="I217" s="100">
        <f t="shared" si="56"/>
        <v>163.54124999999999</v>
      </c>
      <c r="J217" s="100">
        <f t="shared" si="36"/>
        <v>181.679</v>
      </c>
      <c r="K217" s="100">
        <v>181.679</v>
      </c>
      <c r="L217" s="101">
        <v>0</v>
      </c>
      <c r="M217" s="102">
        <f t="shared" ref="M217" si="58">G217-F217</f>
        <v>3</v>
      </c>
      <c r="N217" s="100">
        <v>235.20099999999999</v>
      </c>
      <c r="O217" s="102">
        <f t="shared" ref="O217" si="59">G217-F217+1</f>
        <v>4</v>
      </c>
      <c r="P217" s="100">
        <v>236.04499999999999</v>
      </c>
      <c r="Q217" s="100">
        <v>1.24</v>
      </c>
      <c r="R217" s="103">
        <f t="shared" ref="R217:R280" si="60">J217+N217+P217+Q217</f>
        <v>654.16499999999996</v>
      </c>
    </row>
    <row r="218" spans="1:18" s="93" customFormat="1" ht="17.25" x14ac:dyDescent="0.3">
      <c r="A218" s="86" t="s">
        <v>863</v>
      </c>
      <c r="B218" s="104"/>
      <c r="C218" s="96"/>
      <c r="D218" s="105"/>
      <c r="E218" s="106"/>
      <c r="F218" s="107"/>
      <c r="G218" s="107"/>
      <c r="H218" s="106"/>
      <c r="I218" s="103">
        <f t="shared" si="56"/>
        <v>119.42953703703704</v>
      </c>
      <c r="J218" s="103">
        <f>SUM(J219:J231)</f>
        <v>1684.1659999999999</v>
      </c>
      <c r="K218" s="103">
        <f t="shared" ref="K218:Q218" si="61">SUM(K219:K231)</f>
        <v>1684.1659999999999</v>
      </c>
      <c r="L218" s="103">
        <f t="shared" si="61"/>
        <v>0</v>
      </c>
      <c r="M218" s="108">
        <f t="shared" si="61"/>
        <v>41</v>
      </c>
      <c r="N218" s="103">
        <f>SUM(N219:N231)</f>
        <v>2173.2539999999999</v>
      </c>
      <c r="O218" s="108">
        <f>SUM(O219:O231)</f>
        <v>54</v>
      </c>
      <c r="P218" s="103">
        <f t="shared" si="61"/>
        <v>2145.9499999999998</v>
      </c>
      <c r="Q218" s="103">
        <f t="shared" si="61"/>
        <v>445.8250000000001</v>
      </c>
      <c r="R218" s="103">
        <f t="shared" si="60"/>
        <v>6449.1949999999997</v>
      </c>
    </row>
    <row r="219" spans="1:18" s="64" customFormat="1" ht="69" outlineLevel="1" x14ac:dyDescent="0.3">
      <c r="A219" s="94" t="s">
        <v>863</v>
      </c>
      <c r="B219" s="95" t="s">
        <v>68</v>
      </c>
      <c r="C219" s="96" t="s">
        <v>319</v>
      </c>
      <c r="D219" s="97" t="s">
        <v>547</v>
      </c>
      <c r="E219" s="98" t="s">
        <v>548</v>
      </c>
      <c r="F219" s="99">
        <v>45208</v>
      </c>
      <c r="G219" s="99">
        <v>45212</v>
      </c>
      <c r="H219" s="98" t="s">
        <v>549</v>
      </c>
      <c r="I219" s="100">
        <f t="shared" si="56"/>
        <v>117.78979999999999</v>
      </c>
      <c r="J219" s="100">
        <f t="shared" si="36"/>
        <v>246.66200000000001</v>
      </c>
      <c r="K219" s="100">
        <v>246.66200000000001</v>
      </c>
      <c r="L219" s="101">
        <v>0</v>
      </c>
      <c r="M219" s="102">
        <f t="shared" ref="M219:M231" si="62">G219-F219</f>
        <v>4</v>
      </c>
      <c r="N219" s="100">
        <v>0</v>
      </c>
      <c r="O219" s="102">
        <f t="shared" ref="O219:O231" si="63">G219-F219+1</f>
        <v>5</v>
      </c>
      <c r="P219" s="100">
        <v>342.28699999999998</v>
      </c>
      <c r="Q219" s="100">
        <v>0</v>
      </c>
      <c r="R219" s="103">
        <f t="shared" si="60"/>
        <v>588.94899999999996</v>
      </c>
    </row>
    <row r="220" spans="1:18" s="64" customFormat="1" ht="69" outlineLevel="1" x14ac:dyDescent="0.3">
      <c r="A220" s="94" t="s">
        <v>863</v>
      </c>
      <c r="B220" s="95" t="s">
        <v>69</v>
      </c>
      <c r="C220" s="96" t="s">
        <v>319</v>
      </c>
      <c r="D220" s="97" t="s">
        <v>547</v>
      </c>
      <c r="E220" s="98" t="s">
        <v>550</v>
      </c>
      <c r="F220" s="99">
        <v>45208</v>
      </c>
      <c r="G220" s="99">
        <v>45212</v>
      </c>
      <c r="H220" s="98" t="s">
        <v>549</v>
      </c>
      <c r="I220" s="100">
        <f t="shared" si="56"/>
        <v>117.78979999999999</v>
      </c>
      <c r="J220" s="100">
        <f t="shared" si="36"/>
        <v>246.66200000000001</v>
      </c>
      <c r="K220" s="100">
        <v>246.66200000000001</v>
      </c>
      <c r="L220" s="101">
        <v>0</v>
      </c>
      <c r="M220" s="102">
        <f t="shared" si="62"/>
        <v>4</v>
      </c>
      <c r="N220" s="100">
        <v>0</v>
      </c>
      <c r="O220" s="102">
        <f t="shared" si="63"/>
        <v>5</v>
      </c>
      <c r="P220" s="100">
        <v>342.28699999999998</v>
      </c>
      <c r="Q220" s="100">
        <v>0</v>
      </c>
      <c r="R220" s="103">
        <f t="shared" si="60"/>
        <v>588.94899999999996</v>
      </c>
    </row>
    <row r="221" spans="1:18" s="64" customFormat="1" ht="86.25" outlineLevel="1" x14ac:dyDescent="0.3">
      <c r="A221" s="94" t="s">
        <v>863</v>
      </c>
      <c r="B221" s="95" t="s">
        <v>70</v>
      </c>
      <c r="C221" s="96" t="s">
        <v>319</v>
      </c>
      <c r="D221" s="97" t="s">
        <v>551</v>
      </c>
      <c r="E221" s="98" t="s">
        <v>552</v>
      </c>
      <c r="F221" s="99">
        <v>45243</v>
      </c>
      <c r="G221" s="99">
        <v>45246</v>
      </c>
      <c r="H221" s="98" t="s">
        <v>106</v>
      </c>
      <c r="I221" s="100">
        <f t="shared" si="56"/>
        <v>303.22624999999999</v>
      </c>
      <c r="J221" s="100">
        <f t="shared" si="36"/>
        <v>257.517</v>
      </c>
      <c r="K221" s="100">
        <v>257.517</v>
      </c>
      <c r="L221" s="101">
        <v>0</v>
      </c>
      <c r="M221" s="102">
        <f t="shared" si="62"/>
        <v>3</v>
      </c>
      <c r="N221" s="100">
        <v>454.75200000000001</v>
      </c>
      <c r="O221" s="102">
        <f t="shared" si="63"/>
        <v>4</v>
      </c>
      <c r="P221" s="100">
        <v>195.672</v>
      </c>
      <c r="Q221" s="100">
        <v>304.964</v>
      </c>
      <c r="R221" s="103">
        <f t="shared" si="60"/>
        <v>1212.905</v>
      </c>
    </row>
    <row r="222" spans="1:18" s="64" customFormat="1" ht="86.25" outlineLevel="1" x14ac:dyDescent="0.3">
      <c r="A222" s="94" t="s">
        <v>863</v>
      </c>
      <c r="B222" s="95" t="s">
        <v>262</v>
      </c>
      <c r="C222" s="96" t="s">
        <v>319</v>
      </c>
      <c r="D222" s="97" t="s">
        <v>551</v>
      </c>
      <c r="E222" s="98" t="s">
        <v>553</v>
      </c>
      <c r="F222" s="99">
        <v>45243</v>
      </c>
      <c r="G222" s="99">
        <v>45246</v>
      </c>
      <c r="H222" s="98" t="s">
        <v>106</v>
      </c>
      <c r="I222" s="100">
        <f t="shared" si="56"/>
        <v>243.69900000000001</v>
      </c>
      <c r="J222" s="100">
        <f t="shared" si="36"/>
        <v>257.517</v>
      </c>
      <c r="K222" s="100">
        <v>257.517</v>
      </c>
      <c r="L222" s="101">
        <v>0</v>
      </c>
      <c r="M222" s="102">
        <f t="shared" si="62"/>
        <v>3</v>
      </c>
      <c r="N222" s="100">
        <v>454.75200000000001</v>
      </c>
      <c r="O222" s="102">
        <f t="shared" si="63"/>
        <v>4</v>
      </c>
      <c r="P222" s="100">
        <v>195.672</v>
      </c>
      <c r="Q222" s="100">
        <v>66.855000000000004</v>
      </c>
      <c r="R222" s="103">
        <f t="shared" si="60"/>
        <v>974.79600000000005</v>
      </c>
    </row>
    <row r="223" spans="1:18" s="64" customFormat="1" ht="86.25" outlineLevel="1" x14ac:dyDescent="0.3">
      <c r="A223" s="94" t="s">
        <v>863</v>
      </c>
      <c r="B223" s="95" t="s">
        <v>263</v>
      </c>
      <c r="C223" s="96" t="s">
        <v>319</v>
      </c>
      <c r="D223" s="97" t="s">
        <v>554</v>
      </c>
      <c r="E223" s="98" t="s">
        <v>555</v>
      </c>
      <c r="F223" s="99">
        <v>45244</v>
      </c>
      <c r="G223" s="99">
        <v>45247</v>
      </c>
      <c r="H223" s="98" t="s">
        <v>206</v>
      </c>
      <c r="I223" s="100">
        <f t="shared" si="56"/>
        <v>166.6645</v>
      </c>
      <c r="J223" s="100">
        <f t="shared" si="36"/>
        <v>179.54599999999999</v>
      </c>
      <c r="K223" s="100">
        <v>179.54599999999999</v>
      </c>
      <c r="L223" s="101">
        <v>0</v>
      </c>
      <c r="M223" s="102">
        <f t="shared" si="62"/>
        <v>3</v>
      </c>
      <c r="N223" s="100">
        <v>349.33800000000002</v>
      </c>
      <c r="O223" s="102">
        <f t="shared" si="63"/>
        <v>4</v>
      </c>
      <c r="P223" s="100">
        <v>118.02</v>
      </c>
      <c r="Q223" s="100">
        <v>19.754000000000001</v>
      </c>
      <c r="R223" s="103">
        <f t="shared" si="60"/>
        <v>666.65800000000002</v>
      </c>
    </row>
    <row r="224" spans="1:18" s="64" customFormat="1" ht="86.25" outlineLevel="1" x14ac:dyDescent="0.3">
      <c r="A224" s="94" t="s">
        <v>863</v>
      </c>
      <c r="B224" s="95" t="s">
        <v>264</v>
      </c>
      <c r="C224" s="96" t="s">
        <v>319</v>
      </c>
      <c r="D224" s="97" t="s">
        <v>554</v>
      </c>
      <c r="E224" s="98" t="s">
        <v>556</v>
      </c>
      <c r="F224" s="99">
        <v>45244</v>
      </c>
      <c r="G224" s="99">
        <v>45247</v>
      </c>
      <c r="H224" s="98" t="s">
        <v>206</v>
      </c>
      <c r="I224" s="100">
        <f t="shared" si="56"/>
        <v>162.17599999999999</v>
      </c>
      <c r="J224" s="100">
        <f t="shared" si="36"/>
        <v>179.54599999999999</v>
      </c>
      <c r="K224" s="100">
        <v>179.54599999999999</v>
      </c>
      <c r="L224" s="101">
        <v>0</v>
      </c>
      <c r="M224" s="102">
        <f t="shared" si="62"/>
        <v>3</v>
      </c>
      <c r="N224" s="100">
        <v>349.33800000000002</v>
      </c>
      <c r="O224" s="102">
        <f t="shared" si="63"/>
        <v>4</v>
      </c>
      <c r="P224" s="100">
        <v>118.02</v>
      </c>
      <c r="Q224" s="100">
        <v>1.8</v>
      </c>
      <c r="R224" s="103">
        <f t="shared" si="60"/>
        <v>648.70399999999995</v>
      </c>
    </row>
    <row r="225" spans="1:18" s="64" customFormat="1" ht="51.75" outlineLevel="1" x14ac:dyDescent="0.3">
      <c r="A225" s="94" t="s">
        <v>863</v>
      </c>
      <c r="B225" s="95" t="s">
        <v>265</v>
      </c>
      <c r="C225" s="96" t="s">
        <v>319</v>
      </c>
      <c r="D225" s="97" t="s">
        <v>557</v>
      </c>
      <c r="E225" s="98" t="s">
        <v>558</v>
      </c>
      <c r="F225" s="99">
        <v>45257</v>
      </c>
      <c r="G225" s="99">
        <v>45259</v>
      </c>
      <c r="H225" s="98" t="s">
        <v>220</v>
      </c>
      <c r="I225" s="100">
        <f t="shared" si="56"/>
        <v>105.27033333333334</v>
      </c>
      <c r="J225" s="100">
        <f t="shared" si="36"/>
        <v>104.15600000000001</v>
      </c>
      <c r="K225" s="100">
        <v>104.15600000000001</v>
      </c>
      <c r="L225" s="101">
        <v>0</v>
      </c>
      <c r="M225" s="102">
        <f t="shared" si="62"/>
        <v>2</v>
      </c>
      <c r="N225" s="100">
        <v>107.84</v>
      </c>
      <c r="O225" s="102">
        <f t="shared" si="63"/>
        <v>3</v>
      </c>
      <c r="P225" s="100">
        <v>103.815</v>
      </c>
      <c r="Q225" s="100">
        <v>0</v>
      </c>
      <c r="R225" s="103">
        <f t="shared" si="60"/>
        <v>315.81100000000004</v>
      </c>
    </row>
    <row r="226" spans="1:18" s="64" customFormat="1" ht="86.25" outlineLevel="1" x14ac:dyDescent="0.3">
      <c r="A226" s="94" t="s">
        <v>863</v>
      </c>
      <c r="B226" s="95" t="s">
        <v>266</v>
      </c>
      <c r="C226" s="96" t="s">
        <v>319</v>
      </c>
      <c r="D226" s="97" t="s">
        <v>559</v>
      </c>
      <c r="E226" s="98" t="s">
        <v>560</v>
      </c>
      <c r="F226" s="99">
        <v>45257</v>
      </c>
      <c r="G226" s="99">
        <v>45259</v>
      </c>
      <c r="H226" s="98" t="s">
        <v>220</v>
      </c>
      <c r="I226" s="100">
        <f t="shared" si="56"/>
        <v>105.27033333333334</v>
      </c>
      <c r="J226" s="100">
        <f t="shared" si="36"/>
        <v>104.15600000000001</v>
      </c>
      <c r="K226" s="100">
        <v>104.15600000000001</v>
      </c>
      <c r="L226" s="101">
        <v>0</v>
      </c>
      <c r="M226" s="102">
        <f t="shared" si="62"/>
        <v>2</v>
      </c>
      <c r="N226" s="100">
        <v>107.84</v>
      </c>
      <c r="O226" s="102">
        <f t="shared" si="63"/>
        <v>3</v>
      </c>
      <c r="P226" s="100">
        <v>103.815</v>
      </c>
      <c r="Q226" s="100">
        <v>0</v>
      </c>
      <c r="R226" s="103">
        <f t="shared" si="60"/>
        <v>315.81100000000004</v>
      </c>
    </row>
    <row r="227" spans="1:18" s="64" customFormat="1" ht="86.25" outlineLevel="1" x14ac:dyDescent="0.3">
      <c r="A227" s="94" t="s">
        <v>863</v>
      </c>
      <c r="B227" s="95" t="s">
        <v>267</v>
      </c>
      <c r="C227" s="96" t="s">
        <v>319</v>
      </c>
      <c r="D227" s="97" t="s">
        <v>559</v>
      </c>
      <c r="E227" s="98" t="s">
        <v>561</v>
      </c>
      <c r="F227" s="99">
        <v>45257</v>
      </c>
      <c r="G227" s="99">
        <v>45259</v>
      </c>
      <c r="H227" s="98" t="s">
        <v>220</v>
      </c>
      <c r="I227" s="100">
        <f t="shared" si="56"/>
        <v>111.96499999999999</v>
      </c>
      <c r="J227" s="100">
        <f t="shared" si="36"/>
        <v>108.404</v>
      </c>
      <c r="K227" s="100">
        <v>108.404</v>
      </c>
      <c r="L227" s="101">
        <v>0</v>
      </c>
      <c r="M227" s="102">
        <f t="shared" si="62"/>
        <v>2</v>
      </c>
      <c r="N227" s="100">
        <v>107.84</v>
      </c>
      <c r="O227" s="102">
        <f t="shared" si="63"/>
        <v>3</v>
      </c>
      <c r="P227" s="100">
        <v>103.815</v>
      </c>
      <c r="Q227" s="100">
        <v>15.836</v>
      </c>
      <c r="R227" s="103">
        <f t="shared" si="60"/>
        <v>335.89499999999998</v>
      </c>
    </row>
    <row r="228" spans="1:18" s="64" customFormat="1" ht="51.75" outlineLevel="1" x14ac:dyDescent="0.3">
      <c r="A228" s="94" t="s">
        <v>863</v>
      </c>
      <c r="B228" s="95" t="s">
        <v>268</v>
      </c>
      <c r="C228" s="96" t="s">
        <v>319</v>
      </c>
      <c r="D228" s="97" t="s">
        <v>562</v>
      </c>
      <c r="E228" s="98" t="s">
        <v>552</v>
      </c>
      <c r="F228" s="99">
        <v>45271</v>
      </c>
      <c r="G228" s="99">
        <v>45274</v>
      </c>
      <c r="H228" s="98" t="s">
        <v>563</v>
      </c>
      <c r="I228" s="100">
        <f t="shared" si="56"/>
        <v>39.545999999999999</v>
      </c>
      <c r="J228" s="100">
        <f t="shared" si="36"/>
        <v>0</v>
      </c>
      <c r="K228" s="100">
        <v>0</v>
      </c>
      <c r="L228" s="101">
        <v>0</v>
      </c>
      <c r="M228" s="102">
        <f t="shared" si="62"/>
        <v>3</v>
      </c>
      <c r="N228" s="100">
        <v>0</v>
      </c>
      <c r="O228" s="102">
        <f t="shared" si="63"/>
        <v>4</v>
      </c>
      <c r="P228" s="100">
        <v>143.184</v>
      </c>
      <c r="Q228" s="100">
        <v>15</v>
      </c>
      <c r="R228" s="103">
        <f t="shared" si="60"/>
        <v>158.184</v>
      </c>
    </row>
    <row r="229" spans="1:18" s="64" customFormat="1" ht="86.25" outlineLevel="1" x14ac:dyDescent="0.3">
      <c r="A229" s="94" t="s">
        <v>863</v>
      </c>
      <c r="B229" s="95" t="s">
        <v>269</v>
      </c>
      <c r="C229" s="96" t="s">
        <v>319</v>
      </c>
      <c r="D229" s="97" t="s">
        <v>562</v>
      </c>
      <c r="E229" s="98" t="s">
        <v>553</v>
      </c>
      <c r="F229" s="99">
        <v>45271</v>
      </c>
      <c r="G229" s="99">
        <v>45274</v>
      </c>
      <c r="H229" s="98" t="s">
        <v>563</v>
      </c>
      <c r="I229" s="100">
        <f t="shared" si="56"/>
        <v>36.246000000000002</v>
      </c>
      <c r="J229" s="100">
        <f t="shared" si="36"/>
        <v>0</v>
      </c>
      <c r="K229" s="100">
        <v>0</v>
      </c>
      <c r="L229" s="101">
        <v>0</v>
      </c>
      <c r="M229" s="102">
        <f t="shared" si="62"/>
        <v>3</v>
      </c>
      <c r="N229" s="100">
        <v>0</v>
      </c>
      <c r="O229" s="102">
        <f t="shared" si="63"/>
        <v>4</v>
      </c>
      <c r="P229" s="100">
        <v>143.184</v>
      </c>
      <c r="Q229" s="100">
        <v>1.8</v>
      </c>
      <c r="R229" s="103">
        <f t="shared" si="60"/>
        <v>144.98400000000001</v>
      </c>
    </row>
    <row r="230" spans="1:18" s="64" customFormat="1" ht="51.75" outlineLevel="1" x14ac:dyDescent="0.3">
      <c r="A230" s="94" t="s">
        <v>863</v>
      </c>
      <c r="B230" s="95" t="s">
        <v>270</v>
      </c>
      <c r="C230" s="96" t="s">
        <v>319</v>
      </c>
      <c r="D230" s="97" t="s">
        <v>562</v>
      </c>
      <c r="E230" s="98" t="s">
        <v>564</v>
      </c>
      <c r="F230" s="99">
        <v>45271</v>
      </c>
      <c r="G230" s="99">
        <v>45274</v>
      </c>
      <c r="H230" s="98" t="s">
        <v>563</v>
      </c>
      <c r="I230" s="100">
        <f t="shared" si="56"/>
        <v>36.246000000000002</v>
      </c>
      <c r="J230" s="100">
        <f t="shared" si="36"/>
        <v>0</v>
      </c>
      <c r="K230" s="100">
        <v>0</v>
      </c>
      <c r="L230" s="101">
        <v>0</v>
      </c>
      <c r="M230" s="102">
        <f t="shared" si="62"/>
        <v>3</v>
      </c>
      <c r="N230" s="100">
        <v>0</v>
      </c>
      <c r="O230" s="102">
        <f t="shared" si="63"/>
        <v>4</v>
      </c>
      <c r="P230" s="100">
        <v>143.184</v>
      </c>
      <c r="Q230" s="100">
        <v>1.8</v>
      </c>
      <c r="R230" s="103">
        <f t="shared" si="60"/>
        <v>144.98400000000001</v>
      </c>
    </row>
    <row r="231" spans="1:18" s="64" customFormat="1" ht="86.25" outlineLevel="1" x14ac:dyDescent="0.3">
      <c r="A231" s="94" t="s">
        <v>863</v>
      </c>
      <c r="B231" s="95" t="s">
        <v>864</v>
      </c>
      <c r="C231" s="96" t="s">
        <v>319</v>
      </c>
      <c r="D231" s="97" t="s">
        <v>565</v>
      </c>
      <c r="E231" s="98" t="s">
        <v>566</v>
      </c>
      <c r="F231" s="99">
        <v>45270</v>
      </c>
      <c r="G231" s="99">
        <v>45276</v>
      </c>
      <c r="H231" s="98" t="s">
        <v>567</v>
      </c>
      <c r="I231" s="100">
        <f t="shared" si="56"/>
        <v>50.366428571428571</v>
      </c>
      <c r="J231" s="100">
        <f t="shared" si="36"/>
        <v>0</v>
      </c>
      <c r="K231" s="100">
        <v>0</v>
      </c>
      <c r="L231" s="101">
        <v>0</v>
      </c>
      <c r="M231" s="102">
        <f t="shared" si="62"/>
        <v>6</v>
      </c>
      <c r="N231" s="100">
        <v>241.554</v>
      </c>
      <c r="O231" s="102">
        <f t="shared" si="63"/>
        <v>7</v>
      </c>
      <c r="P231" s="100">
        <v>92.995000000000005</v>
      </c>
      <c r="Q231" s="100">
        <v>18.015999999999998</v>
      </c>
      <c r="R231" s="103">
        <f t="shared" si="60"/>
        <v>352.565</v>
      </c>
    </row>
    <row r="232" spans="1:18" s="93" customFormat="1" ht="34.5" x14ac:dyDescent="0.3">
      <c r="A232" s="86" t="s">
        <v>865</v>
      </c>
      <c r="B232" s="104"/>
      <c r="C232" s="96"/>
      <c r="D232" s="105"/>
      <c r="E232" s="106"/>
      <c r="F232" s="107"/>
      <c r="G232" s="107"/>
      <c r="H232" s="106"/>
      <c r="I232" s="103">
        <f t="shared" si="56"/>
        <v>80.326047619047628</v>
      </c>
      <c r="J232" s="103">
        <f>SUM(J233:J250)</f>
        <v>1099.433</v>
      </c>
      <c r="K232" s="103">
        <f t="shared" ref="K232:Q232" si="64">SUM(K233:K250)</f>
        <v>1099.433</v>
      </c>
      <c r="L232" s="103">
        <f t="shared" si="64"/>
        <v>0</v>
      </c>
      <c r="M232" s="108">
        <f t="shared" si="64"/>
        <v>45</v>
      </c>
      <c r="N232" s="103">
        <f>SUM(N233:N250)</f>
        <v>1437.394</v>
      </c>
      <c r="O232" s="108">
        <f>SUM(O233:O250)</f>
        <v>63</v>
      </c>
      <c r="P232" s="103">
        <f t="shared" si="64"/>
        <v>2434.6480000000001</v>
      </c>
      <c r="Q232" s="103">
        <f t="shared" si="64"/>
        <v>89.066000000000003</v>
      </c>
      <c r="R232" s="103">
        <f t="shared" si="60"/>
        <v>5060.5410000000002</v>
      </c>
    </row>
    <row r="233" spans="1:18" s="64" customFormat="1" ht="69" outlineLevel="1" x14ac:dyDescent="0.3">
      <c r="A233" s="94" t="s">
        <v>865</v>
      </c>
      <c r="B233" s="95" t="s">
        <v>71</v>
      </c>
      <c r="C233" s="96" t="s">
        <v>319</v>
      </c>
      <c r="D233" s="97" t="s">
        <v>568</v>
      </c>
      <c r="E233" s="98" t="s">
        <v>295</v>
      </c>
      <c r="F233" s="99">
        <v>45211</v>
      </c>
      <c r="G233" s="99">
        <v>45213</v>
      </c>
      <c r="H233" s="98" t="s">
        <v>108</v>
      </c>
      <c r="I233" s="100">
        <f t="shared" si="56"/>
        <v>50.632333333333328</v>
      </c>
      <c r="J233" s="100">
        <f t="shared" si="36"/>
        <v>0</v>
      </c>
      <c r="K233" s="100">
        <v>0</v>
      </c>
      <c r="L233" s="101">
        <v>0</v>
      </c>
      <c r="M233" s="102">
        <f t="shared" ref="M233:M250" si="65">G233-F233</f>
        <v>2</v>
      </c>
      <c r="N233" s="100">
        <v>0</v>
      </c>
      <c r="O233" s="102">
        <f t="shared" ref="O233:O250" si="66">G233-F233+1</f>
        <v>3</v>
      </c>
      <c r="P233" s="100">
        <v>151.89699999999999</v>
      </c>
      <c r="Q233" s="100">
        <v>0</v>
      </c>
      <c r="R233" s="103">
        <f t="shared" si="60"/>
        <v>151.89699999999999</v>
      </c>
    </row>
    <row r="234" spans="1:18" s="64" customFormat="1" ht="86.25" outlineLevel="1" x14ac:dyDescent="0.3">
      <c r="A234" s="94" t="s">
        <v>865</v>
      </c>
      <c r="B234" s="95" t="s">
        <v>866</v>
      </c>
      <c r="C234" s="96" t="s">
        <v>319</v>
      </c>
      <c r="D234" s="97" t="s">
        <v>569</v>
      </c>
      <c r="E234" s="98" t="s">
        <v>296</v>
      </c>
      <c r="F234" s="99">
        <v>45211</v>
      </c>
      <c r="G234" s="99">
        <v>45213</v>
      </c>
      <c r="H234" s="98" t="s">
        <v>108</v>
      </c>
      <c r="I234" s="100">
        <f t="shared" si="56"/>
        <v>82.953333333333333</v>
      </c>
      <c r="J234" s="100">
        <f t="shared" si="36"/>
        <v>0</v>
      </c>
      <c r="K234" s="100">
        <v>0</v>
      </c>
      <c r="L234" s="101">
        <v>0</v>
      </c>
      <c r="M234" s="102">
        <f t="shared" si="65"/>
        <v>2</v>
      </c>
      <c r="N234" s="100">
        <v>0</v>
      </c>
      <c r="O234" s="102">
        <f t="shared" si="66"/>
        <v>3</v>
      </c>
      <c r="P234" s="100">
        <v>248.86</v>
      </c>
      <c r="Q234" s="100">
        <v>0</v>
      </c>
      <c r="R234" s="103">
        <f t="shared" si="60"/>
        <v>248.86</v>
      </c>
    </row>
    <row r="235" spans="1:18" s="64" customFormat="1" ht="103.5" outlineLevel="1" x14ac:dyDescent="0.3">
      <c r="A235" s="94" t="s">
        <v>865</v>
      </c>
      <c r="B235" s="95" t="s">
        <v>867</v>
      </c>
      <c r="C235" s="96" t="s">
        <v>319</v>
      </c>
      <c r="D235" s="97" t="s">
        <v>570</v>
      </c>
      <c r="E235" s="98" t="s">
        <v>571</v>
      </c>
      <c r="F235" s="99">
        <v>45238</v>
      </c>
      <c r="G235" s="99">
        <v>45241</v>
      </c>
      <c r="H235" s="98" t="s">
        <v>102</v>
      </c>
      <c r="I235" s="100">
        <f t="shared" si="56"/>
        <v>146.85575</v>
      </c>
      <c r="J235" s="100">
        <f t="shared" si="36"/>
        <v>173.333</v>
      </c>
      <c r="K235" s="100">
        <v>173.333</v>
      </c>
      <c r="L235" s="101">
        <v>0</v>
      </c>
      <c r="M235" s="102">
        <f t="shared" si="65"/>
        <v>3</v>
      </c>
      <c r="N235" s="100">
        <v>132.21199999999999</v>
      </c>
      <c r="O235" s="102">
        <f t="shared" si="66"/>
        <v>4</v>
      </c>
      <c r="P235" s="100">
        <v>248.31800000000001</v>
      </c>
      <c r="Q235" s="100">
        <v>33.56</v>
      </c>
      <c r="R235" s="103">
        <f t="shared" si="60"/>
        <v>587.423</v>
      </c>
    </row>
    <row r="236" spans="1:18" s="64" customFormat="1" ht="69" outlineLevel="1" x14ac:dyDescent="0.3">
      <c r="A236" s="94" t="s">
        <v>865</v>
      </c>
      <c r="B236" s="95" t="s">
        <v>868</v>
      </c>
      <c r="C236" s="96" t="s">
        <v>319</v>
      </c>
      <c r="D236" s="97" t="s">
        <v>572</v>
      </c>
      <c r="E236" s="98" t="s">
        <v>573</v>
      </c>
      <c r="F236" s="99">
        <v>45207</v>
      </c>
      <c r="G236" s="99">
        <v>45210</v>
      </c>
      <c r="H236" s="98" t="s">
        <v>107</v>
      </c>
      <c r="I236" s="100">
        <f t="shared" si="56"/>
        <v>20.113500000000002</v>
      </c>
      <c r="J236" s="100">
        <f t="shared" ref="J236:J308" si="67">+K236+L236</f>
        <v>0</v>
      </c>
      <c r="K236" s="100">
        <v>0</v>
      </c>
      <c r="L236" s="101">
        <v>0</v>
      </c>
      <c r="M236" s="102">
        <f t="shared" si="65"/>
        <v>3</v>
      </c>
      <c r="N236" s="100">
        <v>67.540000000000006</v>
      </c>
      <c r="O236" s="102">
        <f t="shared" si="66"/>
        <v>4</v>
      </c>
      <c r="P236" s="100">
        <v>0</v>
      </c>
      <c r="Q236" s="100">
        <v>12.914</v>
      </c>
      <c r="R236" s="103">
        <f t="shared" si="60"/>
        <v>80.454000000000008</v>
      </c>
    </row>
    <row r="237" spans="1:18" s="64" customFormat="1" ht="69" outlineLevel="1" x14ac:dyDescent="0.3">
      <c r="A237" s="94" t="s">
        <v>865</v>
      </c>
      <c r="B237" s="95" t="s">
        <v>869</v>
      </c>
      <c r="C237" s="96" t="s">
        <v>319</v>
      </c>
      <c r="D237" s="97" t="s">
        <v>572</v>
      </c>
      <c r="E237" s="98" t="s">
        <v>295</v>
      </c>
      <c r="F237" s="99">
        <v>45207</v>
      </c>
      <c r="G237" s="99">
        <v>45210</v>
      </c>
      <c r="H237" s="98" t="s">
        <v>107</v>
      </c>
      <c r="I237" s="100">
        <f t="shared" si="56"/>
        <v>19.377750000000002</v>
      </c>
      <c r="J237" s="100">
        <f t="shared" si="67"/>
        <v>9.9710000000000001</v>
      </c>
      <c r="K237" s="100">
        <v>9.9710000000000001</v>
      </c>
      <c r="L237" s="101">
        <v>0</v>
      </c>
      <c r="M237" s="102">
        <f t="shared" si="65"/>
        <v>3</v>
      </c>
      <c r="N237" s="100">
        <v>67.540000000000006</v>
      </c>
      <c r="O237" s="102">
        <f t="shared" si="66"/>
        <v>4</v>
      </c>
      <c r="P237" s="100">
        <v>0</v>
      </c>
      <c r="Q237" s="100">
        <v>0</v>
      </c>
      <c r="R237" s="103">
        <f t="shared" si="60"/>
        <v>77.51100000000001</v>
      </c>
    </row>
    <row r="238" spans="1:18" s="64" customFormat="1" ht="69" outlineLevel="1" x14ac:dyDescent="0.3">
      <c r="A238" s="94" t="s">
        <v>865</v>
      </c>
      <c r="B238" s="95" t="s">
        <v>870</v>
      </c>
      <c r="C238" s="96" t="s">
        <v>319</v>
      </c>
      <c r="D238" s="97" t="s">
        <v>572</v>
      </c>
      <c r="E238" s="98" t="s">
        <v>574</v>
      </c>
      <c r="F238" s="99">
        <v>45207</v>
      </c>
      <c r="G238" s="99">
        <v>45210</v>
      </c>
      <c r="H238" s="98" t="s">
        <v>107</v>
      </c>
      <c r="I238" s="100">
        <f t="shared" si="56"/>
        <v>19.96875</v>
      </c>
      <c r="J238" s="100">
        <f t="shared" si="67"/>
        <v>0</v>
      </c>
      <c r="K238" s="100">
        <v>0</v>
      </c>
      <c r="L238" s="101">
        <v>0</v>
      </c>
      <c r="M238" s="102">
        <f t="shared" si="65"/>
        <v>3</v>
      </c>
      <c r="N238" s="100">
        <v>67.540000000000006</v>
      </c>
      <c r="O238" s="102">
        <f t="shared" si="66"/>
        <v>4</v>
      </c>
      <c r="P238" s="100">
        <v>0</v>
      </c>
      <c r="Q238" s="100">
        <v>12.335000000000001</v>
      </c>
      <c r="R238" s="103">
        <f t="shared" si="60"/>
        <v>79.875</v>
      </c>
    </row>
    <row r="239" spans="1:18" s="64" customFormat="1" ht="69" outlineLevel="1" x14ac:dyDescent="0.3">
      <c r="A239" s="94" t="s">
        <v>865</v>
      </c>
      <c r="B239" s="95" t="s">
        <v>871</v>
      </c>
      <c r="C239" s="96" t="s">
        <v>319</v>
      </c>
      <c r="D239" s="97" t="s">
        <v>575</v>
      </c>
      <c r="E239" s="98" t="s">
        <v>573</v>
      </c>
      <c r="F239" s="99">
        <v>45225</v>
      </c>
      <c r="G239" s="99">
        <v>45225</v>
      </c>
      <c r="H239" s="98" t="s">
        <v>129</v>
      </c>
      <c r="I239" s="100">
        <f t="shared" si="56"/>
        <v>30.582000000000001</v>
      </c>
      <c r="J239" s="100">
        <f t="shared" si="67"/>
        <v>0</v>
      </c>
      <c r="K239" s="100">
        <v>0</v>
      </c>
      <c r="L239" s="101">
        <v>0</v>
      </c>
      <c r="M239" s="102">
        <f t="shared" si="65"/>
        <v>0</v>
      </c>
      <c r="N239" s="100">
        <v>0</v>
      </c>
      <c r="O239" s="102">
        <f t="shared" si="66"/>
        <v>1</v>
      </c>
      <c r="P239" s="100">
        <v>30.582000000000001</v>
      </c>
      <c r="Q239" s="100">
        <v>0</v>
      </c>
      <c r="R239" s="103">
        <f t="shared" si="60"/>
        <v>30.582000000000001</v>
      </c>
    </row>
    <row r="240" spans="1:18" s="64" customFormat="1" ht="69" outlineLevel="1" x14ac:dyDescent="0.3">
      <c r="A240" s="94" t="s">
        <v>865</v>
      </c>
      <c r="B240" s="95" t="s">
        <v>872</v>
      </c>
      <c r="C240" s="96" t="s">
        <v>319</v>
      </c>
      <c r="D240" s="97" t="s">
        <v>576</v>
      </c>
      <c r="E240" s="98" t="s">
        <v>573</v>
      </c>
      <c r="F240" s="99">
        <v>45232</v>
      </c>
      <c r="G240" s="99">
        <v>45233</v>
      </c>
      <c r="H240" s="98" t="s">
        <v>220</v>
      </c>
      <c r="I240" s="100">
        <f t="shared" si="56"/>
        <v>128.65600000000001</v>
      </c>
      <c r="J240" s="100">
        <f t="shared" si="67"/>
        <v>155.749</v>
      </c>
      <c r="K240" s="100">
        <v>155.749</v>
      </c>
      <c r="L240" s="101">
        <v>0</v>
      </c>
      <c r="M240" s="102">
        <f t="shared" si="65"/>
        <v>1</v>
      </c>
      <c r="N240" s="100">
        <v>32.351999999999997</v>
      </c>
      <c r="O240" s="102">
        <f t="shared" si="66"/>
        <v>2</v>
      </c>
      <c r="P240" s="100">
        <v>69.210999999999999</v>
      </c>
      <c r="Q240" s="100">
        <v>0</v>
      </c>
      <c r="R240" s="103">
        <f t="shared" si="60"/>
        <v>257.31200000000001</v>
      </c>
    </row>
    <row r="241" spans="1:18" s="64" customFormat="1" ht="69" outlineLevel="1" x14ac:dyDescent="0.3">
      <c r="A241" s="94" t="s">
        <v>865</v>
      </c>
      <c r="B241" s="95" t="s">
        <v>873</v>
      </c>
      <c r="C241" s="96" t="s">
        <v>319</v>
      </c>
      <c r="D241" s="97" t="s">
        <v>577</v>
      </c>
      <c r="E241" s="98" t="s">
        <v>578</v>
      </c>
      <c r="F241" s="99">
        <v>45264</v>
      </c>
      <c r="G241" s="99">
        <v>45267</v>
      </c>
      <c r="H241" s="98" t="s">
        <v>108</v>
      </c>
      <c r="I241" s="100">
        <f t="shared" si="56"/>
        <v>165.37774999999999</v>
      </c>
      <c r="J241" s="100">
        <f t="shared" si="67"/>
        <v>280.58600000000001</v>
      </c>
      <c r="K241" s="100">
        <v>280.58600000000001</v>
      </c>
      <c r="L241" s="101">
        <v>0</v>
      </c>
      <c r="M241" s="102">
        <f t="shared" si="65"/>
        <v>3</v>
      </c>
      <c r="N241" s="100">
        <v>183.02799999999999</v>
      </c>
      <c r="O241" s="102">
        <f t="shared" si="66"/>
        <v>4</v>
      </c>
      <c r="P241" s="100">
        <v>197.89699999999999</v>
      </c>
      <c r="Q241" s="100">
        <v>0</v>
      </c>
      <c r="R241" s="103">
        <f t="shared" si="60"/>
        <v>661.51099999999997</v>
      </c>
    </row>
    <row r="242" spans="1:18" s="64" customFormat="1" ht="69" outlineLevel="1" x14ac:dyDescent="0.3">
      <c r="A242" s="94" t="s">
        <v>865</v>
      </c>
      <c r="B242" s="95" t="s">
        <v>874</v>
      </c>
      <c r="C242" s="96" t="s">
        <v>319</v>
      </c>
      <c r="D242" s="97" t="s">
        <v>577</v>
      </c>
      <c r="E242" s="98" t="s">
        <v>579</v>
      </c>
      <c r="F242" s="99">
        <v>45264</v>
      </c>
      <c r="G242" s="99">
        <v>45267</v>
      </c>
      <c r="H242" s="98" t="s">
        <v>108</v>
      </c>
      <c r="I242" s="100">
        <f t="shared" si="56"/>
        <v>135.66974999999999</v>
      </c>
      <c r="J242" s="100">
        <f t="shared" si="67"/>
        <v>161.75399999999999</v>
      </c>
      <c r="K242" s="100">
        <v>161.75399999999999</v>
      </c>
      <c r="L242" s="101">
        <v>0</v>
      </c>
      <c r="M242" s="102">
        <f t="shared" si="65"/>
        <v>3</v>
      </c>
      <c r="N242" s="100">
        <v>183.02799999999999</v>
      </c>
      <c r="O242" s="102">
        <f t="shared" si="66"/>
        <v>4</v>
      </c>
      <c r="P242" s="100">
        <v>197.89699999999999</v>
      </c>
      <c r="Q242" s="100">
        <v>0</v>
      </c>
      <c r="R242" s="103">
        <f t="shared" si="60"/>
        <v>542.67899999999997</v>
      </c>
    </row>
    <row r="243" spans="1:18" s="64" customFormat="1" ht="86.25" outlineLevel="1" x14ac:dyDescent="0.3">
      <c r="A243" s="94" t="s">
        <v>865</v>
      </c>
      <c r="B243" s="95" t="s">
        <v>875</v>
      </c>
      <c r="C243" s="96" t="s">
        <v>319</v>
      </c>
      <c r="D243" s="97" t="s">
        <v>580</v>
      </c>
      <c r="E243" s="98" t="s">
        <v>296</v>
      </c>
      <c r="F243" s="99">
        <v>45258</v>
      </c>
      <c r="G243" s="99">
        <v>45261</v>
      </c>
      <c r="H243" s="98" t="s">
        <v>129</v>
      </c>
      <c r="I243" s="100">
        <f t="shared" si="56"/>
        <v>30.62725</v>
      </c>
      <c r="J243" s="100">
        <f t="shared" si="67"/>
        <v>0</v>
      </c>
      <c r="K243" s="100">
        <v>0</v>
      </c>
      <c r="L243" s="101">
        <v>0</v>
      </c>
      <c r="M243" s="102">
        <f t="shared" si="65"/>
        <v>3</v>
      </c>
      <c r="N243" s="100">
        <v>0</v>
      </c>
      <c r="O243" s="102">
        <f t="shared" si="66"/>
        <v>4</v>
      </c>
      <c r="P243" s="100">
        <v>122.509</v>
      </c>
      <c r="Q243" s="100">
        <v>0</v>
      </c>
      <c r="R243" s="103">
        <f t="shared" si="60"/>
        <v>122.509</v>
      </c>
    </row>
    <row r="244" spans="1:18" s="64" customFormat="1" ht="138" outlineLevel="1" x14ac:dyDescent="0.3">
      <c r="A244" s="94" t="s">
        <v>865</v>
      </c>
      <c r="B244" s="95" t="s">
        <v>876</v>
      </c>
      <c r="C244" s="96" t="s">
        <v>319</v>
      </c>
      <c r="D244" s="97" t="s">
        <v>580</v>
      </c>
      <c r="E244" s="98" t="s">
        <v>581</v>
      </c>
      <c r="F244" s="99">
        <v>45258</v>
      </c>
      <c r="G244" s="99">
        <v>45261</v>
      </c>
      <c r="H244" s="98" t="s">
        <v>129</v>
      </c>
      <c r="I244" s="100">
        <f t="shared" si="56"/>
        <v>30.62725</v>
      </c>
      <c r="J244" s="100">
        <f t="shared" si="67"/>
        <v>0</v>
      </c>
      <c r="K244" s="100">
        <v>0</v>
      </c>
      <c r="L244" s="101">
        <v>0</v>
      </c>
      <c r="M244" s="102">
        <f t="shared" si="65"/>
        <v>3</v>
      </c>
      <c r="N244" s="100">
        <v>0</v>
      </c>
      <c r="O244" s="102">
        <f t="shared" si="66"/>
        <v>4</v>
      </c>
      <c r="P244" s="100">
        <v>122.509</v>
      </c>
      <c r="Q244" s="100">
        <v>0</v>
      </c>
      <c r="R244" s="103">
        <f t="shared" si="60"/>
        <v>122.509</v>
      </c>
    </row>
    <row r="245" spans="1:18" s="64" customFormat="1" ht="138" outlineLevel="1" x14ac:dyDescent="0.3">
      <c r="A245" s="94" t="s">
        <v>865</v>
      </c>
      <c r="B245" s="95" t="s">
        <v>877</v>
      </c>
      <c r="C245" s="96" t="s">
        <v>319</v>
      </c>
      <c r="D245" s="97" t="s">
        <v>580</v>
      </c>
      <c r="E245" s="98" t="s">
        <v>582</v>
      </c>
      <c r="F245" s="99">
        <v>45258</v>
      </c>
      <c r="G245" s="99">
        <v>45261</v>
      </c>
      <c r="H245" s="98" t="s">
        <v>129</v>
      </c>
      <c r="I245" s="100">
        <f t="shared" si="56"/>
        <v>30.62725</v>
      </c>
      <c r="J245" s="100">
        <f t="shared" si="67"/>
        <v>0</v>
      </c>
      <c r="K245" s="100">
        <v>0</v>
      </c>
      <c r="L245" s="101">
        <v>0</v>
      </c>
      <c r="M245" s="102">
        <f t="shared" si="65"/>
        <v>3</v>
      </c>
      <c r="N245" s="100">
        <v>0</v>
      </c>
      <c r="O245" s="102">
        <f t="shared" si="66"/>
        <v>4</v>
      </c>
      <c r="P245" s="100">
        <v>122.509</v>
      </c>
      <c r="Q245" s="100">
        <v>0</v>
      </c>
      <c r="R245" s="103">
        <f t="shared" si="60"/>
        <v>122.509</v>
      </c>
    </row>
    <row r="246" spans="1:18" s="64" customFormat="1" ht="138" outlineLevel="1" x14ac:dyDescent="0.3">
      <c r="A246" s="94" t="s">
        <v>865</v>
      </c>
      <c r="B246" s="95" t="s">
        <v>878</v>
      </c>
      <c r="C246" s="96" t="s">
        <v>319</v>
      </c>
      <c r="D246" s="97" t="s">
        <v>580</v>
      </c>
      <c r="E246" s="98" t="s">
        <v>583</v>
      </c>
      <c r="F246" s="99">
        <v>45258</v>
      </c>
      <c r="G246" s="99">
        <v>45261</v>
      </c>
      <c r="H246" s="98" t="s">
        <v>129</v>
      </c>
      <c r="I246" s="100">
        <f t="shared" si="56"/>
        <v>30.62725</v>
      </c>
      <c r="J246" s="100">
        <f t="shared" si="67"/>
        <v>0</v>
      </c>
      <c r="K246" s="100">
        <v>0</v>
      </c>
      <c r="L246" s="101">
        <v>0</v>
      </c>
      <c r="M246" s="102">
        <f t="shared" si="65"/>
        <v>3</v>
      </c>
      <c r="N246" s="100">
        <v>0</v>
      </c>
      <c r="O246" s="102">
        <f t="shared" si="66"/>
        <v>4</v>
      </c>
      <c r="P246" s="100">
        <v>122.509</v>
      </c>
      <c r="Q246" s="100">
        <v>0</v>
      </c>
      <c r="R246" s="103">
        <f t="shared" si="60"/>
        <v>122.509</v>
      </c>
    </row>
    <row r="247" spans="1:18" s="64" customFormat="1" ht="103.5" outlineLevel="1" x14ac:dyDescent="0.3">
      <c r="A247" s="94" t="s">
        <v>865</v>
      </c>
      <c r="B247" s="95" t="s">
        <v>879</v>
      </c>
      <c r="C247" s="96" t="s">
        <v>319</v>
      </c>
      <c r="D247" s="97" t="s">
        <v>584</v>
      </c>
      <c r="E247" s="98" t="s">
        <v>585</v>
      </c>
      <c r="F247" s="99">
        <v>45258</v>
      </c>
      <c r="G247" s="99">
        <v>45261</v>
      </c>
      <c r="H247" s="98" t="s">
        <v>102</v>
      </c>
      <c r="I247" s="100">
        <f t="shared" si="56"/>
        <v>107.95050000000001</v>
      </c>
      <c r="J247" s="100">
        <f t="shared" si="67"/>
        <v>0</v>
      </c>
      <c r="K247" s="100">
        <v>0</v>
      </c>
      <c r="L247" s="101">
        <v>0</v>
      </c>
      <c r="M247" s="102">
        <f t="shared" si="65"/>
        <v>3</v>
      </c>
      <c r="N247" s="100">
        <v>185.05799999999999</v>
      </c>
      <c r="O247" s="102">
        <f t="shared" si="66"/>
        <v>4</v>
      </c>
      <c r="P247" s="100">
        <v>246.744</v>
      </c>
      <c r="Q247" s="100">
        <v>0</v>
      </c>
      <c r="R247" s="103">
        <f t="shared" si="60"/>
        <v>431.80200000000002</v>
      </c>
    </row>
    <row r="248" spans="1:18" s="64" customFormat="1" ht="86.25" outlineLevel="1" x14ac:dyDescent="0.3">
      <c r="A248" s="94" t="s">
        <v>865</v>
      </c>
      <c r="B248" s="95" t="s">
        <v>880</v>
      </c>
      <c r="C248" s="96" t="s">
        <v>319</v>
      </c>
      <c r="D248" s="97" t="s">
        <v>584</v>
      </c>
      <c r="E248" s="98" t="s">
        <v>586</v>
      </c>
      <c r="F248" s="99">
        <v>45258</v>
      </c>
      <c r="G248" s="99">
        <v>45261</v>
      </c>
      <c r="H248" s="98" t="s">
        <v>102</v>
      </c>
      <c r="I248" s="100">
        <f t="shared" si="56"/>
        <v>107.95050000000001</v>
      </c>
      <c r="J248" s="100">
        <f t="shared" si="67"/>
        <v>0</v>
      </c>
      <c r="K248" s="100">
        <v>0</v>
      </c>
      <c r="L248" s="101">
        <v>0</v>
      </c>
      <c r="M248" s="102">
        <f t="shared" si="65"/>
        <v>3</v>
      </c>
      <c r="N248" s="100">
        <v>185.05799999999999</v>
      </c>
      <c r="O248" s="102">
        <f t="shared" si="66"/>
        <v>4</v>
      </c>
      <c r="P248" s="100">
        <v>246.744</v>
      </c>
      <c r="Q248" s="100">
        <v>0</v>
      </c>
      <c r="R248" s="103">
        <f t="shared" si="60"/>
        <v>431.80200000000002</v>
      </c>
    </row>
    <row r="249" spans="1:18" s="64" customFormat="1" ht="69" outlineLevel="1" x14ac:dyDescent="0.3">
      <c r="A249" s="94" t="s">
        <v>865</v>
      </c>
      <c r="B249" s="95" t="s">
        <v>881</v>
      </c>
      <c r="C249" s="96" t="s">
        <v>319</v>
      </c>
      <c r="D249" s="97" t="s">
        <v>587</v>
      </c>
      <c r="E249" s="98" t="s">
        <v>573</v>
      </c>
      <c r="F249" s="99">
        <v>45263</v>
      </c>
      <c r="G249" s="99">
        <v>45265</v>
      </c>
      <c r="H249" s="98" t="s">
        <v>369</v>
      </c>
      <c r="I249" s="100">
        <f t="shared" si="56"/>
        <v>159.75666666666666</v>
      </c>
      <c r="J249" s="100">
        <f t="shared" si="67"/>
        <v>159.02000000000001</v>
      </c>
      <c r="K249" s="100">
        <v>159.02000000000001</v>
      </c>
      <c r="L249" s="101">
        <v>0</v>
      </c>
      <c r="M249" s="102">
        <f t="shared" si="65"/>
        <v>2</v>
      </c>
      <c r="N249" s="100">
        <v>167.01900000000001</v>
      </c>
      <c r="O249" s="102">
        <f t="shared" si="66"/>
        <v>3</v>
      </c>
      <c r="P249" s="100">
        <v>153.23099999999999</v>
      </c>
      <c r="Q249" s="100">
        <v>0</v>
      </c>
      <c r="R249" s="103">
        <f t="shared" si="60"/>
        <v>479.27</v>
      </c>
    </row>
    <row r="250" spans="1:18" s="64" customFormat="1" ht="69" outlineLevel="1" x14ac:dyDescent="0.3">
      <c r="A250" s="94" t="s">
        <v>865</v>
      </c>
      <c r="B250" s="95" t="s">
        <v>882</v>
      </c>
      <c r="C250" s="96" t="s">
        <v>319</v>
      </c>
      <c r="D250" s="97" t="s">
        <v>587</v>
      </c>
      <c r="E250" s="98" t="s">
        <v>295</v>
      </c>
      <c r="F250" s="99">
        <v>45263</v>
      </c>
      <c r="G250" s="99">
        <v>45265</v>
      </c>
      <c r="H250" s="98" t="s">
        <v>369</v>
      </c>
      <c r="I250" s="100">
        <f t="shared" si="56"/>
        <v>169.84233333333333</v>
      </c>
      <c r="J250" s="100">
        <f t="shared" si="67"/>
        <v>159.02000000000001</v>
      </c>
      <c r="K250" s="100">
        <v>159.02000000000001</v>
      </c>
      <c r="L250" s="101">
        <v>0</v>
      </c>
      <c r="M250" s="102">
        <f t="shared" si="65"/>
        <v>2</v>
      </c>
      <c r="N250" s="100">
        <v>167.01900000000001</v>
      </c>
      <c r="O250" s="102">
        <f t="shared" si="66"/>
        <v>3</v>
      </c>
      <c r="P250" s="100">
        <v>153.23099999999999</v>
      </c>
      <c r="Q250" s="100">
        <v>30.257000000000001</v>
      </c>
      <c r="R250" s="103">
        <f t="shared" si="60"/>
        <v>509.52699999999999</v>
      </c>
    </row>
    <row r="251" spans="1:18" s="93" customFormat="1" ht="17.25" x14ac:dyDescent="0.3">
      <c r="A251" s="86" t="s">
        <v>883</v>
      </c>
      <c r="B251" s="104"/>
      <c r="C251" s="96"/>
      <c r="D251" s="105"/>
      <c r="E251" s="106"/>
      <c r="F251" s="107"/>
      <c r="G251" s="107"/>
      <c r="H251" s="106"/>
      <c r="I251" s="103">
        <f t="shared" si="56"/>
        <v>38.449828571428576</v>
      </c>
      <c r="J251" s="103">
        <f>SUM(J252:J259)</f>
        <v>518.82600000000002</v>
      </c>
      <c r="K251" s="103">
        <f t="shared" ref="K251:Q251" si="68">SUM(K252:K259)</f>
        <v>518.82600000000002</v>
      </c>
      <c r="L251" s="103">
        <f t="shared" si="68"/>
        <v>0</v>
      </c>
      <c r="M251" s="108">
        <f t="shared" si="68"/>
        <v>62</v>
      </c>
      <c r="N251" s="103">
        <f>SUM(N252:N259)</f>
        <v>224.13</v>
      </c>
      <c r="O251" s="108">
        <f t="shared" si="68"/>
        <v>70</v>
      </c>
      <c r="P251" s="103">
        <f t="shared" si="68"/>
        <v>1759.1179999999999</v>
      </c>
      <c r="Q251" s="103">
        <f t="shared" si="68"/>
        <v>189.41399999999999</v>
      </c>
      <c r="R251" s="103">
        <f t="shared" si="60"/>
        <v>2691.4880000000003</v>
      </c>
    </row>
    <row r="252" spans="1:18" s="64" customFormat="1" ht="69" outlineLevel="1" x14ac:dyDescent="0.3">
      <c r="A252" s="94" t="s">
        <v>883</v>
      </c>
      <c r="B252" s="95" t="s">
        <v>72</v>
      </c>
      <c r="C252" s="96" t="s">
        <v>319</v>
      </c>
      <c r="D252" s="97" t="s">
        <v>200</v>
      </c>
      <c r="E252" s="98" t="s">
        <v>201</v>
      </c>
      <c r="F252" s="99">
        <v>45202</v>
      </c>
      <c r="G252" s="99">
        <v>45211</v>
      </c>
      <c r="H252" s="98" t="s">
        <v>203</v>
      </c>
      <c r="I252" s="100">
        <f t="shared" si="56"/>
        <v>38.179199999999994</v>
      </c>
      <c r="J252" s="100">
        <f t="shared" si="67"/>
        <v>0</v>
      </c>
      <c r="K252" s="100">
        <v>0</v>
      </c>
      <c r="L252" s="101">
        <v>0</v>
      </c>
      <c r="M252" s="102">
        <f t="shared" ref="M252:M259" si="69">G252-F252</f>
        <v>9</v>
      </c>
      <c r="N252" s="100">
        <v>0</v>
      </c>
      <c r="O252" s="102">
        <f t="shared" ref="O252:O259" si="70">G252-F252+1</f>
        <v>10</v>
      </c>
      <c r="P252" s="100">
        <v>318.654</v>
      </c>
      <c r="Q252" s="100">
        <v>63.137999999999998</v>
      </c>
      <c r="R252" s="103">
        <f t="shared" si="60"/>
        <v>381.79199999999997</v>
      </c>
    </row>
    <row r="253" spans="1:18" s="64" customFormat="1" ht="69" outlineLevel="1" x14ac:dyDescent="0.3">
      <c r="A253" s="94" t="s">
        <v>883</v>
      </c>
      <c r="B253" s="95" t="s">
        <v>73</v>
      </c>
      <c r="C253" s="96" t="s">
        <v>319</v>
      </c>
      <c r="D253" s="97" t="s">
        <v>200</v>
      </c>
      <c r="E253" s="98" t="s">
        <v>202</v>
      </c>
      <c r="F253" s="99">
        <v>45202</v>
      </c>
      <c r="G253" s="99">
        <v>45211</v>
      </c>
      <c r="H253" s="98" t="s">
        <v>203</v>
      </c>
      <c r="I253" s="100">
        <f t="shared" ref="I253:I313" si="71">R253/O253</f>
        <v>38.179199999999994</v>
      </c>
      <c r="J253" s="100">
        <f t="shared" si="67"/>
        <v>0</v>
      </c>
      <c r="K253" s="100">
        <v>0</v>
      </c>
      <c r="L253" s="101">
        <v>0</v>
      </c>
      <c r="M253" s="102">
        <f t="shared" si="69"/>
        <v>9</v>
      </c>
      <c r="N253" s="100">
        <v>0</v>
      </c>
      <c r="O253" s="102">
        <f t="shared" si="70"/>
        <v>10</v>
      </c>
      <c r="P253" s="100">
        <v>318.654</v>
      </c>
      <c r="Q253" s="100">
        <v>63.137999999999998</v>
      </c>
      <c r="R253" s="103">
        <f t="shared" si="60"/>
        <v>381.79199999999997</v>
      </c>
    </row>
    <row r="254" spans="1:18" s="64" customFormat="1" ht="69" outlineLevel="1" x14ac:dyDescent="0.3">
      <c r="A254" s="94" t="s">
        <v>883</v>
      </c>
      <c r="B254" s="95" t="s">
        <v>74</v>
      </c>
      <c r="C254" s="96" t="s">
        <v>319</v>
      </c>
      <c r="D254" s="97" t="s">
        <v>204</v>
      </c>
      <c r="E254" s="98" t="s">
        <v>205</v>
      </c>
      <c r="F254" s="99">
        <v>45202</v>
      </c>
      <c r="G254" s="99">
        <v>45211</v>
      </c>
      <c r="H254" s="98" t="s">
        <v>203</v>
      </c>
      <c r="I254" s="100">
        <f t="shared" si="71"/>
        <v>38.179199999999994</v>
      </c>
      <c r="J254" s="100">
        <f t="shared" si="67"/>
        <v>0</v>
      </c>
      <c r="K254" s="100">
        <v>0</v>
      </c>
      <c r="L254" s="101">
        <v>0</v>
      </c>
      <c r="M254" s="102">
        <f t="shared" si="69"/>
        <v>9</v>
      </c>
      <c r="N254" s="100">
        <v>0</v>
      </c>
      <c r="O254" s="102">
        <f t="shared" si="70"/>
        <v>10</v>
      </c>
      <c r="P254" s="100">
        <v>318.654</v>
      </c>
      <c r="Q254" s="100">
        <v>63.137999999999998</v>
      </c>
      <c r="R254" s="103">
        <f t="shared" si="60"/>
        <v>381.79199999999997</v>
      </c>
    </row>
    <row r="255" spans="1:18" s="64" customFormat="1" ht="51.75" outlineLevel="1" x14ac:dyDescent="0.3">
      <c r="A255" s="94" t="s">
        <v>883</v>
      </c>
      <c r="B255" s="95" t="s">
        <v>75</v>
      </c>
      <c r="C255" s="96" t="s">
        <v>319</v>
      </c>
      <c r="D255" s="97" t="s">
        <v>588</v>
      </c>
      <c r="E255" s="98" t="s">
        <v>297</v>
      </c>
      <c r="F255" s="99">
        <v>45202</v>
      </c>
      <c r="G255" s="99">
        <v>45211</v>
      </c>
      <c r="H255" s="98" t="s">
        <v>129</v>
      </c>
      <c r="I255" s="100">
        <f t="shared" si="71"/>
        <v>24.180399999999999</v>
      </c>
      <c r="J255" s="100">
        <f t="shared" si="67"/>
        <v>0</v>
      </c>
      <c r="K255" s="100">
        <v>0</v>
      </c>
      <c r="L255" s="101">
        <v>0</v>
      </c>
      <c r="M255" s="102">
        <f t="shared" si="69"/>
        <v>9</v>
      </c>
      <c r="N255" s="100">
        <v>74.709999999999994</v>
      </c>
      <c r="O255" s="102">
        <f t="shared" si="70"/>
        <v>10</v>
      </c>
      <c r="P255" s="100">
        <v>167.09399999999999</v>
      </c>
      <c r="Q255" s="100">
        <v>0</v>
      </c>
      <c r="R255" s="103">
        <f t="shared" si="60"/>
        <v>241.80399999999997</v>
      </c>
    </row>
    <row r="256" spans="1:18" s="64" customFormat="1" ht="51.75" outlineLevel="1" x14ac:dyDescent="0.3">
      <c r="A256" s="94" t="s">
        <v>883</v>
      </c>
      <c r="B256" s="95" t="s">
        <v>76</v>
      </c>
      <c r="C256" s="96" t="s">
        <v>319</v>
      </c>
      <c r="D256" s="97" t="s">
        <v>588</v>
      </c>
      <c r="E256" s="98" t="s">
        <v>226</v>
      </c>
      <c r="F256" s="99">
        <v>45202</v>
      </c>
      <c r="G256" s="99">
        <v>45211</v>
      </c>
      <c r="H256" s="98" t="s">
        <v>129</v>
      </c>
      <c r="I256" s="100">
        <f t="shared" si="71"/>
        <v>24.180399999999999</v>
      </c>
      <c r="J256" s="100">
        <f t="shared" si="67"/>
        <v>0</v>
      </c>
      <c r="K256" s="100">
        <v>0</v>
      </c>
      <c r="L256" s="101">
        <v>0</v>
      </c>
      <c r="M256" s="102">
        <f t="shared" si="69"/>
        <v>9</v>
      </c>
      <c r="N256" s="100">
        <v>74.709999999999994</v>
      </c>
      <c r="O256" s="102">
        <f t="shared" si="70"/>
        <v>10</v>
      </c>
      <c r="P256" s="100">
        <v>167.09399999999999</v>
      </c>
      <c r="Q256" s="100">
        <v>0</v>
      </c>
      <c r="R256" s="103">
        <f t="shared" si="60"/>
        <v>241.80399999999997</v>
      </c>
    </row>
    <row r="257" spans="1:18" s="64" customFormat="1" ht="51.75" outlineLevel="1" x14ac:dyDescent="0.3">
      <c r="A257" s="94" t="s">
        <v>883</v>
      </c>
      <c r="B257" s="95" t="s">
        <v>884</v>
      </c>
      <c r="C257" s="96" t="s">
        <v>319</v>
      </c>
      <c r="D257" s="97" t="s">
        <v>588</v>
      </c>
      <c r="E257" s="98" t="s">
        <v>589</v>
      </c>
      <c r="F257" s="99">
        <v>45202</v>
      </c>
      <c r="G257" s="99">
        <v>45211</v>
      </c>
      <c r="H257" s="98" t="s">
        <v>129</v>
      </c>
      <c r="I257" s="100">
        <f t="shared" si="71"/>
        <v>24.180399999999999</v>
      </c>
      <c r="J257" s="100">
        <f t="shared" si="67"/>
        <v>0</v>
      </c>
      <c r="K257" s="100">
        <v>0</v>
      </c>
      <c r="L257" s="101">
        <v>0</v>
      </c>
      <c r="M257" s="102">
        <f t="shared" si="69"/>
        <v>9</v>
      </c>
      <c r="N257" s="100">
        <v>74.709999999999994</v>
      </c>
      <c r="O257" s="102">
        <f t="shared" si="70"/>
        <v>10</v>
      </c>
      <c r="P257" s="100">
        <v>167.09399999999999</v>
      </c>
      <c r="Q257" s="100">
        <v>0</v>
      </c>
      <c r="R257" s="103">
        <f t="shared" si="60"/>
        <v>241.80399999999997</v>
      </c>
    </row>
    <row r="258" spans="1:18" s="64" customFormat="1" ht="51.75" outlineLevel="1" x14ac:dyDescent="0.3">
      <c r="A258" s="94" t="s">
        <v>883</v>
      </c>
      <c r="B258" s="95" t="s">
        <v>885</v>
      </c>
      <c r="C258" s="96" t="s">
        <v>319</v>
      </c>
      <c r="D258" s="97" t="s">
        <v>590</v>
      </c>
      <c r="E258" s="98" t="s">
        <v>297</v>
      </c>
      <c r="F258" s="99">
        <v>45265</v>
      </c>
      <c r="G258" s="99">
        <v>45269</v>
      </c>
      <c r="H258" s="98" t="s">
        <v>109</v>
      </c>
      <c r="I258" s="100">
        <f t="shared" si="71"/>
        <v>82.070000000000007</v>
      </c>
      <c r="J258" s="100">
        <f t="shared" si="67"/>
        <v>259.41300000000001</v>
      </c>
      <c r="K258" s="100">
        <v>259.41300000000001</v>
      </c>
      <c r="L258" s="101">
        <v>0</v>
      </c>
      <c r="M258" s="102">
        <f t="shared" si="69"/>
        <v>4</v>
      </c>
      <c r="N258" s="100">
        <v>0</v>
      </c>
      <c r="O258" s="102">
        <f t="shared" si="70"/>
        <v>5</v>
      </c>
      <c r="P258" s="100">
        <v>150.93700000000001</v>
      </c>
      <c r="Q258" s="100">
        <v>0</v>
      </c>
      <c r="R258" s="103">
        <f t="shared" si="60"/>
        <v>410.35</v>
      </c>
    </row>
    <row r="259" spans="1:18" s="64" customFormat="1" ht="69" outlineLevel="1" x14ac:dyDescent="0.3">
      <c r="A259" s="94" t="s">
        <v>883</v>
      </c>
      <c r="B259" s="95" t="s">
        <v>886</v>
      </c>
      <c r="C259" s="96" t="s">
        <v>319</v>
      </c>
      <c r="D259" s="97" t="s">
        <v>590</v>
      </c>
      <c r="E259" s="98" t="s">
        <v>591</v>
      </c>
      <c r="F259" s="99">
        <v>45265</v>
      </c>
      <c r="G259" s="99">
        <v>45269</v>
      </c>
      <c r="H259" s="98" t="s">
        <v>109</v>
      </c>
      <c r="I259" s="100">
        <f t="shared" si="71"/>
        <v>82.070000000000007</v>
      </c>
      <c r="J259" s="100">
        <f t="shared" si="67"/>
        <v>259.41300000000001</v>
      </c>
      <c r="K259" s="100">
        <v>259.41300000000001</v>
      </c>
      <c r="L259" s="101">
        <v>0</v>
      </c>
      <c r="M259" s="102">
        <f t="shared" si="69"/>
        <v>4</v>
      </c>
      <c r="N259" s="100">
        <v>0</v>
      </c>
      <c r="O259" s="102">
        <f t="shared" si="70"/>
        <v>5</v>
      </c>
      <c r="P259" s="100">
        <v>150.93700000000001</v>
      </c>
      <c r="Q259" s="100">
        <v>0</v>
      </c>
      <c r="R259" s="103">
        <f t="shared" si="60"/>
        <v>410.35</v>
      </c>
    </row>
    <row r="260" spans="1:18" s="93" customFormat="1" ht="17.25" x14ac:dyDescent="0.3">
      <c r="A260" s="86" t="s">
        <v>887</v>
      </c>
      <c r="B260" s="104"/>
      <c r="C260" s="96"/>
      <c r="D260" s="105"/>
      <c r="E260" s="106"/>
      <c r="F260" s="107"/>
      <c r="G260" s="107"/>
      <c r="H260" s="106"/>
      <c r="I260" s="103">
        <f t="shared" si="71"/>
        <v>73.076244897959185</v>
      </c>
      <c r="J260" s="103">
        <f>SUM(J261:J272)</f>
        <v>1144.768</v>
      </c>
      <c r="K260" s="103">
        <f t="shared" ref="K260:Q260" si="72">SUM(K261:K272)</f>
        <v>1144.768</v>
      </c>
      <c r="L260" s="103">
        <f t="shared" si="72"/>
        <v>0</v>
      </c>
      <c r="M260" s="108">
        <f t="shared" si="72"/>
        <v>37</v>
      </c>
      <c r="N260" s="103">
        <f>SUM(N261:N272)</f>
        <v>921.99099999999999</v>
      </c>
      <c r="O260" s="108">
        <f t="shared" si="72"/>
        <v>49</v>
      </c>
      <c r="P260" s="103">
        <f t="shared" si="72"/>
        <v>1481.883</v>
      </c>
      <c r="Q260" s="103">
        <f t="shared" si="72"/>
        <v>32.094000000000001</v>
      </c>
      <c r="R260" s="103">
        <f t="shared" si="60"/>
        <v>3580.7359999999999</v>
      </c>
    </row>
    <row r="261" spans="1:18" s="64" customFormat="1" ht="155.25" outlineLevel="1" x14ac:dyDescent="0.3">
      <c r="A261" s="94" t="s">
        <v>887</v>
      </c>
      <c r="B261" s="95" t="s">
        <v>120</v>
      </c>
      <c r="C261" s="96" t="s">
        <v>319</v>
      </c>
      <c r="D261" s="97" t="s">
        <v>592</v>
      </c>
      <c r="E261" s="98" t="s">
        <v>209</v>
      </c>
      <c r="F261" s="99">
        <v>45200</v>
      </c>
      <c r="G261" s="99">
        <v>45203</v>
      </c>
      <c r="H261" s="98" t="s">
        <v>108</v>
      </c>
      <c r="I261" s="100">
        <f t="shared" si="71"/>
        <v>51.1755</v>
      </c>
      <c r="J261" s="100">
        <f t="shared" si="67"/>
        <v>0</v>
      </c>
      <c r="K261" s="100">
        <v>0</v>
      </c>
      <c r="L261" s="101">
        <v>0</v>
      </c>
      <c r="M261" s="102">
        <f t="shared" ref="M261:M272" si="73">G261-F261</f>
        <v>3</v>
      </c>
      <c r="N261" s="100">
        <v>0</v>
      </c>
      <c r="O261" s="102">
        <f t="shared" ref="O261:O272" si="74">G261-F261+1</f>
        <v>4</v>
      </c>
      <c r="P261" s="100">
        <v>195.702</v>
      </c>
      <c r="Q261" s="100">
        <v>9</v>
      </c>
      <c r="R261" s="103">
        <f t="shared" si="60"/>
        <v>204.702</v>
      </c>
    </row>
    <row r="262" spans="1:18" s="64" customFormat="1" ht="155.25" outlineLevel="1" x14ac:dyDescent="0.3">
      <c r="A262" s="94" t="s">
        <v>887</v>
      </c>
      <c r="B262" s="95" t="s">
        <v>121</v>
      </c>
      <c r="C262" s="96" t="s">
        <v>319</v>
      </c>
      <c r="D262" s="97" t="s">
        <v>592</v>
      </c>
      <c r="E262" s="98" t="s">
        <v>210</v>
      </c>
      <c r="F262" s="99">
        <v>45200</v>
      </c>
      <c r="G262" s="99">
        <v>45203</v>
      </c>
      <c r="H262" s="98" t="s">
        <v>108</v>
      </c>
      <c r="I262" s="100">
        <f t="shared" si="71"/>
        <v>48.9255</v>
      </c>
      <c r="J262" s="100">
        <f t="shared" si="67"/>
        <v>0</v>
      </c>
      <c r="K262" s="100">
        <v>0</v>
      </c>
      <c r="L262" s="101">
        <v>0</v>
      </c>
      <c r="M262" s="102">
        <f t="shared" si="73"/>
        <v>3</v>
      </c>
      <c r="N262" s="100">
        <v>0</v>
      </c>
      <c r="O262" s="102">
        <f t="shared" si="74"/>
        <v>4</v>
      </c>
      <c r="P262" s="100">
        <v>195.702</v>
      </c>
      <c r="Q262" s="100">
        <v>0</v>
      </c>
      <c r="R262" s="103">
        <f t="shared" si="60"/>
        <v>195.702</v>
      </c>
    </row>
    <row r="263" spans="1:18" s="64" customFormat="1" ht="86.25" outlineLevel="1" x14ac:dyDescent="0.3">
      <c r="A263" s="94" t="s">
        <v>887</v>
      </c>
      <c r="B263" s="95" t="s">
        <v>122</v>
      </c>
      <c r="C263" s="96" t="s">
        <v>319</v>
      </c>
      <c r="D263" s="97" t="s">
        <v>207</v>
      </c>
      <c r="E263" s="98" t="s">
        <v>299</v>
      </c>
      <c r="F263" s="99">
        <v>45203</v>
      </c>
      <c r="G263" s="99">
        <v>45205</v>
      </c>
      <c r="H263" s="98" t="s">
        <v>206</v>
      </c>
      <c r="I263" s="100">
        <f t="shared" si="71"/>
        <v>114.59033333333332</v>
      </c>
      <c r="J263" s="100">
        <f t="shared" si="67"/>
        <v>224.51499999999999</v>
      </c>
      <c r="K263" s="100">
        <v>224.51499999999999</v>
      </c>
      <c r="L263" s="101">
        <v>0</v>
      </c>
      <c r="M263" s="102">
        <f t="shared" si="73"/>
        <v>2</v>
      </c>
      <c r="N263" s="100"/>
      <c r="O263" s="102">
        <f t="shared" si="74"/>
        <v>3</v>
      </c>
      <c r="P263" s="100">
        <v>119.256</v>
      </c>
      <c r="Q263" s="100">
        <v>0</v>
      </c>
      <c r="R263" s="103">
        <f t="shared" si="60"/>
        <v>343.77099999999996</v>
      </c>
    </row>
    <row r="264" spans="1:18" s="64" customFormat="1" ht="69" outlineLevel="1" x14ac:dyDescent="0.3">
      <c r="A264" s="94" t="s">
        <v>887</v>
      </c>
      <c r="B264" s="95" t="s">
        <v>123</v>
      </c>
      <c r="C264" s="96" t="s">
        <v>319</v>
      </c>
      <c r="D264" s="97" t="s">
        <v>207</v>
      </c>
      <c r="E264" s="98" t="s">
        <v>298</v>
      </c>
      <c r="F264" s="99">
        <v>45203</v>
      </c>
      <c r="G264" s="99">
        <v>45205</v>
      </c>
      <c r="H264" s="98" t="s">
        <v>206</v>
      </c>
      <c r="I264" s="100">
        <f t="shared" si="71"/>
        <v>183.47766666666666</v>
      </c>
      <c r="J264" s="100">
        <f t="shared" si="67"/>
        <v>224.51499999999999</v>
      </c>
      <c r="K264" s="100">
        <v>224.51499999999999</v>
      </c>
      <c r="L264" s="101">
        <v>0</v>
      </c>
      <c r="M264" s="102">
        <f t="shared" si="73"/>
        <v>2</v>
      </c>
      <c r="N264" s="100">
        <v>206.66200000000001</v>
      </c>
      <c r="O264" s="102">
        <f t="shared" si="74"/>
        <v>3</v>
      </c>
      <c r="P264" s="100">
        <v>119.256</v>
      </c>
      <c r="Q264" s="100">
        <v>0</v>
      </c>
      <c r="R264" s="103">
        <f t="shared" si="60"/>
        <v>550.43299999999999</v>
      </c>
    </row>
    <row r="265" spans="1:18" s="64" customFormat="1" ht="69" outlineLevel="1" x14ac:dyDescent="0.3">
      <c r="A265" s="94" t="s">
        <v>887</v>
      </c>
      <c r="B265" s="95" t="s">
        <v>124</v>
      </c>
      <c r="C265" s="96" t="s">
        <v>319</v>
      </c>
      <c r="D265" s="97" t="s">
        <v>593</v>
      </c>
      <c r="E265" s="98" t="s">
        <v>298</v>
      </c>
      <c r="F265" s="99">
        <v>45216</v>
      </c>
      <c r="G265" s="99">
        <v>45219</v>
      </c>
      <c r="H265" s="98" t="s">
        <v>208</v>
      </c>
      <c r="I265" s="100">
        <f t="shared" si="71"/>
        <v>52.60275</v>
      </c>
      <c r="J265" s="100">
        <f t="shared" si="67"/>
        <v>0</v>
      </c>
      <c r="K265" s="100">
        <v>0</v>
      </c>
      <c r="L265" s="101">
        <v>0</v>
      </c>
      <c r="M265" s="102">
        <f t="shared" si="73"/>
        <v>3</v>
      </c>
      <c r="N265" s="100">
        <v>210.411</v>
      </c>
      <c r="O265" s="102">
        <f t="shared" si="74"/>
        <v>4</v>
      </c>
      <c r="P265" s="100">
        <v>0</v>
      </c>
      <c r="Q265" s="100">
        <v>0</v>
      </c>
      <c r="R265" s="103">
        <f t="shared" si="60"/>
        <v>210.411</v>
      </c>
    </row>
    <row r="266" spans="1:18" s="64" customFormat="1" ht="138" outlineLevel="1" x14ac:dyDescent="0.3">
      <c r="A266" s="94" t="s">
        <v>887</v>
      </c>
      <c r="B266" s="95" t="s">
        <v>125</v>
      </c>
      <c r="C266" s="96" t="s">
        <v>319</v>
      </c>
      <c r="D266" s="97" t="s">
        <v>594</v>
      </c>
      <c r="E266" s="98" t="s">
        <v>596</v>
      </c>
      <c r="F266" s="99">
        <v>45237</v>
      </c>
      <c r="G266" s="99">
        <v>45241</v>
      </c>
      <c r="H266" s="98" t="s">
        <v>700</v>
      </c>
      <c r="I266" s="100">
        <f t="shared" si="71"/>
        <v>62.068799999999996</v>
      </c>
      <c r="J266" s="100">
        <f t="shared" si="67"/>
        <v>216.887</v>
      </c>
      <c r="K266" s="100">
        <v>216.887</v>
      </c>
      <c r="L266" s="101">
        <v>0</v>
      </c>
      <c r="M266" s="102">
        <f t="shared" si="73"/>
        <v>4</v>
      </c>
      <c r="N266" s="100">
        <v>0</v>
      </c>
      <c r="O266" s="102">
        <f t="shared" si="74"/>
        <v>5</v>
      </c>
      <c r="P266" s="100">
        <v>82.613</v>
      </c>
      <c r="Q266" s="100">
        <v>10.843999999999999</v>
      </c>
      <c r="R266" s="103">
        <f t="shared" si="60"/>
        <v>310.34399999999999</v>
      </c>
    </row>
    <row r="267" spans="1:18" s="64" customFormat="1" ht="69" outlineLevel="1" x14ac:dyDescent="0.3">
      <c r="A267" s="94" t="s">
        <v>887</v>
      </c>
      <c r="B267" s="95" t="s">
        <v>126</v>
      </c>
      <c r="C267" s="96" t="s">
        <v>319</v>
      </c>
      <c r="D267" s="97" t="s">
        <v>595</v>
      </c>
      <c r="E267" s="98" t="s">
        <v>597</v>
      </c>
      <c r="F267" s="99">
        <v>45245</v>
      </c>
      <c r="G267" s="99">
        <v>45248</v>
      </c>
      <c r="H267" s="98" t="s">
        <v>129</v>
      </c>
      <c r="I267" s="100">
        <f t="shared" si="71"/>
        <v>82.47999999999999</v>
      </c>
      <c r="J267" s="100">
        <f t="shared" si="67"/>
        <v>0</v>
      </c>
      <c r="K267" s="100">
        <v>0</v>
      </c>
      <c r="L267" s="101">
        <v>0</v>
      </c>
      <c r="M267" s="102">
        <f t="shared" si="73"/>
        <v>3</v>
      </c>
      <c r="N267" s="100">
        <v>185.53</v>
      </c>
      <c r="O267" s="102">
        <f t="shared" si="74"/>
        <v>4</v>
      </c>
      <c r="P267" s="100">
        <v>144.38999999999999</v>
      </c>
      <c r="Q267" s="100">
        <v>0</v>
      </c>
      <c r="R267" s="103">
        <f t="shared" si="60"/>
        <v>329.91999999999996</v>
      </c>
    </row>
    <row r="268" spans="1:18" s="64" customFormat="1" ht="69" outlineLevel="1" x14ac:dyDescent="0.3">
      <c r="A268" s="94" t="s">
        <v>887</v>
      </c>
      <c r="B268" s="95" t="s">
        <v>127</v>
      </c>
      <c r="C268" s="96" t="s">
        <v>319</v>
      </c>
      <c r="D268" s="97" t="s">
        <v>595</v>
      </c>
      <c r="E268" s="98" t="s">
        <v>598</v>
      </c>
      <c r="F268" s="99">
        <v>45245</v>
      </c>
      <c r="G268" s="99">
        <v>45248</v>
      </c>
      <c r="H268" s="98" t="s">
        <v>129</v>
      </c>
      <c r="I268" s="100">
        <f t="shared" si="71"/>
        <v>82.778750000000002</v>
      </c>
      <c r="J268" s="100">
        <f t="shared" si="67"/>
        <v>0</v>
      </c>
      <c r="K268" s="100">
        <v>0</v>
      </c>
      <c r="L268" s="101">
        <v>0</v>
      </c>
      <c r="M268" s="102">
        <f t="shared" si="73"/>
        <v>3</v>
      </c>
      <c r="N268" s="100">
        <v>186.72499999999999</v>
      </c>
      <c r="O268" s="102">
        <f t="shared" si="74"/>
        <v>4</v>
      </c>
      <c r="P268" s="100">
        <v>144.38999999999999</v>
      </c>
      <c r="Q268" s="100">
        <v>0</v>
      </c>
      <c r="R268" s="103">
        <f t="shared" si="60"/>
        <v>331.11500000000001</v>
      </c>
    </row>
    <row r="269" spans="1:18" s="64" customFormat="1" ht="172.5" outlineLevel="1" x14ac:dyDescent="0.3">
      <c r="A269" s="94" t="s">
        <v>887</v>
      </c>
      <c r="B269" s="95" t="s">
        <v>888</v>
      </c>
      <c r="C269" s="96" t="s">
        <v>319</v>
      </c>
      <c r="D269" s="97" t="s">
        <v>599</v>
      </c>
      <c r="E269" s="98" t="s">
        <v>602</v>
      </c>
      <c r="F269" s="99">
        <v>45252</v>
      </c>
      <c r="G269" s="99">
        <v>45255</v>
      </c>
      <c r="H269" s="98" t="s">
        <v>709</v>
      </c>
      <c r="I269" s="100">
        <f t="shared" si="71"/>
        <v>24.304749999999999</v>
      </c>
      <c r="J269" s="100">
        <f t="shared" si="67"/>
        <v>0</v>
      </c>
      <c r="K269" s="100">
        <v>0</v>
      </c>
      <c r="L269" s="101">
        <v>0</v>
      </c>
      <c r="M269" s="102">
        <f t="shared" si="73"/>
        <v>3</v>
      </c>
      <c r="N269" s="100">
        <v>0</v>
      </c>
      <c r="O269" s="102">
        <f t="shared" si="74"/>
        <v>4</v>
      </c>
      <c r="P269" s="100">
        <v>94.968999999999994</v>
      </c>
      <c r="Q269" s="100">
        <v>2.25</v>
      </c>
      <c r="R269" s="103">
        <f t="shared" si="60"/>
        <v>97.218999999999994</v>
      </c>
    </row>
    <row r="270" spans="1:18" s="64" customFormat="1" ht="69" outlineLevel="1" x14ac:dyDescent="0.3">
      <c r="A270" s="94" t="s">
        <v>887</v>
      </c>
      <c r="B270" s="95" t="s">
        <v>889</v>
      </c>
      <c r="C270" s="96" t="s">
        <v>319</v>
      </c>
      <c r="D270" s="97" t="s">
        <v>599</v>
      </c>
      <c r="E270" s="98" t="s">
        <v>298</v>
      </c>
      <c r="F270" s="99">
        <v>45252</v>
      </c>
      <c r="G270" s="99">
        <v>45255</v>
      </c>
      <c r="H270" s="98" t="s">
        <v>709</v>
      </c>
      <c r="I270" s="100">
        <f t="shared" si="71"/>
        <v>26.242249999999999</v>
      </c>
      <c r="J270" s="100">
        <f t="shared" si="67"/>
        <v>0</v>
      </c>
      <c r="K270" s="100">
        <v>0</v>
      </c>
      <c r="L270" s="101">
        <v>0</v>
      </c>
      <c r="M270" s="102">
        <f t="shared" si="73"/>
        <v>3</v>
      </c>
      <c r="N270" s="100">
        <v>0</v>
      </c>
      <c r="O270" s="102">
        <f t="shared" si="74"/>
        <v>4</v>
      </c>
      <c r="P270" s="100">
        <v>94.968999999999994</v>
      </c>
      <c r="Q270" s="100">
        <v>10</v>
      </c>
      <c r="R270" s="103">
        <f t="shared" si="60"/>
        <v>104.96899999999999</v>
      </c>
    </row>
    <row r="271" spans="1:18" s="64" customFormat="1" ht="69" outlineLevel="1" x14ac:dyDescent="0.3">
      <c r="A271" s="94" t="s">
        <v>887</v>
      </c>
      <c r="B271" s="95" t="s">
        <v>890</v>
      </c>
      <c r="C271" s="96" t="s">
        <v>319</v>
      </c>
      <c r="D271" s="97" t="s">
        <v>600</v>
      </c>
      <c r="E271" s="98" t="s">
        <v>298</v>
      </c>
      <c r="F271" s="99">
        <v>45266</v>
      </c>
      <c r="G271" s="99">
        <v>45270</v>
      </c>
      <c r="H271" s="98" t="s">
        <v>176</v>
      </c>
      <c r="I271" s="100">
        <f t="shared" si="71"/>
        <v>166.87479999999999</v>
      </c>
      <c r="J271" s="100">
        <f t="shared" si="67"/>
        <v>478.851</v>
      </c>
      <c r="K271" s="100">
        <v>478.851</v>
      </c>
      <c r="L271" s="101">
        <v>0</v>
      </c>
      <c r="M271" s="102">
        <f t="shared" si="73"/>
        <v>4</v>
      </c>
      <c r="N271" s="100">
        <v>132.66300000000001</v>
      </c>
      <c r="O271" s="102">
        <f t="shared" si="74"/>
        <v>5</v>
      </c>
      <c r="P271" s="100">
        <v>222.86</v>
      </c>
      <c r="Q271" s="100">
        <v>0</v>
      </c>
      <c r="R271" s="103">
        <f t="shared" si="60"/>
        <v>834.37400000000002</v>
      </c>
    </row>
    <row r="272" spans="1:18" s="64" customFormat="1" ht="138" outlineLevel="1" x14ac:dyDescent="0.3">
      <c r="A272" s="94" t="s">
        <v>887</v>
      </c>
      <c r="B272" s="95" t="s">
        <v>891</v>
      </c>
      <c r="C272" s="96" t="s">
        <v>319</v>
      </c>
      <c r="D272" s="97" t="s">
        <v>601</v>
      </c>
      <c r="E272" s="98" t="s">
        <v>603</v>
      </c>
      <c r="F272" s="99">
        <v>45271</v>
      </c>
      <c r="G272" s="99">
        <v>45275</v>
      </c>
      <c r="H272" s="98" t="s">
        <v>107</v>
      </c>
      <c r="I272" s="100">
        <f t="shared" si="71"/>
        <v>13.555199999999999</v>
      </c>
      <c r="J272" s="100">
        <f t="shared" si="67"/>
        <v>0</v>
      </c>
      <c r="K272" s="100">
        <v>0</v>
      </c>
      <c r="L272" s="101">
        <v>0</v>
      </c>
      <c r="M272" s="102">
        <f t="shared" si="73"/>
        <v>4</v>
      </c>
      <c r="N272" s="100">
        <v>0</v>
      </c>
      <c r="O272" s="102">
        <f t="shared" si="74"/>
        <v>5</v>
      </c>
      <c r="P272" s="100">
        <v>67.775999999999996</v>
      </c>
      <c r="Q272" s="100">
        <v>0</v>
      </c>
      <c r="R272" s="103">
        <f t="shared" si="60"/>
        <v>67.775999999999996</v>
      </c>
    </row>
    <row r="273" spans="1:18" s="93" customFormat="1" ht="17.25" x14ac:dyDescent="0.3">
      <c r="A273" s="86" t="s">
        <v>892</v>
      </c>
      <c r="B273" s="104"/>
      <c r="C273" s="96"/>
      <c r="D273" s="105"/>
      <c r="E273" s="106"/>
      <c r="F273" s="107"/>
      <c r="G273" s="107"/>
      <c r="H273" s="106"/>
      <c r="I273" s="103">
        <f t="shared" si="71"/>
        <v>3.9558076923076921</v>
      </c>
      <c r="J273" s="103">
        <f>SUM(J274:J279)</f>
        <v>0</v>
      </c>
      <c r="K273" s="103">
        <f t="shared" ref="K273:Q273" si="75">SUM(K274:K279)</f>
        <v>0</v>
      </c>
      <c r="L273" s="103">
        <f t="shared" si="75"/>
        <v>0</v>
      </c>
      <c r="M273" s="108">
        <f t="shared" si="75"/>
        <v>20</v>
      </c>
      <c r="N273" s="103">
        <f>SUM(N274:N279)</f>
        <v>11.856</v>
      </c>
      <c r="O273" s="108">
        <f t="shared" si="75"/>
        <v>26</v>
      </c>
      <c r="P273" s="103">
        <f t="shared" si="75"/>
        <v>0</v>
      </c>
      <c r="Q273" s="103">
        <f t="shared" si="75"/>
        <v>90.995000000000005</v>
      </c>
      <c r="R273" s="103">
        <f t="shared" si="60"/>
        <v>102.851</v>
      </c>
    </row>
    <row r="274" spans="1:18" s="64" customFormat="1" ht="69" outlineLevel="1" x14ac:dyDescent="0.3">
      <c r="A274" s="94" t="s">
        <v>921</v>
      </c>
      <c r="B274" s="95" t="s">
        <v>77</v>
      </c>
      <c r="C274" s="96" t="s">
        <v>319</v>
      </c>
      <c r="D274" s="97" t="s">
        <v>222</v>
      </c>
      <c r="E274" s="98" t="s">
        <v>300</v>
      </c>
      <c r="F274" s="99">
        <v>45196</v>
      </c>
      <c r="G274" s="99">
        <v>45200</v>
      </c>
      <c r="H274" s="98" t="s">
        <v>709</v>
      </c>
      <c r="I274" s="100">
        <f t="shared" si="71"/>
        <v>6.8462000000000005</v>
      </c>
      <c r="J274" s="100">
        <f t="shared" si="67"/>
        <v>0</v>
      </c>
      <c r="K274" s="100">
        <v>0</v>
      </c>
      <c r="L274" s="101">
        <v>0</v>
      </c>
      <c r="M274" s="102">
        <f t="shared" ref="M274:M279" si="76">G274-F274</f>
        <v>4</v>
      </c>
      <c r="N274" s="100">
        <v>0</v>
      </c>
      <c r="O274" s="102">
        <f t="shared" ref="O274:O279" si="77">G274-F274+1</f>
        <v>5</v>
      </c>
      <c r="P274" s="100">
        <v>0</v>
      </c>
      <c r="Q274" s="100">
        <v>34.231000000000002</v>
      </c>
      <c r="R274" s="103">
        <f t="shared" si="60"/>
        <v>34.231000000000002</v>
      </c>
    </row>
    <row r="275" spans="1:18" s="64" customFormat="1" ht="120.75" outlineLevel="1" x14ac:dyDescent="0.3">
      <c r="A275" s="94" t="s">
        <v>921</v>
      </c>
      <c r="B275" s="95" t="s">
        <v>86</v>
      </c>
      <c r="C275" s="96" t="s">
        <v>319</v>
      </c>
      <c r="D275" s="97" t="s">
        <v>222</v>
      </c>
      <c r="E275" s="98" t="s">
        <v>301</v>
      </c>
      <c r="F275" s="99">
        <v>45196</v>
      </c>
      <c r="G275" s="99">
        <v>45200</v>
      </c>
      <c r="H275" s="98" t="s">
        <v>709</v>
      </c>
      <c r="I275" s="100">
        <f t="shared" si="71"/>
        <v>1.92</v>
      </c>
      <c r="J275" s="100">
        <f t="shared" si="67"/>
        <v>0</v>
      </c>
      <c r="K275" s="100">
        <v>0</v>
      </c>
      <c r="L275" s="101">
        <v>0</v>
      </c>
      <c r="M275" s="102">
        <f t="shared" si="76"/>
        <v>4</v>
      </c>
      <c r="N275" s="100">
        <v>0</v>
      </c>
      <c r="O275" s="102">
        <f t="shared" si="77"/>
        <v>5</v>
      </c>
      <c r="P275" s="100">
        <v>0</v>
      </c>
      <c r="Q275" s="100">
        <v>9.6</v>
      </c>
      <c r="R275" s="103">
        <f t="shared" si="60"/>
        <v>9.6</v>
      </c>
    </row>
    <row r="276" spans="1:18" s="64" customFormat="1" ht="69" outlineLevel="1" x14ac:dyDescent="0.3">
      <c r="A276" s="94" t="s">
        <v>921</v>
      </c>
      <c r="B276" s="95" t="s">
        <v>273</v>
      </c>
      <c r="C276" s="96" t="s">
        <v>319</v>
      </c>
      <c r="D276" s="97" t="s">
        <v>223</v>
      </c>
      <c r="E276" s="98" t="s">
        <v>300</v>
      </c>
      <c r="F276" s="99">
        <v>45214</v>
      </c>
      <c r="G276" s="99">
        <v>45217</v>
      </c>
      <c r="H276" s="98" t="s">
        <v>128</v>
      </c>
      <c r="I276" s="100">
        <f t="shared" si="71"/>
        <v>11.718</v>
      </c>
      <c r="J276" s="100">
        <f t="shared" si="67"/>
        <v>0</v>
      </c>
      <c r="K276" s="100">
        <v>0</v>
      </c>
      <c r="L276" s="101">
        <v>0</v>
      </c>
      <c r="M276" s="102">
        <f t="shared" si="76"/>
        <v>3</v>
      </c>
      <c r="N276" s="100">
        <v>5.9279999999999999</v>
      </c>
      <c r="O276" s="102">
        <f t="shared" si="77"/>
        <v>4</v>
      </c>
      <c r="P276" s="100">
        <v>0</v>
      </c>
      <c r="Q276" s="100">
        <v>40.944000000000003</v>
      </c>
      <c r="R276" s="103">
        <f t="shared" si="60"/>
        <v>46.872</v>
      </c>
    </row>
    <row r="277" spans="1:18" s="64" customFormat="1" ht="120.75" outlineLevel="1" x14ac:dyDescent="0.3">
      <c r="A277" s="94" t="s">
        <v>921</v>
      </c>
      <c r="B277" s="95" t="s">
        <v>274</v>
      </c>
      <c r="C277" s="96" t="s">
        <v>319</v>
      </c>
      <c r="D277" s="97" t="s">
        <v>223</v>
      </c>
      <c r="E277" s="98" t="s">
        <v>301</v>
      </c>
      <c r="F277" s="99">
        <v>45214</v>
      </c>
      <c r="G277" s="99">
        <v>45217</v>
      </c>
      <c r="H277" s="98" t="s">
        <v>128</v>
      </c>
      <c r="I277" s="100">
        <f t="shared" si="71"/>
        <v>1.482</v>
      </c>
      <c r="J277" s="100">
        <f t="shared" si="67"/>
        <v>0</v>
      </c>
      <c r="K277" s="100">
        <v>0</v>
      </c>
      <c r="L277" s="101">
        <v>0</v>
      </c>
      <c r="M277" s="102">
        <f t="shared" si="76"/>
        <v>3</v>
      </c>
      <c r="N277" s="100">
        <v>5.9279999999999999</v>
      </c>
      <c r="O277" s="102">
        <f t="shared" si="77"/>
        <v>4</v>
      </c>
      <c r="P277" s="100">
        <v>0</v>
      </c>
      <c r="Q277" s="100">
        <v>0</v>
      </c>
      <c r="R277" s="103">
        <f t="shared" si="60"/>
        <v>5.9279999999999999</v>
      </c>
    </row>
    <row r="278" spans="1:18" s="64" customFormat="1" ht="69" outlineLevel="1" x14ac:dyDescent="0.3">
      <c r="A278" s="94" t="s">
        <v>921</v>
      </c>
      <c r="B278" s="95" t="s">
        <v>275</v>
      </c>
      <c r="C278" s="96" t="s">
        <v>319</v>
      </c>
      <c r="D278" s="97" t="s">
        <v>224</v>
      </c>
      <c r="E278" s="98" t="s">
        <v>302</v>
      </c>
      <c r="F278" s="99">
        <v>45217</v>
      </c>
      <c r="G278" s="99">
        <v>45220</v>
      </c>
      <c r="H278" s="98" t="s">
        <v>219</v>
      </c>
      <c r="I278" s="100">
        <f t="shared" si="71"/>
        <v>1.125</v>
      </c>
      <c r="J278" s="100">
        <f t="shared" si="67"/>
        <v>0</v>
      </c>
      <c r="K278" s="100">
        <v>0</v>
      </c>
      <c r="L278" s="101">
        <v>0</v>
      </c>
      <c r="M278" s="102">
        <f t="shared" si="76"/>
        <v>3</v>
      </c>
      <c r="N278" s="100">
        <v>0</v>
      </c>
      <c r="O278" s="102">
        <f t="shared" si="77"/>
        <v>4</v>
      </c>
      <c r="P278" s="100">
        <v>0</v>
      </c>
      <c r="Q278" s="100">
        <v>4.5</v>
      </c>
      <c r="R278" s="103">
        <f t="shared" si="60"/>
        <v>4.5</v>
      </c>
    </row>
    <row r="279" spans="1:18" s="64" customFormat="1" ht="86.25" outlineLevel="1" x14ac:dyDescent="0.3">
      <c r="A279" s="94" t="s">
        <v>921</v>
      </c>
      <c r="B279" s="95" t="s">
        <v>276</v>
      </c>
      <c r="C279" s="96" t="s">
        <v>319</v>
      </c>
      <c r="D279" s="97" t="s">
        <v>224</v>
      </c>
      <c r="E279" s="98" t="s">
        <v>303</v>
      </c>
      <c r="F279" s="99">
        <v>45217</v>
      </c>
      <c r="G279" s="99">
        <v>45220</v>
      </c>
      <c r="H279" s="98" t="s">
        <v>219</v>
      </c>
      <c r="I279" s="100">
        <f t="shared" si="71"/>
        <v>0.43</v>
      </c>
      <c r="J279" s="100">
        <f t="shared" si="67"/>
        <v>0</v>
      </c>
      <c r="K279" s="100">
        <v>0</v>
      </c>
      <c r="L279" s="101">
        <v>0</v>
      </c>
      <c r="M279" s="102">
        <f t="shared" si="76"/>
        <v>3</v>
      </c>
      <c r="N279" s="100">
        <v>0</v>
      </c>
      <c r="O279" s="102">
        <f t="shared" si="77"/>
        <v>4</v>
      </c>
      <c r="P279" s="100">
        <v>0</v>
      </c>
      <c r="Q279" s="100">
        <v>1.72</v>
      </c>
      <c r="R279" s="103">
        <f t="shared" si="60"/>
        <v>1.72</v>
      </c>
    </row>
    <row r="280" spans="1:18" s="93" customFormat="1" ht="17.25" x14ac:dyDescent="0.3">
      <c r="A280" s="86" t="s">
        <v>893</v>
      </c>
      <c r="B280" s="104"/>
      <c r="C280" s="96"/>
      <c r="D280" s="105"/>
      <c r="E280" s="106"/>
      <c r="F280" s="107"/>
      <c r="G280" s="107"/>
      <c r="H280" s="106"/>
      <c r="I280" s="103">
        <f t="shared" si="71"/>
        <v>199.11016666666669</v>
      </c>
      <c r="J280" s="103">
        <f t="shared" ref="J280" si="78">SUM(J281:J282)</f>
        <v>654.70000000000005</v>
      </c>
      <c r="K280" s="103">
        <f>SUM(K281:K282)</f>
        <v>654.70000000000005</v>
      </c>
      <c r="L280" s="103">
        <f t="shared" ref="L280:Q280" si="79">SUM(L281:L282)</f>
        <v>0</v>
      </c>
      <c r="M280" s="108">
        <f t="shared" si="79"/>
        <v>4</v>
      </c>
      <c r="N280" s="103">
        <f t="shared" ref="N280" si="80">SUM(N281:N282)</f>
        <v>264.24199999999996</v>
      </c>
      <c r="O280" s="108">
        <f t="shared" si="79"/>
        <v>6</v>
      </c>
      <c r="P280" s="103">
        <f t="shared" si="79"/>
        <v>275.71899999999999</v>
      </c>
      <c r="Q280" s="103">
        <f t="shared" si="79"/>
        <v>0</v>
      </c>
      <c r="R280" s="103">
        <f t="shared" si="60"/>
        <v>1194.6610000000001</v>
      </c>
    </row>
    <row r="281" spans="1:18" s="64" customFormat="1" ht="51.75" outlineLevel="1" x14ac:dyDescent="0.3">
      <c r="A281" s="94" t="s">
        <v>893</v>
      </c>
      <c r="B281" s="95" t="s">
        <v>78</v>
      </c>
      <c r="C281" s="96" t="s">
        <v>319</v>
      </c>
      <c r="D281" s="97" t="s">
        <v>604</v>
      </c>
      <c r="E281" s="98" t="s">
        <v>605</v>
      </c>
      <c r="F281" s="99">
        <v>45231</v>
      </c>
      <c r="G281" s="99">
        <v>45233</v>
      </c>
      <c r="H281" s="98" t="s">
        <v>606</v>
      </c>
      <c r="I281" s="100">
        <f t="shared" si="71"/>
        <v>145.77066666666667</v>
      </c>
      <c r="J281" s="100">
        <f t="shared" si="67"/>
        <v>188.7</v>
      </c>
      <c r="K281" s="100">
        <v>188.7</v>
      </c>
      <c r="L281" s="101">
        <v>0</v>
      </c>
      <c r="M281" s="102">
        <f t="shared" ref="M281:M282" si="81">G281-F281</f>
        <v>2</v>
      </c>
      <c r="N281" s="100">
        <v>124.5</v>
      </c>
      <c r="O281" s="102">
        <f t="shared" ref="O281:O313" si="82">G281-F281+1</f>
        <v>3</v>
      </c>
      <c r="P281" s="100">
        <v>124.11199999999999</v>
      </c>
      <c r="Q281" s="100">
        <v>0</v>
      </c>
      <c r="R281" s="103">
        <f t="shared" ref="R281:R334" si="83">J281+N281+P281+Q281</f>
        <v>437.31200000000001</v>
      </c>
    </row>
    <row r="282" spans="1:18" s="64" customFormat="1" ht="51.75" outlineLevel="1" x14ac:dyDescent="0.3">
      <c r="A282" s="94" t="s">
        <v>893</v>
      </c>
      <c r="B282" s="95" t="s">
        <v>89</v>
      </c>
      <c r="C282" s="96" t="s">
        <v>319</v>
      </c>
      <c r="D282" s="97" t="s">
        <v>607</v>
      </c>
      <c r="E282" s="98" t="s">
        <v>143</v>
      </c>
      <c r="F282" s="99">
        <v>45265</v>
      </c>
      <c r="G282" s="99">
        <v>45267</v>
      </c>
      <c r="H282" s="98" t="s">
        <v>108</v>
      </c>
      <c r="I282" s="100">
        <f t="shared" si="71"/>
        <v>252.44966666666664</v>
      </c>
      <c r="J282" s="100">
        <f t="shared" si="67"/>
        <v>466</v>
      </c>
      <c r="K282" s="100">
        <v>466</v>
      </c>
      <c r="L282" s="101">
        <v>0</v>
      </c>
      <c r="M282" s="102">
        <f t="shared" si="81"/>
        <v>2</v>
      </c>
      <c r="N282" s="100">
        <v>139.74199999999999</v>
      </c>
      <c r="O282" s="102">
        <f t="shared" si="82"/>
        <v>3</v>
      </c>
      <c r="P282" s="100">
        <v>151.607</v>
      </c>
      <c r="Q282" s="100">
        <v>0</v>
      </c>
      <c r="R282" s="103">
        <f t="shared" si="83"/>
        <v>757.34899999999993</v>
      </c>
    </row>
    <row r="283" spans="1:18" s="93" customFormat="1" ht="17.25" x14ac:dyDescent="0.3">
      <c r="A283" s="86" t="s">
        <v>894</v>
      </c>
      <c r="B283" s="104"/>
      <c r="C283" s="96"/>
      <c r="D283" s="105"/>
      <c r="E283" s="106"/>
      <c r="F283" s="107"/>
      <c r="G283" s="107"/>
      <c r="H283" s="106"/>
      <c r="I283" s="103">
        <f t="shared" si="71"/>
        <v>78.657746987951796</v>
      </c>
      <c r="J283" s="131">
        <f t="shared" ref="J283:R283" si="84">SUM(J284:J313)</f>
        <v>5653.4800000000005</v>
      </c>
      <c r="K283" s="131">
        <f t="shared" si="84"/>
        <v>5653.4800000000005</v>
      </c>
      <c r="L283" s="131">
        <f t="shared" si="84"/>
        <v>0</v>
      </c>
      <c r="M283" s="108">
        <f t="shared" si="84"/>
        <v>136</v>
      </c>
      <c r="N283" s="131">
        <f t="shared" si="84"/>
        <v>3767.3200000000006</v>
      </c>
      <c r="O283" s="108">
        <f t="shared" si="84"/>
        <v>166</v>
      </c>
      <c r="P283" s="131">
        <f t="shared" si="84"/>
        <v>3626.3860000000009</v>
      </c>
      <c r="Q283" s="131">
        <f t="shared" si="84"/>
        <v>10</v>
      </c>
      <c r="R283" s="131">
        <f t="shared" si="84"/>
        <v>13057.185999999998</v>
      </c>
    </row>
    <row r="284" spans="1:18" s="64" customFormat="1" ht="51.75" outlineLevel="1" x14ac:dyDescent="0.3">
      <c r="A284" s="94" t="s">
        <v>894</v>
      </c>
      <c r="B284" s="95" t="s">
        <v>79</v>
      </c>
      <c r="C284" s="96" t="s">
        <v>319</v>
      </c>
      <c r="D284" s="97" t="s">
        <v>608</v>
      </c>
      <c r="E284" s="98" t="s">
        <v>609</v>
      </c>
      <c r="F284" s="99">
        <v>45228</v>
      </c>
      <c r="G284" s="99">
        <v>45230</v>
      </c>
      <c r="H284" s="98" t="s">
        <v>220</v>
      </c>
      <c r="I284" s="100">
        <f t="shared" si="71"/>
        <v>125.09733333333334</v>
      </c>
      <c r="J284" s="100">
        <f>+K284+L284</f>
        <v>163.55199999999999</v>
      </c>
      <c r="K284" s="100">
        <v>163.55199999999999</v>
      </c>
      <c r="L284" s="101">
        <v>0</v>
      </c>
      <c r="M284" s="102">
        <f t="shared" ref="M284:M313" si="85">G284-F284</f>
        <v>2</v>
      </c>
      <c r="N284" s="100">
        <v>107.883</v>
      </c>
      <c r="O284" s="102">
        <f t="shared" si="82"/>
        <v>3</v>
      </c>
      <c r="P284" s="100">
        <v>103.857</v>
      </c>
      <c r="Q284" s="100">
        <v>0</v>
      </c>
      <c r="R284" s="103">
        <f t="shared" si="83"/>
        <v>375.29200000000003</v>
      </c>
    </row>
    <row r="285" spans="1:18" s="64" customFormat="1" ht="86.25" outlineLevel="1" x14ac:dyDescent="0.3">
      <c r="A285" s="94" t="s">
        <v>894</v>
      </c>
      <c r="B285" s="95" t="s">
        <v>277</v>
      </c>
      <c r="C285" s="96" t="s">
        <v>319</v>
      </c>
      <c r="D285" s="97" t="s">
        <v>608</v>
      </c>
      <c r="E285" s="98" t="s">
        <v>211</v>
      </c>
      <c r="F285" s="99">
        <v>45228</v>
      </c>
      <c r="G285" s="99">
        <v>45230</v>
      </c>
      <c r="H285" s="98" t="s">
        <v>220</v>
      </c>
      <c r="I285" s="100">
        <f t="shared" si="71"/>
        <v>113.90433333333333</v>
      </c>
      <c r="J285" s="100">
        <f t="shared" si="67"/>
        <v>163.55199999999999</v>
      </c>
      <c r="K285" s="100">
        <v>163.55199999999999</v>
      </c>
      <c r="L285" s="101">
        <v>0</v>
      </c>
      <c r="M285" s="102">
        <f t="shared" si="85"/>
        <v>2</v>
      </c>
      <c r="N285" s="100">
        <v>74.304000000000002</v>
      </c>
      <c r="O285" s="102">
        <f t="shared" si="82"/>
        <v>3</v>
      </c>
      <c r="P285" s="100">
        <v>103.857</v>
      </c>
      <c r="Q285" s="100">
        <v>0</v>
      </c>
      <c r="R285" s="103">
        <f t="shared" si="83"/>
        <v>341.71299999999997</v>
      </c>
    </row>
    <row r="286" spans="1:18" s="64" customFormat="1" ht="69" outlineLevel="1" x14ac:dyDescent="0.3">
      <c r="A286" s="94" t="s">
        <v>894</v>
      </c>
      <c r="B286" s="95" t="s">
        <v>278</v>
      </c>
      <c r="C286" s="96" t="s">
        <v>319</v>
      </c>
      <c r="D286" s="97" t="s">
        <v>608</v>
      </c>
      <c r="E286" s="98" t="s">
        <v>610</v>
      </c>
      <c r="F286" s="99">
        <v>45228</v>
      </c>
      <c r="G286" s="99">
        <v>45230</v>
      </c>
      <c r="H286" s="98" t="s">
        <v>220</v>
      </c>
      <c r="I286" s="100">
        <f t="shared" si="71"/>
        <v>110.70899999999999</v>
      </c>
      <c r="J286" s="100">
        <f t="shared" si="67"/>
        <v>163.55199999999999</v>
      </c>
      <c r="K286" s="100">
        <v>163.55199999999999</v>
      </c>
      <c r="L286" s="101">
        <v>0</v>
      </c>
      <c r="M286" s="102">
        <f t="shared" si="85"/>
        <v>2</v>
      </c>
      <c r="N286" s="100">
        <v>64.718000000000004</v>
      </c>
      <c r="O286" s="102">
        <f t="shared" si="82"/>
        <v>3</v>
      </c>
      <c r="P286" s="100">
        <v>103.857</v>
      </c>
      <c r="Q286" s="100">
        <v>0</v>
      </c>
      <c r="R286" s="103">
        <f t="shared" si="83"/>
        <v>332.12699999999995</v>
      </c>
    </row>
    <row r="287" spans="1:18" s="64" customFormat="1" ht="86.25" outlineLevel="1" x14ac:dyDescent="0.3">
      <c r="A287" s="94" t="s">
        <v>894</v>
      </c>
      <c r="B287" s="95" t="s">
        <v>279</v>
      </c>
      <c r="C287" s="96" t="s">
        <v>319</v>
      </c>
      <c r="D287" s="97" t="s">
        <v>608</v>
      </c>
      <c r="E287" s="98" t="s">
        <v>304</v>
      </c>
      <c r="F287" s="99">
        <v>45228</v>
      </c>
      <c r="G287" s="99">
        <v>45230</v>
      </c>
      <c r="H287" s="98" t="s">
        <v>220</v>
      </c>
      <c r="I287" s="100">
        <f t="shared" si="71"/>
        <v>77.472333333333339</v>
      </c>
      <c r="J287" s="100">
        <f t="shared" si="67"/>
        <v>126.026</v>
      </c>
      <c r="K287" s="100">
        <v>126.026</v>
      </c>
      <c r="L287" s="101">
        <v>0</v>
      </c>
      <c r="M287" s="102">
        <f t="shared" si="85"/>
        <v>2</v>
      </c>
      <c r="N287" s="100">
        <v>37.152000000000001</v>
      </c>
      <c r="O287" s="102">
        <f t="shared" si="82"/>
        <v>3</v>
      </c>
      <c r="P287" s="100">
        <v>69.239000000000004</v>
      </c>
      <c r="Q287" s="100">
        <v>0</v>
      </c>
      <c r="R287" s="103">
        <f t="shared" si="83"/>
        <v>232.417</v>
      </c>
    </row>
    <row r="288" spans="1:18" s="64" customFormat="1" ht="86.25" outlineLevel="1" x14ac:dyDescent="0.3">
      <c r="A288" s="94" t="s">
        <v>894</v>
      </c>
      <c r="B288" s="95" t="s">
        <v>280</v>
      </c>
      <c r="C288" s="96" t="s">
        <v>319</v>
      </c>
      <c r="D288" s="97" t="s">
        <v>611</v>
      </c>
      <c r="E288" s="98" t="s">
        <v>612</v>
      </c>
      <c r="F288" s="99">
        <v>45243</v>
      </c>
      <c r="G288" s="99">
        <v>45248</v>
      </c>
      <c r="H288" s="98" t="s">
        <v>725</v>
      </c>
      <c r="I288" s="100">
        <f t="shared" si="71"/>
        <v>226.01333333333332</v>
      </c>
      <c r="J288" s="100">
        <f t="shared" si="67"/>
        <v>469.14800000000002</v>
      </c>
      <c r="K288" s="100">
        <v>469.14800000000002</v>
      </c>
      <c r="L288" s="101">
        <v>0</v>
      </c>
      <c r="M288" s="102">
        <f t="shared" si="85"/>
        <v>5</v>
      </c>
      <c r="N288" s="100">
        <v>548.99199999999996</v>
      </c>
      <c r="O288" s="102">
        <f t="shared" si="82"/>
        <v>6</v>
      </c>
      <c r="P288" s="100">
        <v>337.94</v>
      </c>
      <c r="Q288" s="100">
        <v>0</v>
      </c>
      <c r="R288" s="103">
        <f t="shared" si="83"/>
        <v>1356.08</v>
      </c>
    </row>
    <row r="289" spans="1:18" s="64" customFormat="1" ht="69" outlineLevel="1" x14ac:dyDescent="0.3">
      <c r="A289" s="94" t="s">
        <v>894</v>
      </c>
      <c r="B289" s="95" t="s">
        <v>281</v>
      </c>
      <c r="C289" s="96" t="s">
        <v>319</v>
      </c>
      <c r="D289" s="97" t="s">
        <v>613</v>
      </c>
      <c r="E289" s="98" t="s">
        <v>212</v>
      </c>
      <c r="F289" s="99">
        <v>45222</v>
      </c>
      <c r="G289" s="99">
        <v>45225</v>
      </c>
      <c r="H289" s="98" t="s">
        <v>108</v>
      </c>
      <c r="I289" s="100">
        <f t="shared" si="71"/>
        <v>183.41049999999998</v>
      </c>
      <c r="J289" s="100">
        <f t="shared" si="67"/>
        <v>328.00599999999997</v>
      </c>
      <c r="K289" s="100">
        <v>328.00599999999997</v>
      </c>
      <c r="L289" s="101">
        <v>0</v>
      </c>
      <c r="M289" s="102">
        <f t="shared" si="85"/>
        <v>3</v>
      </c>
      <c r="N289" s="100">
        <v>161.81299999999999</v>
      </c>
      <c r="O289" s="102">
        <f t="shared" si="82"/>
        <v>4</v>
      </c>
      <c r="P289" s="100">
        <v>243.82300000000001</v>
      </c>
      <c r="Q289" s="100">
        <v>0</v>
      </c>
      <c r="R289" s="103">
        <f t="shared" si="83"/>
        <v>733.64199999999994</v>
      </c>
    </row>
    <row r="290" spans="1:18" s="64" customFormat="1" ht="51.75" outlineLevel="1" x14ac:dyDescent="0.3">
      <c r="A290" s="94" t="s">
        <v>894</v>
      </c>
      <c r="B290" s="95" t="s">
        <v>895</v>
      </c>
      <c r="C290" s="96" t="s">
        <v>319</v>
      </c>
      <c r="D290" s="97" t="s">
        <v>614</v>
      </c>
      <c r="E290" s="98" t="s">
        <v>306</v>
      </c>
      <c r="F290" s="99">
        <v>45257</v>
      </c>
      <c r="G290" s="99">
        <v>45262</v>
      </c>
      <c r="H290" s="98" t="s">
        <v>615</v>
      </c>
      <c r="I290" s="100">
        <f t="shared" si="71"/>
        <v>125.57333333333334</v>
      </c>
      <c r="J290" s="100">
        <f t="shared" si="67"/>
        <v>192.24299999999999</v>
      </c>
      <c r="K290" s="100">
        <v>192.24299999999999</v>
      </c>
      <c r="L290" s="101">
        <v>0</v>
      </c>
      <c r="M290" s="102">
        <f t="shared" si="85"/>
        <v>5</v>
      </c>
      <c r="N290" s="100">
        <v>323.851</v>
      </c>
      <c r="O290" s="102">
        <f t="shared" si="82"/>
        <v>6</v>
      </c>
      <c r="P290" s="100">
        <v>237.346</v>
      </c>
      <c r="Q290" s="100">
        <v>0</v>
      </c>
      <c r="R290" s="103">
        <f t="shared" si="83"/>
        <v>753.44</v>
      </c>
    </row>
    <row r="291" spans="1:18" s="64" customFormat="1" ht="103.5" outlineLevel="1" x14ac:dyDescent="0.3">
      <c r="A291" s="94" t="s">
        <v>894</v>
      </c>
      <c r="B291" s="95" t="s">
        <v>896</v>
      </c>
      <c r="C291" s="96" t="s">
        <v>319</v>
      </c>
      <c r="D291" s="97" t="s">
        <v>616</v>
      </c>
      <c r="E291" s="98" t="s">
        <v>617</v>
      </c>
      <c r="F291" s="99">
        <v>45250</v>
      </c>
      <c r="G291" s="99">
        <v>45255</v>
      </c>
      <c r="H291" s="98" t="s">
        <v>618</v>
      </c>
      <c r="I291" s="100">
        <f t="shared" si="71"/>
        <v>79.364333333333335</v>
      </c>
      <c r="J291" s="100">
        <f t="shared" si="67"/>
        <v>284.089</v>
      </c>
      <c r="K291" s="100">
        <v>284.089</v>
      </c>
      <c r="L291" s="101">
        <v>0</v>
      </c>
      <c r="M291" s="102">
        <f t="shared" si="85"/>
        <v>5</v>
      </c>
      <c r="N291" s="100">
        <v>85.778999999999996</v>
      </c>
      <c r="O291" s="102">
        <f t="shared" si="82"/>
        <v>6</v>
      </c>
      <c r="P291" s="100">
        <v>106.318</v>
      </c>
      <c r="Q291" s="100">
        <v>0</v>
      </c>
      <c r="R291" s="103">
        <f t="shared" si="83"/>
        <v>476.18599999999998</v>
      </c>
    </row>
    <row r="292" spans="1:18" s="64" customFormat="1" ht="103.5" outlineLevel="1" x14ac:dyDescent="0.3">
      <c r="A292" s="94" t="s">
        <v>894</v>
      </c>
      <c r="B292" s="95" t="s">
        <v>897</v>
      </c>
      <c r="C292" s="96" t="s">
        <v>319</v>
      </c>
      <c r="D292" s="97" t="s">
        <v>616</v>
      </c>
      <c r="E292" s="98" t="s">
        <v>619</v>
      </c>
      <c r="F292" s="99">
        <v>45250</v>
      </c>
      <c r="G292" s="99">
        <v>45255</v>
      </c>
      <c r="H292" s="98" t="s">
        <v>618</v>
      </c>
      <c r="I292" s="100">
        <f t="shared" si="71"/>
        <v>79.364333333333335</v>
      </c>
      <c r="J292" s="100">
        <f t="shared" si="67"/>
        <v>284.089</v>
      </c>
      <c r="K292" s="100">
        <v>284.089</v>
      </c>
      <c r="L292" s="101">
        <v>0</v>
      </c>
      <c r="M292" s="102">
        <f t="shared" si="85"/>
        <v>5</v>
      </c>
      <c r="N292" s="100">
        <v>85.778999999999996</v>
      </c>
      <c r="O292" s="102">
        <f t="shared" si="82"/>
        <v>6</v>
      </c>
      <c r="P292" s="100">
        <v>106.318</v>
      </c>
      <c r="Q292" s="100">
        <v>0</v>
      </c>
      <c r="R292" s="103">
        <f t="shared" si="83"/>
        <v>476.18599999999998</v>
      </c>
    </row>
    <row r="293" spans="1:18" s="64" customFormat="1" ht="103.5" outlineLevel="1" x14ac:dyDescent="0.3">
      <c r="A293" s="94" t="s">
        <v>894</v>
      </c>
      <c r="B293" s="95" t="s">
        <v>898</v>
      </c>
      <c r="C293" s="96" t="s">
        <v>319</v>
      </c>
      <c r="D293" s="97" t="s">
        <v>616</v>
      </c>
      <c r="E293" s="98" t="s">
        <v>620</v>
      </c>
      <c r="F293" s="99">
        <v>45250</v>
      </c>
      <c r="G293" s="99">
        <v>45255</v>
      </c>
      <c r="H293" s="98" t="s">
        <v>618</v>
      </c>
      <c r="I293" s="100">
        <f t="shared" si="71"/>
        <v>79.364333333333335</v>
      </c>
      <c r="J293" s="100">
        <f t="shared" si="67"/>
        <v>284.089</v>
      </c>
      <c r="K293" s="100">
        <v>284.089</v>
      </c>
      <c r="L293" s="101">
        <v>0</v>
      </c>
      <c r="M293" s="102">
        <f t="shared" si="85"/>
        <v>5</v>
      </c>
      <c r="N293" s="100">
        <v>85.778999999999996</v>
      </c>
      <c r="O293" s="102">
        <f t="shared" si="82"/>
        <v>6</v>
      </c>
      <c r="P293" s="100">
        <v>106.318</v>
      </c>
      <c r="Q293" s="100">
        <v>0</v>
      </c>
      <c r="R293" s="103">
        <f t="shared" si="83"/>
        <v>476.18599999999998</v>
      </c>
    </row>
    <row r="294" spans="1:18" s="64" customFormat="1" ht="103.5" outlineLevel="1" x14ac:dyDescent="0.3">
      <c r="A294" s="94" t="s">
        <v>894</v>
      </c>
      <c r="B294" s="95" t="s">
        <v>899</v>
      </c>
      <c r="C294" s="96" t="s">
        <v>319</v>
      </c>
      <c r="D294" s="97" t="s">
        <v>616</v>
      </c>
      <c r="E294" s="98" t="s">
        <v>621</v>
      </c>
      <c r="F294" s="99">
        <v>45250</v>
      </c>
      <c r="G294" s="99">
        <v>45255</v>
      </c>
      <c r="H294" s="98" t="s">
        <v>618</v>
      </c>
      <c r="I294" s="100">
        <f t="shared" si="71"/>
        <v>79.364333333333335</v>
      </c>
      <c r="J294" s="100">
        <f t="shared" si="67"/>
        <v>284.089</v>
      </c>
      <c r="K294" s="100">
        <v>284.089</v>
      </c>
      <c r="L294" s="101">
        <v>0</v>
      </c>
      <c r="M294" s="102">
        <f t="shared" si="85"/>
        <v>5</v>
      </c>
      <c r="N294" s="100">
        <v>85.778999999999996</v>
      </c>
      <c r="O294" s="102">
        <f t="shared" si="82"/>
        <v>6</v>
      </c>
      <c r="P294" s="100">
        <v>106.318</v>
      </c>
      <c r="Q294" s="100">
        <v>0</v>
      </c>
      <c r="R294" s="103">
        <f t="shared" si="83"/>
        <v>476.18599999999998</v>
      </c>
    </row>
    <row r="295" spans="1:18" s="64" customFormat="1" ht="51.75" outlineLevel="1" x14ac:dyDescent="0.3">
      <c r="A295" s="94" t="s">
        <v>894</v>
      </c>
      <c r="B295" s="95" t="s">
        <v>900</v>
      </c>
      <c r="C295" s="96" t="s">
        <v>319</v>
      </c>
      <c r="D295" s="97" t="s">
        <v>622</v>
      </c>
      <c r="E295" s="98" t="s">
        <v>609</v>
      </c>
      <c r="F295" s="99">
        <v>45253</v>
      </c>
      <c r="G295" s="99">
        <v>45255</v>
      </c>
      <c r="H295" s="98" t="s">
        <v>220</v>
      </c>
      <c r="I295" s="100">
        <f t="shared" si="71"/>
        <v>112.25233333333334</v>
      </c>
      <c r="J295" s="100">
        <f t="shared" si="67"/>
        <v>158.31700000000001</v>
      </c>
      <c r="K295" s="100">
        <v>158.31700000000001</v>
      </c>
      <c r="L295" s="101">
        <v>0</v>
      </c>
      <c r="M295" s="102">
        <f t="shared" si="85"/>
        <v>2</v>
      </c>
      <c r="N295" s="100">
        <v>64.673000000000002</v>
      </c>
      <c r="O295" s="102">
        <f t="shared" si="82"/>
        <v>3</v>
      </c>
      <c r="P295" s="100">
        <v>103.767</v>
      </c>
      <c r="Q295" s="100">
        <v>10</v>
      </c>
      <c r="R295" s="103">
        <f t="shared" si="83"/>
        <v>336.75700000000001</v>
      </c>
    </row>
    <row r="296" spans="1:18" s="64" customFormat="1" ht="86.25" outlineLevel="1" x14ac:dyDescent="0.3">
      <c r="A296" s="94" t="s">
        <v>894</v>
      </c>
      <c r="B296" s="95" t="s">
        <v>901</v>
      </c>
      <c r="C296" s="96" t="s">
        <v>319</v>
      </c>
      <c r="D296" s="97" t="s">
        <v>623</v>
      </c>
      <c r="E296" s="98" t="s">
        <v>211</v>
      </c>
      <c r="F296" s="99">
        <v>45251</v>
      </c>
      <c r="G296" s="99">
        <v>45254</v>
      </c>
      <c r="H296" s="98" t="s">
        <v>618</v>
      </c>
      <c r="I296" s="100">
        <f t="shared" si="71"/>
        <v>118.00975</v>
      </c>
      <c r="J296" s="100">
        <f t="shared" si="67"/>
        <v>323.99700000000001</v>
      </c>
      <c r="K296" s="100">
        <v>323.99700000000001</v>
      </c>
      <c r="L296" s="101">
        <v>0</v>
      </c>
      <c r="M296" s="102">
        <f t="shared" si="85"/>
        <v>3</v>
      </c>
      <c r="N296" s="100">
        <v>77.239000000000004</v>
      </c>
      <c r="O296" s="102">
        <f t="shared" si="82"/>
        <v>4</v>
      </c>
      <c r="P296" s="100">
        <v>70.802999999999997</v>
      </c>
      <c r="Q296" s="100">
        <v>0</v>
      </c>
      <c r="R296" s="103">
        <f t="shared" si="83"/>
        <v>472.03899999999999</v>
      </c>
    </row>
    <row r="297" spans="1:18" s="64" customFormat="1" ht="86.25" outlineLevel="1" x14ac:dyDescent="0.3">
      <c r="A297" s="94" t="s">
        <v>894</v>
      </c>
      <c r="B297" s="95" t="s">
        <v>902</v>
      </c>
      <c r="C297" s="96" t="s">
        <v>319</v>
      </c>
      <c r="D297" s="97" t="s">
        <v>623</v>
      </c>
      <c r="E297" s="98" t="s">
        <v>624</v>
      </c>
      <c r="F297" s="99">
        <v>45251</v>
      </c>
      <c r="G297" s="99">
        <v>45254</v>
      </c>
      <c r="H297" s="98" t="s">
        <v>618</v>
      </c>
      <c r="I297" s="100">
        <f t="shared" si="71"/>
        <v>118.00975</v>
      </c>
      <c r="J297" s="100">
        <f t="shared" si="67"/>
        <v>323.99700000000001</v>
      </c>
      <c r="K297" s="100">
        <v>323.99700000000001</v>
      </c>
      <c r="L297" s="101">
        <v>0</v>
      </c>
      <c r="M297" s="102">
        <f t="shared" si="85"/>
        <v>3</v>
      </c>
      <c r="N297" s="100">
        <v>77.239000000000004</v>
      </c>
      <c r="O297" s="102">
        <f t="shared" si="82"/>
        <v>4</v>
      </c>
      <c r="P297" s="100">
        <v>70.802999999999997</v>
      </c>
      <c r="Q297" s="100">
        <v>0</v>
      </c>
      <c r="R297" s="103">
        <f t="shared" si="83"/>
        <v>472.03899999999999</v>
      </c>
    </row>
    <row r="298" spans="1:18" s="64" customFormat="1" ht="120.75" outlineLevel="1" x14ac:dyDescent="0.3">
      <c r="A298" s="94" t="s">
        <v>894</v>
      </c>
      <c r="B298" s="95" t="s">
        <v>903</v>
      </c>
      <c r="C298" s="96" t="s">
        <v>319</v>
      </c>
      <c r="D298" s="97" t="s">
        <v>623</v>
      </c>
      <c r="E298" s="98" t="s">
        <v>305</v>
      </c>
      <c r="F298" s="99">
        <v>45251</v>
      </c>
      <c r="G298" s="99">
        <v>45254</v>
      </c>
      <c r="H298" s="98" t="s">
        <v>618</v>
      </c>
      <c r="I298" s="100">
        <f t="shared" si="71"/>
        <v>118.00975</v>
      </c>
      <c r="J298" s="100">
        <f t="shared" si="67"/>
        <v>323.99700000000001</v>
      </c>
      <c r="K298" s="100">
        <v>323.99700000000001</v>
      </c>
      <c r="L298" s="101">
        <v>0</v>
      </c>
      <c r="M298" s="102">
        <f t="shared" si="85"/>
        <v>3</v>
      </c>
      <c r="N298" s="100">
        <v>77.239000000000004</v>
      </c>
      <c r="O298" s="102">
        <f t="shared" si="82"/>
        <v>4</v>
      </c>
      <c r="P298" s="100">
        <v>70.802999999999997</v>
      </c>
      <c r="Q298" s="100">
        <v>0</v>
      </c>
      <c r="R298" s="103">
        <f t="shared" si="83"/>
        <v>472.03899999999999</v>
      </c>
    </row>
    <row r="299" spans="1:18" s="64" customFormat="1" ht="86.25" outlineLevel="1" x14ac:dyDescent="0.3">
      <c r="A299" s="94" t="s">
        <v>894</v>
      </c>
      <c r="B299" s="95" t="s">
        <v>904</v>
      </c>
      <c r="C299" s="96" t="s">
        <v>319</v>
      </c>
      <c r="D299" s="97" t="s">
        <v>625</v>
      </c>
      <c r="E299" s="98" t="s">
        <v>626</v>
      </c>
      <c r="F299" s="99">
        <v>45257</v>
      </c>
      <c r="G299" s="99">
        <v>45262</v>
      </c>
      <c r="H299" s="98" t="s">
        <v>615</v>
      </c>
      <c r="I299" s="100">
        <f t="shared" si="71"/>
        <v>169.75416666666666</v>
      </c>
      <c r="J299" s="100">
        <f t="shared" si="67"/>
        <v>453.029</v>
      </c>
      <c r="K299" s="100">
        <v>453.029</v>
      </c>
      <c r="L299" s="101">
        <v>0</v>
      </c>
      <c r="M299" s="102">
        <f t="shared" si="85"/>
        <v>5</v>
      </c>
      <c r="N299" s="100">
        <v>326.33199999999999</v>
      </c>
      <c r="O299" s="102">
        <f t="shared" si="82"/>
        <v>6</v>
      </c>
      <c r="P299" s="100">
        <v>239.16399999999999</v>
      </c>
      <c r="Q299" s="100">
        <v>0</v>
      </c>
      <c r="R299" s="103">
        <f t="shared" si="83"/>
        <v>1018.525</v>
      </c>
    </row>
    <row r="300" spans="1:18" s="64" customFormat="1" ht="69" outlineLevel="1" x14ac:dyDescent="0.3">
      <c r="A300" s="94" t="s">
        <v>894</v>
      </c>
      <c r="B300" s="95" t="s">
        <v>905</v>
      </c>
      <c r="C300" s="96" t="s">
        <v>319</v>
      </c>
      <c r="D300" s="97" t="s">
        <v>627</v>
      </c>
      <c r="E300" s="98" t="s">
        <v>628</v>
      </c>
      <c r="F300" s="99">
        <v>45251</v>
      </c>
      <c r="G300" s="99">
        <v>45254</v>
      </c>
      <c r="H300" s="98" t="s">
        <v>700</v>
      </c>
      <c r="I300" s="100">
        <f t="shared" si="71"/>
        <v>82.46050000000001</v>
      </c>
      <c r="J300" s="100">
        <f t="shared" si="67"/>
        <v>183</v>
      </c>
      <c r="K300" s="100">
        <v>183</v>
      </c>
      <c r="L300" s="101">
        <v>0</v>
      </c>
      <c r="M300" s="102">
        <f t="shared" si="85"/>
        <v>3</v>
      </c>
      <c r="N300" s="100">
        <v>80.864000000000004</v>
      </c>
      <c r="O300" s="102">
        <f t="shared" si="82"/>
        <v>4</v>
      </c>
      <c r="P300" s="100">
        <v>65.977999999999994</v>
      </c>
      <c r="Q300" s="100">
        <v>0</v>
      </c>
      <c r="R300" s="103">
        <f t="shared" si="83"/>
        <v>329.84200000000004</v>
      </c>
    </row>
    <row r="301" spans="1:18" s="64" customFormat="1" ht="51.75" outlineLevel="1" x14ac:dyDescent="0.3">
      <c r="A301" s="94" t="s">
        <v>894</v>
      </c>
      <c r="B301" s="95" t="s">
        <v>906</v>
      </c>
      <c r="C301" s="96" t="s">
        <v>319</v>
      </c>
      <c r="D301" s="97" t="s">
        <v>627</v>
      </c>
      <c r="E301" s="98" t="s">
        <v>307</v>
      </c>
      <c r="F301" s="99">
        <v>45251</v>
      </c>
      <c r="G301" s="99">
        <v>45254</v>
      </c>
      <c r="H301" s="98" t="s">
        <v>700</v>
      </c>
      <c r="I301" s="100">
        <f t="shared" si="71"/>
        <v>82.46050000000001</v>
      </c>
      <c r="J301" s="100">
        <f t="shared" si="67"/>
        <v>183</v>
      </c>
      <c r="K301" s="100">
        <v>183</v>
      </c>
      <c r="L301" s="101">
        <v>0</v>
      </c>
      <c r="M301" s="102">
        <f t="shared" si="85"/>
        <v>3</v>
      </c>
      <c r="N301" s="100">
        <v>80.864000000000004</v>
      </c>
      <c r="O301" s="102">
        <f t="shared" si="82"/>
        <v>4</v>
      </c>
      <c r="P301" s="100">
        <v>65.977999999999994</v>
      </c>
      <c r="Q301" s="100">
        <v>0</v>
      </c>
      <c r="R301" s="103">
        <f t="shared" si="83"/>
        <v>329.84200000000004</v>
      </c>
    </row>
    <row r="302" spans="1:18" s="64" customFormat="1" ht="69" outlineLevel="1" x14ac:dyDescent="0.3">
      <c r="A302" s="94" t="s">
        <v>894</v>
      </c>
      <c r="B302" s="95" t="s">
        <v>907</v>
      </c>
      <c r="C302" s="96" t="s">
        <v>319</v>
      </c>
      <c r="D302" s="97" t="s">
        <v>629</v>
      </c>
      <c r="E302" s="98" t="s">
        <v>630</v>
      </c>
      <c r="F302" s="99">
        <v>45263</v>
      </c>
      <c r="G302" s="99">
        <v>45269</v>
      </c>
      <c r="H302" s="98" t="s">
        <v>220</v>
      </c>
      <c r="I302" s="100">
        <f t="shared" si="71"/>
        <v>83.803571428571431</v>
      </c>
      <c r="J302" s="100">
        <f t="shared" si="67"/>
        <v>150.154</v>
      </c>
      <c r="K302" s="100">
        <v>150.154</v>
      </c>
      <c r="L302" s="101">
        <v>0</v>
      </c>
      <c r="M302" s="102">
        <f t="shared" si="85"/>
        <v>6</v>
      </c>
      <c r="N302" s="100">
        <v>194.166</v>
      </c>
      <c r="O302" s="102">
        <f t="shared" si="82"/>
        <v>7</v>
      </c>
      <c r="P302" s="100">
        <v>242.30500000000001</v>
      </c>
      <c r="Q302" s="100">
        <v>0</v>
      </c>
      <c r="R302" s="103">
        <f t="shared" si="83"/>
        <v>586.625</v>
      </c>
    </row>
    <row r="303" spans="1:18" s="64" customFormat="1" ht="138" outlineLevel="1" x14ac:dyDescent="0.3">
      <c r="A303" s="94" t="s">
        <v>894</v>
      </c>
      <c r="B303" s="95" t="s">
        <v>908</v>
      </c>
      <c r="C303" s="96" t="s">
        <v>319</v>
      </c>
      <c r="D303" s="97" t="s">
        <v>629</v>
      </c>
      <c r="E303" s="98" t="s">
        <v>631</v>
      </c>
      <c r="F303" s="99">
        <v>45263</v>
      </c>
      <c r="G303" s="99">
        <v>45269</v>
      </c>
      <c r="H303" s="98" t="s">
        <v>220</v>
      </c>
      <c r="I303" s="100">
        <f t="shared" si="71"/>
        <v>83.803571428571431</v>
      </c>
      <c r="J303" s="100">
        <f t="shared" si="67"/>
        <v>150.154</v>
      </c>
      <c r="K303" s="100">
        <v>150.154</v>
      </c>
      <c r="L303" s="101">
        <v>0</v>
      </c>
      <c r="M303" s="102">
        <f t="shared" si="85"/>
        <v>6</v>
      </c>
      <c r="N303" s="100">
        <v>194.166</v>
      </c>
      <c r="O303" s="102">
        <f t="shared" si="82"/>
        <v>7</v>
      </c>
      <c r="P303" s="100">
        <v>242.30500000000001</v>
      </c>
      <c r="Q303" s="100">
        <v>0</v>
      </c>
      <c r="R303" s="103">
        <f t="shared" si="83"/>
        <v>586.625</v>
      </c>
    </row>
    <row r="304" spans="1:18" s="64" customFormat="1" ht="51.75" outlineLevel="1" x14ac:dyDescent="0.3">
      <c r="A304" s="94" t="s">
        <v>894</v>
      </c>
      <c r="B304" s="95" t="s">
        <v>909</v>
      </c>
      <c r="C304" s="96" t="s">
        <v>319</v>
      </c>
      <c r="D304" s="97" t="s">
        <v>632</v>
      </c>
      <c r="E304" s="98" t="s">
        <v>633</v>
      </c>
      <c r="F304" s="99">
        <v>45266</v>
      </c>
      <c r="G304" s="99">
        <v>45268</v>
      </c>
      <c r="H304" s="98" t="s">
        <v>700</v>
      </c>
      <c r="I304" s="100">
        <f t="shared" si="71"/>
        <v>96.076000000000008</v>
      </c>
      <c r="J304" s="100">
        <f t="shared" si="67"/>
        <v>150.12100000000001</v>
      </c>
      <c r="K304" s="100">
        <v>150.12100000000001</v>
      </c>
      <c r="L304" s="101">
        <v>0</v>
      </c>
      <c r="M304" s="102">
        <f t="shared" si="85"/>
        <v>2</v>
      </c>
      <c r="N304" s="100">
        <v>70.305000000000007</v>
      </c>
      <c r="O304" s="102">
        <f t="shared" si="82"/>
        <v>3</v>
      </c>
      <c r="P304" s="100">
        <v>67.802000000000007</v>
      </c>
      <c r="Q304" s="100">
        <v>0</v>
      </c>
      <c r="R304" s="103">
        <f t="shared" si="83"/>
        <v>288.22800000000001</v>
      </c>
    </row>
    <row r="305" spans="1:18" s="64" customFormat="1" ht="86.25" outlineLevel="1" x14ac:dyDescent="0.3">
      <c r="A305" s="94" t="s">
        <v>894</v>
      </c>
      <c r="B305" s="95" t="s">
        <v>910</v>
      </c>
      <c r="C305" s="96" t="s">
        <v>319</v>
      </c>
      <c r="D305" s="97" t="s">
        <v>632</v>
      </c>
      <c r="E305" s="98" t="s">
        <v>634</v>
      </c>
      <c r="F305" s="99">
        <v>45266</v>
      </c>
      <c r="G305" s="99">
        <v>45268</v>
      </c>
      <c r="H305" s="98" t="s">
        <v>700</v>
      </c>
      <c r="I305" s="100">
        <f t="shared" si="71"/>
        <v>98.956000000000003</v>
      </c>
      <c r="J305" s="100">
        <f t="shared" si="67"/>
        <v>150.12100000000001</v>
      </c>
      <c r="K305" s="100">
        <v>150.12100000000001</v>
      </c>
      <c r="L305" s="101">
        <v>0</v>
      </c>
      <c r="M305" s="102">
        <f t="shared" si="85"/>
        <v>2</v>
      </c>
      <c r="N305" s="100">
        <v>78.944999999999993</v>
      </c>
      <c r="O305" s="102">
        <f t="shared" si="82"/>
        <v>3</v>
      </c>
      <c r="P305" s="100">
        <v>67.802000000000007</v>
      </c>
      <c r="Q305" s="100">
        <v>0</v>
      </c>
      <c r="R305" s="103">
        <f t="shared" si="83"/>
        <v>296.86799999999999</v>
      </c>
    </row>
    <row r="306" spans="1:18" s="64" customFormat="1" ht="69" outlineLevel="1" x14ac:dyDescent="0.3">
      <c r="A306" s="94" t="s">
        <v>894</v>
      </c>
      <c r="B306" s="95" t="s">
        <v>911</v>
      </c>
      <c r="C306" s="96" t="s">
        <v>319</v>
      </c>
      <c r="D306" s="97" t="s">
        <v>632</v>
      </c>
      <c r="E306" s="98" t="s">
        <v>308</v>
      </c>
      <c r="F306" s="99">
        <v>45266</v>
      </c>
      <c r="G306" s="99">
        <v>45268</v>
      </c>
      <c r="H306" s="98" t="s">
        <v>700</v>
      </c>
      <c r="I306" s="100">
        <f t="shared" si="71"/>
        <v>98.956000000000003</v>
      </c>
      <c r="J306" s="100">
        <f t="shared" si="67"/>
        <v>150.12100000000001</v>
      </c>
      <c r="K306" s="100">
        <v>150.12100000000001</v>
      </c>
      <c r="L306" s="101">
        <v>0</v>
      </c>
      <c r="M306" s="102">
        <f t="shared" si="85"/>
        <v>2</v>
      </c>
      <c r="N306" s="100">
        <v>78.944999999999993</v>
      </c>
      <c r="O306" s="102">
        <f t="shared" si="82"/>
        <v>3</v>
      </c>
      <c r="P306" s="100">
        <v>67.802000000000007</v>
      </c>
      <c r="Q306" s="100">
        <v>0</v>
      </c>
      <c r="R306" s="103">
        <f t="shared" si="83"/>
        <v>296.86799999999999</v>
      </c>
    </row>
    <row r="307" spans="1:18" s="64" customFormat="1" ht="86.25" outlineLevel="1" x14ac:dyDescent="0.3">
      <c r="A307" s="94" t="s">
        <v>894</v>
      </c>
      <c r="B307" s="95" t="s">
        <v>912</v>
      </c>
      <c r="C307" s="96" t="s">
        <v>319</v>
      </c>
      <c r="D307" s="97" t="s">
        <v>632</v>
      </c>
      <c r="E307" s="98" t="s">
        <v>635</v>
      </c>
      <c r="F307" s="99">
        <v>45266</v>
      </c>
      <c r="G307" s="99">
        <v>45268</v>
      </c>
      <c r="H307" s="98" t="s">
        <v>220</v>
      </c>
      <c r="I307" s="100">
        <f t="shared" si="71"/>
        <v>114.39233333333334</v>
      </c>
      <c r="J307" s="100">
        <f t="shared" si="67"/>
        <v>211.03700000000001</v>
      </c>
      <c r="K307" s="100">
        <v>211.03700000000001</v>
      </c>
      <c r="L307" s="101">
        <v>0</v>
      </c>
      <c r="M307" s="102">
        <f t="shared" si="85"/>
        <v>2</v>
      </c>
      <c r="N307" s="100">
        <v>65.951999999999998</v>
      </c>
      <c r="O307" s="102">
        <f t="shared" si="82"/>
        <v>3</v>
      </c>
      <c r="P307" s="100">
        <v>66.188000000000002</v>
      </c>
      <c r="Q307" s="100">
        <v>0</v>
      </c>
      <c r="R307" s="103">
        <f t="shared" si="83"/>
        <v>343.17700000000002</v>
      </c>
    </row>
    <row r="308" spans="1:18" s="64" customFormat="1" ht="86.25" outlineLevel="1" x14ac:dyDescent="0.3">
      <c r="A308" s="94" t="s">
        <v>894</v>
      </c>
      <c r="B308" s="95" t="s">
        <v>913</v>
      </c>
      <c r="C308" s="96" t="s">
        <v>319</v>
      </c>
      <c r="D308" s="97" t="s">
        <v>636</v>
      </c>
      <c r="E308" s="98" t="s">
        <v>218</v>
      </c>
      <c r="F308" s="99">
        <v>45270</v>
      </c>
      <c r="G308" s="99">
        <v>45276</v>
      </c>
      <c r="H308" s="98" t="s">
        <v>637</v>
      </c>
      <c r="I308" s="100">
        <f t="shared" si="71"/>
        <v>38.363714285714288</v>
      </c>
      <c r="J308" s="100">
        <f t="shared" si="67"/>
        <v>0</v>
      </c>
      <c r="K308" s="100">
        <v>0</v>
      </c>
      <c r="L308" s="101">
        <v>0</v>
      </c>
      <c r="M308" s="102">
        <f t="shared" si="85"/>
        <v>6</v>
      </c>
      <c r="N308" s="100">
        <v>152.15700000000001</v>
      </c>
      <c r="O308" s="102">
        <f t="shared" si="82"/>
        <v>7</v>
      </c>
      <c r="P308" s="100">
        <v>116.389</v>
      </c>
      <c r="Q308" s="100">
        <v>0</v>
      </c>
      <c r="R308" s="103">
        <f t="shared" si="83"/>
        <v>268.54599999999999</v>
      </c>
    </row>
    <row r="309" spans="1:18" s="64" customFormat="1" ht="103.5" outlineLevel="1" x14ac:dyDescent="0.3">
      <c r="A309" s="94" t="s">
        <v>894</v>
      </c>
      <c r="B309" s="95" t="s">
        <v>914</v>
      </c>
      <c r="C309" s="96" t="s">
        <v>319</v>
      </c>
      <c r="D309" s="97" t="s">
        <v>636</v>
      </c>
      <c r="E309" s="98" t="s">
        <v>638</v>
      </c>
      <c r="F309" s="99">
        <v>45270</v>
      </c>
      <c r="G309" s="99">
        <v>45276</v>
      </c>
      <c r="H309" s="98" t="s">
        <v>637</v>
      </c>
      <c r="I309" s="100">
        <f t="shared" si="71"/>
        <v>27.236428571428572</v>
      </c>
      <c r="J309" s="100">
        <f t="shared" ref="J309:J352" si="86">+K309+L309</f>
        <v>0</v>
      </c>
      <c r="K309" s="100">
        <v>0</v>
      </c>
      <c r="L309" s="101">
        <v>0</v>
      </c>
      <c r="M309" s="102">
        <f t="shared" si="85"/>
        <v>6</v>
      </c>
      <c r="N309" s="100">
        <v>107.52</v>
      </c>
      <c r="O309" s="102">
        <f t="shared" si="82"/>
        <v>7</v>
      </c>
      <c r="P309" s="100">
        <v>83.135000000000005</v>
      </c>
      <c r="Q309" s="100">
        <v>0</v>
      </c>
      <c r="R309" s="103">
        <f t="shared" si="83"/>
        <v>190.655</v>
      </c>
    </row>
    <row r="310" spans="1:18" s="64" customFormat="1" ht="103.5" outlineLevel="1" x14ac:dyDescent="0.3">
      <c r="A310" s="94" t="s">
        <v>894</v>
      </c>
      <c r="B310" s="95" t="s">
        <v>915</v>
      </c>
      <c r="C310" s="96" t="s">
        <v>319</v>
      </c>
      <c r="D310" s="97" t="s">
        <v>636</v>
      </c>
      <c r="E310" s="98" t="s">
        <v>639</v>
      </c>
      <c r="F310" s="99">
        <v>45200</v>
      </c>
      <c r="G310" s="99">
        <v>45212</v>
      </c>
      <c r="H310" s="98" t="s">
        <v>220</v>
      </c>
      <c r="I310" s="100">
        <f t="shared" si="71"/>
        <v>11.411153846153846</v>
      </c>
      <c r="J310" s="100">
        <f t="shared" si="86"/>
        <v>0</v>
      </c>
      <c r="K310" s="100">
        <v>0</v>
      </c>
      <c r="L310" s="101">
        <v>0</v>
      </c>
      <c r="M310" s="102">
        <f t="shared" si="85"/>
        <v>12</v>
      </c>
      <c r="N310" s="100">
        <v>65.209999999999994</v>
      </c>
      <c r="O310" s="102">
        <f t="shared" si="82"/>
        <v>13</v>
      </c>
      <c r="P310" s="100">
        <v>83.135000000000005</v>
      </c>
      <c r="Q310" s="100">
        <v>0</v>
      </c>
      <c r="R310" s="103">
        <f t="shared" si="83"/>
        <v>148.345</v>
      </c>
    </row>
    <row r="311" spans="1:18" s="64" customFormat="1" ht="103.5" outlineLevel="1" x14ac:dyDescent="0.3">
      <c r="A311" s="94" t="s">
        <v>894</v>
      </c>
      <c r="B311" s="95" t="s">
        <v>916</v>
      </c>
      <c r="C311" s="96" t="s">
        <v>319</v>
      </c>
      <c r="D311" s="97" t="s">
        <v>636</v>
      </c>
      <c r="E311" s="98" t="s">
        <v>640</v>
      </c>
      <c r="F311" s="99">
        <v>45200</v>
      </c>
      <c r="G311" s="99">
        <v>45212</v>
      </c>
      <c r="H311" s="98" t="s">
        <v>220</v>
      </c>
      <c r="I311" s="100">
        <f t="shared" si="71"/>
        <v>16.398076923076925</v>
      </c>
      <c r="J311" s="100">
        <f t="shared" si="86"/>
        <v>0</v>
      </c>
      <c r="K311" s="100">
        <v>0</v>
      </c>
      <c r="L311" s="101">
        <v>0</v>
      </c>
      <c r="M311" s="102">
        <f t="shared" si="85"/>
        <v>12</v>
      </c>
      <c r="N311" s="100">
        <v>97.344999999999999</v>
      </c>
      <c r="O311" s="102">
        <f t="shared" si="82"/>
        <v>13</v>
      </c>
      <c r="P311" s="100">
        <v>115.83</v>
      </c>
      <c r="Q311" s="100">
        <v>0</v>
      </c>
      <c r="R311" s="103">
        <f t="shared" si="83"/>
        <v>213.17500000000001</v>
      </c>
    </row>
    <row r="312" spans="1:18" s="64" customFormat="1" ht="103.5" outlineLevel="1" x14ac:dyDescent="0.3">
      <c r="A312" s="94" t="s">
        <v>894</v>
      </c>
      <c r="B312" s="95" t="s">
        <v>917</v>
      </c>
      <c r="C312" s="96" t="s">
        <v>319</v>
      </c>
      <c r="D312" s="97" t="s">
        <v>636</v>
      </c>
      <c r="E312" s="98" t="s">
        <v>641</v>
      </c>
      <c r="F312" s="99">
        <v>45200</v>
      </c>
      <c r="G312" s="99">
        <v>45212</v>
      </c>
      <c r="H312" s="98" t="s">
        <v>220</v>
      </c>
      <c r="I312" s="100">
        <f t="shared" si="71"/>
        <v>16.398076923076925</v>
      </c>
      <c r="J312" s="100">
        <f t="shared" si="86"/>
        <v>0</v>
      </c>
      <c r="K312" s="100">
        <v>0</v>
      </c>
      <c r="L312" s="101">
        <v>0</v>
      </c>
      <c r="M312" s="102">
        <f t="shared" si="85"/>
        <v>12</v>
      </c>
      <c r="N312" s="100">
        <v>97.344999999999999</v>
      </c>
      <c r="O312" s="102">
        <f t="shared" si="82"/>
        <v>13</v>
      </c>
      <c r="P312" s="100">
        <v>115.83</v>
      </c>
      <c r="Q312" s="100">
        <v>0</v>
      </c>
      <c r="R312" s="103">
        <f t="shared" si="83"/>
        <v>213.17500000000001</v>
      </c>
    </row>
    <row r="313" spans="1:18" s="64" customFormat="1" ht="51.75" outlineLevel="1" x14ac:dyDescent="0.3">
      <c r="A313" s="94" t="s">
        <v>894</v>
      </c>
      <c r="B313" s="95" t="s">
        <v>918</v>
      </c>
      <c r="C313" s="96" t="s">
        <v>319</v>
      </c>
      <c r="D313" s="97" t="s">
        <v>642</v>
      </c>
      <c r="E313" s="98" t="s">
        <v>609</v>
      </c>
      <c r="F313" s="99">
        <v>45285</v>
      </c>
      <c r="G313" s="99">
        <v>45290</v>
      </c>
      <c r="H313" s="98" t="s">
        <v>699</v>
      </c>
      <c r="I313" s="100">
        <f t="shared" si="71"/>
        <v>27.3935</v>
      </c>
      <c r="J313" s="100">
        <f t="shared" si="86"/>
        <v>0</v>
      </c>
      <c r="K313" s="100">
        <v>0</v>
      </c>
      <c r="L313" s="101">
        <v>0</v>
      </c>
      <c r="M313" s="102">
        <f t="shared" si="85"/>
        <v>5</v>
      </c>
      <c r="N313" s="100">
        <v>118.985</v>
      </c>
      <c r="O313" s="102">
        <f t="shared" si="82"/>
        <v>6</v>
      </c>
      <c r="P313" s="100">
        <v>45.375999999999998</v>
      </c>
      <c r="Q313" s="100">
        <v>0</v>
      </c>
      <c r="R313" s="103">
        <f t="shared" si="83"/>
        <v>164.36099999999999</v>
      </c>
    </row>
    <row r="314" spans="1:18" s="93" customFormat="1" ht="17.25" x14ac:dyDescent="0.3">
      <c r="A314" s="86" t="s">
        <v>958</v>
      </c>
      <c r="B314" s="104"/>
      <c r="C314" s="96"/>
      <c r="D314" s="105"/>
      <c r="E314" s="106"/>
      <c r="F314" s="99"/>
      <c r="G314" s="99"/>
      <c r="H314" s="106"/>
      <c r="I314" s="103">
        <f t="shared" ref="I314:I351" si="87">R314/O314</f>
        <v>114.17121428571429</v>
      </c>
      <c r="J314" s="103">
        <f>SUM(J315:J329)</f>
        <v>2909.1079999999993</v>
      </c>
      <c r="K314" s="103">
        <f t="shared" ref="K314:Q314" si="88">SUM(K315:K329)</f>
        <v>2909.1079999999993</v>
      </c>
      <c r="L314" s="103">
        <f t="shared" si="88"/>
        <v>0</v>
      </c>
      <c r="M314" s="108">
        <f t="shared" si="88"/>
        <v>65</v>
      </c>
      <c r="N314" s="103">
        <f>SUM(N315:N329)</f>
        <v>2915.0520000000006</v>
      </c>
      <c r="O314" s="108">
        <f>SUM(O315:O329)</f>
        <v>84</v>
      </c>
      <c r="P314" s="103">
        <f t="shared" si="88"/>
        <v>3517.5329999999999</v>
      </c>
      <c r="Q314" s="103">
        <f t="shared" si="88"/>
        <v>248.68899999999999</v>
      </c>
      <c r="R314" s="103">
        <f t="shared" si="83"/>
        <v>9590.3819999999996</v>
      </c>
    </row>
    <row r="315" spans="1:18" s="64" customFormat="1" ht="86.25" outlineLevel="1" x14ac:dyDescent="0.3">
      <c r="A315" s="94" t="s">
        <v>958</v>
      </c>
      <c r="B315" s="95" t="s">
        <v>80</v>
      </c>
      <c r="C315" s="96" t="s">
        <v>319</v>
      </c>
      <c r="D315" s="97" t="s">
        <v>643</v>
      </c>
      <c r="E315" s="98" t="s">
        <v>310</v>
      </c>
      <c r="F315" s="99">
        <v>45217</v>
      </c>
      <c r="G315" s="99">
        <v>45219</v>
      </c>
      <c r="H315" s="98" t="s">
        <v>110</v>
      </c>
      <c r="I315" s="100">
        <f t="shared" si="87"/>
        <v>184.36766666666668</v>
      </c>
      <c r="J315" s="100">
        <f t="shared" si="86"/>
        <v>223.649</v>
      </c>
      <c r="K315" s="100">
        <v>223.649</v>
      </c>
      <c r="L315" s="101">
        <v>0</v>
      </c>
      <c r="M315" s="102">
        <f t="shared" ref="M315:M328" si="89">G315-F315</f>
        <v>2</v>
      </c>
      <c r="N315" s="100">
        <v>163.917</v>
      </c>
      <c r="O315" s="102">
        <f t="shared" ref="O315:O329" si="90">G315-F315+1</f>
        <v>3</v>
      </c>
      <c r="P315" s="100">
        <v>165.53700000000001</v>
      </c>
      <c r="Q315" s="100">
        <v>0</v>
      </c>
      <c r="R315" s="103">
        <f t="shared" si="83"/>
        <v>553.10300000000007</v>
      </c>
    </row>
    <row r="316" spans="1:18" s="64" customFormat="1" ht="86.25" outlineLevel="1" x14ac:dyDescent="0.3">
      <c r="A316" s="94" t="s">
        <v>958</v>
      </c>
      <c r="B316" s="95" t="s">
        <v>959</v>
      </c>
      <c r="C316" s="96" t="s">
        <v>319</v>
      </c>
      <c r="D316" s="97" t="s">
        <v>644</v>
      </c>
      <c r="E316" s="98" t="s">
        <v>645</v>
      </c>
      <c r="F316" s="99">
        <v>45234</v>
      </c>
      <c r="G316" s="99">
        <v>45240</v>
      </c>
      <c r="H316" s="98" t="s">
        <v>646</v>
      </c>
      <c r="I316" s="100">
        <f t="shared" si="87"/>
        <v>105.40671428571429</v>
      </c>
      <c r="J316" s="100">
        <f t="shared" si="86"/>
        <v>260.71899999999999</v>
      </c>
      <c r="K316" s="100">
        <v>260.71899999999999</v>
      </c>
      <c r="L316" s="101">
        <v>0</v>
      </c>
      <c r="M316" s="102">
        <f t="shared" si="89"/>
        <v>6</v>
      </c>
      <c r="N316" s="100">
        <v>260.27300000000002</v>
      </c>
      <c r="O316" s="102">
        <f t="shared" si="90"/>
        <v>7</v>
      </c>
      <c r="P316" s="100">
        <v>193.78899999999999</v>
      </c>
      <c r="Q316" s="100">
        <v>23.065999999999999</v>
      </c>
      <c r="R316" s="103">
        <f t="shared" si="83"/>
        <v>737.84699999999998</v>
      </c>
    </row>
    <row r="317" spans="1:18" s="64" customFormat="1" ht="86.25" outlineLevel="1" x14ac:dyDescent="0.3">
      <c r="A317" s="94" t="s">
        <v>958</v>
      </c>
      <c r="B317" s="95" t="s">
        <v>960</v>
      </c>
      <c r="C317" s="96" t="s">
        <v>319</v>
      </c>
      <c r="D317" s="97" t="s">
        <v>647</v>
      </c>
      <c r="E317" s="98" t="s">
        <v>648</v>
      </c>
      <c r="F317" s="99">
        <v>45228</v>
      </c>
      <c r="G317" s="99">
        <v>45234</v>
      </c>
      <c r="H317" s="98" t="s">
        <v>104</v>
      </c>
      <c r="I317" s="100">
        <f t="shared" si="87"/>
        <v>92.364285714285714</v>
      </c>
      <c r="J317" s="100">
        <f t="shared" si="86"/>
        <v>190.66200000000001</v>
      </c>
      <c r="K317" s="100">
        <v>190.66200000000001</v>
      </c>
      <c r="L317" s="101">
        <v>0</v>
      </c>
      <c r="M317" s="102">
        <f t="shared" si="89"/>
        <v>6</v>
      </c>
      <c r="N317" s="100">
        <v>194.05</v>
      </c>
      <c r="O317" s="102">
        <f t="shared" si="90"/>
        <v>7</v>
      </c>
      <c r="P317" s="100">
        <v>261.83800000000002</v>
      </c>
      <c r="Q317" s="100">
        <v>0</v>
      </c>
      <c r="R317" s="103">
        <f t="shared" si="83"/>
        <v>646.54999999999995</v>
      </c>
    </row>
    <row r="318" spans="1:18" s="64" customFormat="1" ht="120.75" outlineLevel="1" x14ac:dyDescent="0.3">
      <c r="A318" s="94" t="s">
        <v>958</v>
      </c>
      <c r="B318" s="95" t="s">
        <v>961</v>
      </c>
      <c r="C318" s="96" t="s">
        <v>319</v>
      </c>
      <c r="D318" s="97" t="s">
        <v>649</v>
      </c>
      <c r="E318" s="98" t="s">
        <v>145</v>
      </c>
      <c r="F318" s="99">
        <v>45207</v>
      </c>
      <c r="G318" s="99">
        <v>45212</v>
      </c>
      <c r="H318" s="98" t="s">
        <v>221</v>
      </c>
      <c r="I318" s="100">
        <f t="shared" si="87"/>
        <v>25.151333333333337</v>
      </c>
      <c r="J318" s="100">
        <f t="shared" si="86"/>
        <v>119.759</v>
      </c>
      <c r="K318" s="100">
        <v>119.759</v>
      </c>
      <c r="L318" s="101">
        <v>0</v>
      </c>
      <c r="M318" s="102">
        <f t="shared" si="89"/>
        <v>5</v>
      </c>
      <c r="N318" s="100">
        <v>0</v>
      </c>
      <c r="O318" s="102">
        <f t="shared" si="90"/>
        <v>6</v>
      </c>
      <c r="P318" s="100">
        <v>0</v>
      </c>
      <c r="Q318" s="100">
        <v>31.149000000000001</v>
      </c>
      <c r="R318" s="103">
        <f t="shared" si="83"/>
        <v>150.90800000000002</v>
      </c>
    </row>
    <row r="319" spans="1:18" s="64" customFormat="1" ht="86.25" outlineLevel="1" x14ac:dyDescent="0.3">
      <c r="A319" s="94" t="s">
        <v>958</v>
      </c>
      <c r="B319" s="95" t="s">
        <v>962</v>
      </c>
      <c r="C319" s="96" t="s">
        <v>319</v>
      </c>
      <c r="D319" s="97" t="s">
        <v>650</v>
      </c>
      <c r="E319" s="98" t="s">
        <v>651</v>
      </c>
      <c r="F319" s="99">
        <v>45235</v>
      </c>
      <c r="G319" s="99">
        <v>45241</v>
      </c>
      <c r="H319" s="98" t="s">
        <v>369</v>
      </c>
      <c r="I319" s="100">
        <f t="shared" si="87"/>
        <v>165.78914285714285</v>
      </c>
      <c r="J319" s="100">
        <f t="shared" si="86"/>
        <v>280.464</v>
      </c>
      <c r="K319" s="100">
        <v>280.464</v>
      </c>
      <c r="L319" s="101">
        <v>0</v>
      </c>
      <c r="M319" s="102">
        <f t="shared" si="89"/>
        <v>6</v>
      </c>
      <c r="N319" s="100">
        <v>410.81900000000002</v>
      </c>
      <c r="O319" s="102">
        <f t="shared" si="90"/>
        <v>7</v>
      </c>
      <c r="P319" s="100">
        <v>408.517</v>
      </c>
      <c r="Q319" s="100">
        <v>60.723999999999997</v>
      </c>
      <c r="R319" s="103">
        <f t="shared" si="83"/>
        <v>1160.5239999999999</v>
      </c>
    </row>
    <row r="320" spans="1:18" s="64" customFormat="1" ht="103.5" outlineLevel="1" x14ac:dyDescent="0.3">
      <c r="A320" s="94" t="s">
        <v>958</v>
      </c>
      <c r="B320" s="95" t="s">
        <v>963</v>
      </c>
      <c r="C320" s="96" t="s">
        <v>319</v>
      </c>
      <c r="D320" s="97" t="s">
        <v>652</v>
      </c>
      <c r="E320" s="98" t="s">
        <v>653</v>
      </c>
      <c r="F320" s="99">
        <v>45235</v>
      </c>
      <c r="G320" s="99">
        <v>45241</v>
      </c>
      <c r="H320" s="98" t="s">
        <v>369</v>
      </c>
      <c r="I320" s="100">
        <f t="shared" si="87"/>
        <v>164.45</v>
      </c>
      <c r="J320" s="100">
        <f t="shared" si="86"/>
        <v>280.464</v>
      </c>
      <c r="K320" s="100">
        <v>280.464</v>
      </c>
      <c r="L320" s="101">
        <v>0</v>
      </c>
      <c r="M320" s="102">
        <f t="shared" si="89"/>
        <v>6</v>
      </c>
      <c r="N320" s="100">
        <v>410.81900000000002</v>
      </c>
      <c r="O320" s="102">
        <f t="shared" si="90"/>
        <v>7</v>
      </c>
      <c r="P320" s="100">
        <v>408.517</v>
      </c>
      <c r="Q320" s="100">
        <v>51.35</v>
      </c>
      <c r="R320" s="103">
        <f t="shared" si="83"/>
        <v>1151.1499999999999</v>
      </c>
    </row>
    <row r="321" spans="1:18" s="64" customFormat="1" ht="69" outlineLevel="1" x14ac:dyDescent="0.3">
      <c r="A321" s="94" t="s">
        <v>958</v>
      </c>
      <c r="B321" s="95" t="s">
        <v>964</v>
      </c>
      <c r="C321" s="96" t="s">
        <v>319</v>
      </c>
      <c r="D321" s="97" t="s">
        <v>654</v>
      </c>
      <c r="E321" s="98" t="s">
        <v>655</v>
      </c>
      <c r="F321" s="99">
        <v>45235</v>
      </c>
      <c r="G321" s="99">
        <v>45239</v>
      </c>
      <c r="H321" s="98" t="s">
        <v>110</v>
      </c>
      <c r="I321" s="100">
        <f t="shared" si="87"/>
        <v>148.9802</v>
      </c>
      <c r="J321" s="100">
        <f t="shared" si="86"/>
        <v>316.512</v>
      </c>
      <c r="K321" s="100">
        <v>316.512</v>
      </c>
      <c r="L321" s="101">
        <v>0</v>
      </c>
      <c r="M321" s="102">
        <f t="shared" si="89"/>
        <v>4</v>
      </c>
      <c r="N321" s="100">
        <v>220.39400000000001</v>
      </c>
      <c r="O321" s="102">
        <f t="shared" si="90"/>
        <v>5</v>
      </c>
      <c r="P321" s="100">
        <v>207.995</v>
      </c>
      <c r="Q321" s="100">
        <v>0</v>
      </c>
      <c r="R321" s="103">
        <f t="shared" si="83"/>
        <v>744.90099999999995</v>
      </c>
    </row>
    <row r="322" spans="1:18" s="64" customFormat="1" ht="69" outlineLevel="1" x14ac:dyDescent="0.3">
      <c r="A322" s="94" t="s">
        <v>958</v>
      </c>
      <c r="B322" s="95" t="s">
        <v>965</v>
      </c>
      <c r="C322" s="96" t="s">
        <v>319</v>
      </c>
      <c r="D322" s="97" t="s">
        <v>656</v>
      </c>
      <c r="E322" s="98" t="s">
        <v>657</v>
      </c>
      <c r="F322" s="99">
        <v>45242</v>
      </c>
      <c r="G322" s="99">
        <v>45248</v>
      </c>
      <c r="H322" s="98" t="s">
        <v>658</v>
      </c>
      <c r="I322" s="100">
        <f t="shared" si="87"/>
        <v>117.81728571428572</v>
      </c>
      <c r="J322" s="100">
        <f t="shared" si="86"/>
        <v>142.215</v>
      </c>
      <c r="K322" s="100">
        <v>142.215</v>
      </c>
      <c r="L322" s="101">
        <v>0</v>
      </c>
      <c r="M322" s="102">
        <f t="shared" si="89"/>
        <v>6</v>
      </c>
      <c r="N322" s="100">
        <v>273.67</v>
      </c>
      <c r="O322" s="102">
        <f t="shared" si="90"/>
        <v>7</v>
      </c>
      <c r="P322" s="100">
        <v>368.83600000000001</v>
      </c>
      <c r="Q322" s="100">
        <v>40</v>
      </c>
      <c r="R322" s="103">
        <f t="shared" si="83"/>
        <v>824.721</v>
      </c>
    </row>
    <row r="323" spans="1:18" s="64" customFormat="1" ht="86.25" outlineLevel="1" x14ac:dyDescent="0.3">
      <c r="A323" s="94" t="s">
        <v>958</v>
      </c>
      <c r="B323" s="95" t="s">
        <v>966</v>
      </c>
      <c r="C323" s="96" t="s">
        <v>319</v>
      </c>
      <c r="D323" s="97" t="s">
        <v>656</v>
      </c>
      <c r="E323" s="98" t="s">
        <v>309</v>
      </c>
      <c r="F323" s="99">
        <v>45242</v>
      </c>
      <c r="G323" s="99">
        <v>45248</v>
      </c>
      <c r="H323" s="98" t="s">
        <v>658</v>
      </c>
      <c r="I323" s="100">
        <f t="shared" si="87"/>
        <v>117.81728571428572</v>
      </c>
      <c r="J323" s="100">
        <f t="shared" si="86"/>
        <v>142.215</v>
      </c>
      <c r="K323" s="100">
        <v>142.215</v>
      </c>
      <c r="L323" s="101">
        <v>0</v>
      </c>
      <c r="M323" s="102">
        <f t="shared" si="89"/>
        <v>6</v>
      </c>
      <c r="N323" s="100">
        <v>273.67</v>
      </c>
      <c r="O323" s="102">
        <f t="shared" si="90"/>
        <v>7</v>
      </c>
      <c r="P323" s="100">
        <v>368.83600000000001</v>
      </c>
      <c r="Q323" s="100">
        <v>40</v>
      </c>
      <c r="R323" s="103">
        <f t="shared" si="83"/>
        <v>824.721</v>
      </c>
    </row>
    <row r="324" spans="1:18" s="64" customFormat="1" ht="86.25" outlineLevel="1" x14ac:dyDescent="0.3">
      <c r="A324" s="94" t="s">
        <v>958</v>
      </c>
      <c r="B324" s="95" t="s">
        <v>967</v>
      </c>
      <c r="C324" s="96" t="s">
        <v>319</v>
      </c>
      <c r="D324" s="97" t="s">
        <v>659</v>
      </c>
      <c r="E324" s="98" t="s">
        <v>651</v>
      </c>
      <c r="F324" s="99">
        <v>45257</v>
      </c>
      <c r="G324" s="99">
        <v>45259</v>
      </c>
      <c r="H324" s="98" t="s">
        <v>128</v>
      </c>
      <c r="I324" s="100">
        <f t="shared" si="87"/>
        <v>40.868000000000002</v>
      </c>
      <c r="J324" s="100">
        <f t="shared" si="86"/>
        <v>0</v>
      </c>
      <c r="K324" s="100">
        <v>0</v>
      </c>
      <c r="L324" s="101">
        <v>0</v>
      </c>
      <c r="M324" s="102">
        <f t="shared" si="89"/>
        <v>2</v>
      </c>
      <c r="N324" s="100">
        <v>0</v>
      </c>
      <c r="O324" s="102">
        <f t="shared" si="90"/>
        <v>3</v>
      </c>
      <c r="P324" s="100">
        <v>122.604</v>
      </c>
      <c r="Q324" s="100">
        <v>0</v>
      </c>
      <c r="R324" s="103">
        <f t="shared" si="83"/>
        <v>122.604</v>
      </c>
    </row>
    <row r="325" spans="1:18" s="64" customFormat="1" ht="69" outlineLevel="1" x14ac:dyDescent="0.3">
      <c r="A325" s="94" t="s">
        <v>958</v>
      </c>
      <c r="B325" s="95" t="s">
        <v>968</v>
      </c>
      <c r="C325" s="96" t="s">
        <v>319</v>
      </c>
      <c r="D325" s="97" t="s">
        <v>660</v>
      </c>
      <c r="E325" s="98" t="s">
        <v>661</v>
      </c>
      <c r="F325" s="99">
        <v>45255</v>
      </c>
      <c r="G325" s="99">
        <v>45262</v>
      </c>
      <c r="H325" s="98" t="s">
        <v>108</v>
      </c>
      <c r="I325" s="100">
        <f t="shared" si="87"/>
        <v>125.516875</v>
      </c>
      <c r="J325" s="100">
        <f t="shared" si="86"/>
        <v>306.392</v>
      </c>
      <c r="K325" s="100">
        <v>306.392</v>
      </c>
      <c r="L325" s="101">
        <v>0</v>
      </c>
      <c r="M325" s="102">
        <f t="shared" si="89"/>
        <v>7</v>
      </c>
      <c r="N325" s="100">
        <v>293.45800000000003</v>
      </c>
      <c r="O325" s="102">
        <f t="shared" si="90"/>
        <v>8</v>
      </c>
      <c r="P325" s="100">
        <v>404.28500000000003</v>
      </c>
      <c r="Q325" s="100">
        <v>0</v>
      </c>
      <c r="R325" s="103">
        <f t="shared" si="83"/>
        <v>1004.135</v>
      </c>
    </row>
    <row r="326" spans="1:18" s="64" customFormat="1" ht="103.5" outlineLevel="1" x14ac:dyDescent="0.3">
      <c r="A326" s="94" t="s">
        <v>958</v>
      </c>
      <c r="B326" s="95" t="s">
        <v>969</v>
      </c>
      <c r="C326" s="96" t="s">
        <v>319</v>
      </c>
      <c r="D326" s="97" t="s">
        <v>662</v>
      </c>
      <c r="E326" s="98" t="s">
        <v>663</v>
      </c>
      <c r="F326" s="99">
        <v>45257</v>
      </c>
      <c r="G326" s="99">
        <v>45258</v>
      </c>
      <c r="H326" s="98" t="s">
        <v>128</v>
      </c>
      <c r="I326" s="100">
        <f t="shared" si="87"/>
        <v>40.868000000000002</v>
      </c>
      <c r="J326" s="100">
        <f t="shared" si="86"/>
        <v>0</v>
      </c>
      <c r="K326" s="100">
        <v>0</v>
      </c>
      <c r="L326" s="101">
        <v>0</v>
      </c>
      <c r="M326" s="102">
        <f t="shared" si="89"/>
        <v>1</v>
      </c>
      <c r="N326" s="100">
        <v>0</v>
      </c>
      <c r="O326" s="102">
        <f t="shared" si="90"/>
        <v>2</v>
      </c>
      <c r="P326" s="100">
        <v>81.736000000000004</v>
      </c>
      <c r="Q326" s="100">
        <v>0</v>
      </c>
      <c r="R326" s="103">
        <f t="shared" si="83"/>
        <v>81.736000000000004</v>
      </c>
    </row>
    <row r="327" spans="1:18" s="64" customFormat="1" ht="103.5" outlineLevel="1" x14ac:dyDescent="0.3">
      <c r="A327" s="94" t="s">
        <v>958</v>
      </c>
      <c r="B327" s="95" t="s">
        <v>970</v>
      </c>
      <c r="C327" s="96" t="s">
        <v>319</v>
      </c>
      <c r="D327" s="97" t="s">
        <v>662</v>
      </c>
      <c r="E327" s="98" t="s">
        <v>663</v>
      </c>
      <c r="F327" s="99">
        <v>45258</v>
      </c>
      <c r="G327" s="99">
        <v>45262</v>
      </c>
      <c r="H327" s="98" t="s">
        <v>176</v>
      </c>
      <c r="I327" s="100">
        <f t="shared" si="87"/>
        <v>118.70599999999999</v>
      </c>
      <c r="J327" s="100">
        <f t="shared" si="86"/>
        <v>77.614999999999995</v>
      </c>
      <c r="K327" s="100">
        <v>77.614999999999995</v>
      </c>
      <c r="L327" s="101">
        <v>0</v>
      </c>
      <c r="M327" s="102">
        <f t="shared" si="89"/>
        <v>4</v>
      </c>
      <c r="N327" s="100">
        <v>290.27999999999997</v>
      </c>
      <c r="O327" s="102">
        <f t="shared" si="90"/>
        <v>5</v>
      </c>
      <c r="P327" s="100">
        <v>223.23500000000001</v>
      </c>
      <c r="Q327" s="100">
        <v>2.4</v>
      </c>
      <c r="R327" s="103">
        <f t="shared" si="83"/>
        <v>593.53</v>
      </c>
    </row>
    <row r="328" spans="1:18" s="64" customFormat="1" ht="69" outlineLevel="1" x14ac:dyDescent="0.3">
      <c r="A328" s="94" t="s">
        <v>958</v>
      </c>
      <c r="B328" s="95" t="s">
        <v>971</v>
      </c>
      <c r="C328" s="96" t="s">
        <v>319</v>
      </c>
      <c r="D328" s="97" t="s">
        <v>664</v>
      </c>
      <c r="E328" s="98" t="s">
        <v>665</v>
      </c>
      <c r="F328" s="99">
        <v>45265</v>
      </c>
      <c r="G328" s="99">
        <v>45269</v>
      </c>
      <c r="H328" s="98" t="s">
        <v>667</v>
      </c>
      <c r="I328" s="100">
        <f t="shared" si="87"/>
        <v>99.395200000000003</v>
      </c>
      <c r="J328" s="100">
        <f t="shared" si="86"/>
        <v>284.221</v>
      </c>
      <c r="K328" s="100">
        <v>284.221</v>
      </c>
      <c r="L328" s="101">
        <v>0</v>
      </c>
      <c r="M328" s="102">
        <f t="shared" si="89"/>
        <v>4</v>
      </c>
      <c r="N328" s="100">
        <v>61.850999999999999</v>
      </c>
      <c r="O328" s="102">
        <f t="shared" si="90"/>
        <v>5</v>
      </c>
      <c r="P328" s="100">
        <v>150.904</v>
      </c>
      <c r="Q328" s="100">
        <v>0</v>
      </c>
      <c r="R328" s="103">
        <f t="shared" si="83"/>
        <v>496.976</v>
      </c>
    </row>
    <row r="329" spans="1:18" s="64" customFormat="1" ht="69" outlineLevel="1" x14ac:dyDescent="0.3">
      <c r="A329" s="94" t="s">
        <v>958</v>
      </c>
      <c r="B329" s="95" t="s">
        <v>972</v>
      </c>
      <c r="C329" s="96" t="s">
        <v>319</v>
      </c>
      <c r="D329" s="97" t="s">
        <v>664</v>
      </c>
      <c r="E329" s="98" t="s">
        <v>666</v>
      </c>
      <c r="F329" s="99">
        <v>45265</v>
      </c>
      <c r="G329" s="99">
        <v>45269</v>
      </c>
      <c r="H329" s="98" t="s">
        <v>667</v>
      </c>
      <c r="I329" s="100">
        <f t="shared" si="87"/>
        <v>99.395200000000003</v>
      </c>
      <c r="J329" s="100">
        <f t="shared" si="86"/>
        <v>284.221</v>
      </c>
      <c r="K329" s="100">
        <v>284.221</v>
      </c>
      <c r="L329" s="101">
        <v>0</v>
      </c>
      <c r="M329" s="102"/>
      <c r="N329" s="100">
        <v>61.850999999999999</v>
      </c>
      <c r="O329" s="102">
        <f t="shared" si="90"/>
        <v>5</v>
      </c>
      <c r="P329" s="100">
        <v>150.904</v>
      </c>
      <c r="Q329" s="100">
        <v>0</v>
      </c>
      <c r="R329" s="103">
        <f t="shared" si="83"/>
        <v>496.976</v>
      </c>
    </row>
    <row r="330" spans="1:18" s="93" customFormat="1" ht="34.5" x14ac:dyDescent="0.3">
      <c r="A330" s="86" t="s">
        <v>973</v>
      </c>
      <c r="B330" s="104"/>
      <c r="C330" s="96"/>
      <c r="D330" s="105"/>
      <c r="E330" s="106"/>
      <c r="F330" s="107"/>
      <c r="G330" s="107"/>
      <c r="H330" s="106"/>
      <c r="I330" s="103">
        <f t="shared" si="87"/>
        <v>154.925625</v>
      </c>
      <c r="J330" s="103">
        <f>SUM(J331:J332)</f>
        <v>550.13800000000003</v>
      </c>
      <c r="K330" s="103">
        <f t="shared" ref="K330:Q330" si="91">SUM(K331:K332)</f>
        <v>550.13800000000003</v>
      </c>
      <c r="L330" s="103">
        <f t="shared" si="91"/>
        <v>0</v>
      </c>
      <c r="M330" s="108">
        <f t="shared" si="91"/>
        <v>6</v>
      </c>
      <c r="N330" s="103">
        <f>SUM(N331:N332)</f>
        <v>197.44299999999998</v>
      </c>
      <c r="O330" s="108">
        <f t="shared" si="91"/>
        <v>8</v>
      </c>
      <c r="P330" s="103">
        <f t="shared" si="91"/>
        <v>454.97400000000005</v>
      </c>
      <c r="Q330" s="103">
        <f t="shared" si="91"/>
        <v>36.85</v>
      </c>
      <c r="R330" s="103">
        <f t="shared" si="83"/>
        <v>1239.405</v>
      </c>
    </row>
    <row r="331" spans="1:18" s="64" customFormat="1" ht="69" outlineLevel="1" x14ac:dyDescent="0.3">
      <c r="A331" s="94" t="s">
        <v>973</v>
      </c>
      <c r="B331" s="95" t="s">
        <v>974</v>
      </c>
      <c r="C331" s="96" t="s">
        <v>319</v>
      </c>
      <c r="D331" s="97" t="s">
        <v>668</v>
      </c>
      <c r="E331" s="98" t="s">
        <v>669</v>
      </c>
      <c r="F331" s="99">
        <v>45211</v>
      </c>
      <c r="G331" s="99">
        <v>45213</v>
      </c>
      <c r="H331" s="98" t="s">
        <v>108</v>
      </c>
      <c r="I331" s="100">
        <f t="shared" si="87"/>
        <v>180.44066666666666</v>
      </c>
      <c r="J331" s="100">
        <f t="shared" si="86"/>
        <v>300.05700000000002</v>
      </c>
      <c r="K331" s="100">
        <v>300.05700000000002</v>
      </c>
      <c r="L331" s="101">
        <v>0</v>
      </c>
      <c r="M331" s="102">
        <f>G331-F331</f>
        <v>2</v>
      </c>
      <c r="N331" s="100">
        <v>80.572999999999993</v>
      </c>
      <c r="O331" s="102">
        <f>G331-F331+1</f>
        <v>3</v>
      </c>
      <c r="P331" s="100">
        <v>145.68899999999999</v>
      </c>
      <c r="Q331" s="100">
        <v>15.003</v>
      </c>
      <c r="R331" s="103">
        <f t="shared" si="83"/>
        <v>541.322</v>
      </c>
    </row>
    <row r="332" spans="1:18" s="64" customFormat="1" ht="51.75" outlineLevel="1" x14ac:dyDescent="0.3">
      <c r="A332" s="94" t="s">
        <v>973</v>
      </c>
      <c r="B332" s="95" t="s">
        <v>282</v>
      </c>
      <c r="C332" s="96" t="s">
        <v>319</v>
      </c>
      <c r="D332" s="97" t="s">
        <v>670</v>
      </c>
      <c r="E332" s="98" t="s">
        <v>671</v>
      </c>
      <c r="F332" s="99">
        <v>45271</v>
      </c>
      <c r="G332" s="99">
        <v>45275</v>
      </c>
      <c r="H332" s="98" t="s">
        <v>102</v>
      </c>
      <c r="I332" s="100">
        <f t="shared" si="87"/>
        <v>139.61660000000001</v>
      </c>
      <c r="J332" s="100">
        <f t="shared" si="86"/>
        <v>250.08099999999999</v>
      </c>
      <c r="K332" s="100">
        <v>250.08099999999999</v>
      </c>
      <c r="L332" s="101">
        <v>0</v>
      </c>
      <c r="M332" s="102">
        <f>G332-F332</f>
        <v>4</v>
      </c>
      <c r="N332" s="100">
        <v>116.87</v>
      </c>
      <c r="O332" s="102">
        <f>G332-F332+1</f>
        <v>5</v>
      </c>
      <c r="P332" s="100">
        <v>309.28500000000003</v>
      </c>
      <c r="Q332" s="100">
        <v>21.847000000000001</v>
      </c>
      <c r="R332" s="103">
        <f t="shared" si="83"/>
        <v>698.08300000000008</v>
      </c>
    </row>
    <row r="333" spans="1:18" s="93" customFormat="1" ht="17.25" x14ac:dyDescent="0.3">
      <c r="A333" s="86" t="s">
        <v>919</v>
      </c>
      <c r="B333" s="104"/>
      <c r="C333" s="96"/>
      <c r="D333" s="105"/>
      <c r="E333" s="106"/>
      <c r="F333" s="107"/>
      <c r="G333" s="107"/>
      <c r="H333" s="106"/>
      <c r="I333" s="103">
        <f t="shared" si="87"/>
        <v>135.92974999999998</v>
      </c>
      <c r="J333" s="103">
        <f t="shared" ref="J333:R333" si="92">SUM(J334:J334)</f>
        <v>266.20999999999998</v>
      </c>
      <c r="K333" s="103">
        <f t="shared" si="92"/>
        <v>266.20999999999998</v>
      </c>
      <c r="L333" s="103">
        <f t="shared" si="92"/>
        <v>0</v>
      </c>
      <c r="M333" s="108">
        <f t="shared" si="92"/>
        <v>11</v>
      </c>
      <c r="N333" s="103">
        <f t="shared" si="92"/>
        <v>656.81200000000001</v>
      </c>
      <c r="O333" s="108">
        <f t="shared" si="92"/>
        <v>12</v>
      </c>
      <c r="P333" s="103">
        <f t="shared" si="92"/>
        <v>708.13499999999999</v>
      </c>
      <c r="Q333" s="103">
        <f t="shared" si="92"/>
        <v>0</v>
      </c>
      <c r="R333" s="103">
        <f t="shared" si="92"/>
        <v>1631.1569999999999</v>
      </c>
    </row>
    <row r="334" spans="1:18" s="64" customFormat="1" ht="69" outlineLevel="1" x14ac:dyDescent="0.3">
      <c r="A334" s="94" t="s">
        <v>975</v>
      </c>
      <c r="B334" s="95" t="s">
        <v>81</v>
      </c>
      <c r="C334" s="96" t="s">
        <v>319</v>
      </c>
      <c r="D334" s="97" t="s">
        <v>672</v>
      </c>
      <c r="E334" s="98" t="s">
        <v>673</v>
      </c>
      <c r="F334" s="99">
        <v>45209</v>
      </c>
      <c r="G334" s="99">
        <v>45220</v>
      </c>
      <c r="H334" s="98" t="s">
        <v>103</v>
      </c>
      <c r="I334" s="100">
        <f t="shared" si="87"/>
        <v>135.92974999999998</v>
      </c>
      <c r="J334" s="100">
        <f t="shared" si="86"/>
        <v>266.20999999999998</v>
      </c>
      <c r="K334" s="100">
        <v>266.20999999999998</v>
      </c>
      <c r="L334" s="101">
        <v>0</v>
      </c>
      <c r="M334" s="102">
        <f>G334-F334</f>
        <v>11</v>
      </c>
      <c r="N334" s="100">
        <v>656.81200000000001</v>
      </c>
      <c r="O334" s="102">
        <f>G334-F334+1</f>
        <v>12</v>
      </c>
      <c r="P334" s="100">
        <v>708.13499999999999</v>
      </c>
      <c r="Q334" s="100">
        <v>0</v>
      </c>
      <c r="R334" s="103">
        <f t="shared" si="83"/>
        <v>1631.1569999999999</v>
      </c>
    </row>
    <row r="335" spans="1:18" s="93" customFormat="1" ht="17.25" x14ac:dyDescent="0.3">
      <c r="A335" s="86" t="s">
        <v>976</v>
      </c>
      <c r="B335" s="104"/>
      <c r="C335" s="96"/>
      <c r="D335" s="105"/>
      <c r="E335" s="106"/>
      <c r="F335" s="107"/>
      <c r="G335" s="107"/>
      <c r="H335" s="106"/>
      <c r="I335" s="103">
        <f t="shared" si="87"/>
        <v>71.150571428571425</v>
      </c>
      <c r="J335" s="103">
        <f>SUM(J336:J338)</f>
        <v>256.89999999999998</v>
      </c>
      <c r="K335" s="103">
        <f>SUM(K336:K338)</f>
        <v>256.89999999999998</v>
      </c>
      <c r="L335" s="103">
        <f t="shared" ref="L335:Q335" si="93">SUM(L336:L338)</f>
        <v>0</v>
      </c>
      <c r="M335" s="108">
        <f t="shared" si="93"/>
        <v>11</v>
      </c>
      <c r="N335" s="103">
        <f>SUM(N336:N338)</f>
        <v>206.65</v>
      </c>
      <c r="O335" s="108">
        <f t="shared" si="93"/>
        <v>14</v>
      </c>
      <c r="P335" s="103">
        <f t="shared" si="93"/>
        <v>517.71100000000001</v>
      </c>
      <c r="Q335" s="103">
        <f t="shared" si="93"/>
        <v>14.847</v>
      </c>
      <c r="R335" s="103">
        <f t="shared" ref="R335:R352" si="94">J335+N335+P335+Q335</f>
        <v>996.10799999999995</v>
      </c>
    </row>
    <row r="336" spans="1:18" s="64" customFormat="1" ht="69" outlineLevel="1" x14ac:dyDescent="0.3">
      <c r="A336" s="94" t="s">
        <v>976</v>
      </c>
      <c r="B336" s="95" t="s">
        <v>82</v>
      </c>
      <c r="C336" s="96" t="s">
        <v>319</v>
      </c>
      <c r="D336" s="97" t="s">
        <v>674</v>
      </c>
      <c r="E336" s="98" t="s">
        <v>675</v>
      </c>
      <c r="F336" s="99">
        <v>45202</v>
      </c>
      <c r="G336" s="99">
        <v>45205</v>
      </c>
      <c r="H336" s="98" t="s">
        <v>103</v>
      </c>
      <c r="I336" s="100">
        <f t="shared" si="87"/>
        <v>174.1825</v>
      </c>
      <c r="J336" s="100">
        <f t="shared" si="86"/>
        <v>256.89999999999998</v>
      </c>
      <c r="K336" s="100">
        <v>256.89999999999998</v>
      </c>
      <c r="L336" s="101">
        <v>0</v>
      </c>
      <c r="M336" s="102">
        <f>G336-F336</f>
        <v>3</v>
      </c>
      <c r="N336" s="100">
        <v>206.65</v>
      </c>
      <c r="O336" s="102">
        <f>G336-F336+1</f>
        <v>4</v>
      </c>
      <c r="P336" s="100">
        <v>233.18</v>
      </c>
      <c r="Q336" s="100">
        <v>0</v>
      </c>
      <c r="R336" s="103">
        <f t="shared" si="94"/>
        <v>696.73</v>
      </c>
    </row>
    <row r="337" spans="1:18" s="64" customFormat="1" ht="51.75" outlineLevel="1" x14ac:dyDescent="0.3">
      <c r="A337" s="94" t="s">
        <v>976</v>
      </c>
      <c r="B337" s="95" t="s">
        <v>283</v>
      </c>
      <c r="C337" s="96" t="s">
        <v>319</v>
      </c>
      <c r="D337" s="97" t="s">
        <v>676</v>
      </c>
      <c r="E337" s="98" t="s">
        <v>677</v>
      </c>
      <c r="F337" s="99">
        <v>45225</v>
      </c>
      <c r="G337" s="99">
        <v>45229</v>
      </c>
      <c r="H337" s="98" t="s">
        <v>105</v>
      </c>
      <c r="I337" s="100">
        <f t="shared" si="87"/>
        <v>2.9693999999999998</v>
      </c>
      <c r="J337" s="100">
        <f t="shared" si="86"/>
        <v>0</v>
      </c>
      <c r="K337" s="100">
        <v>0</v>
      </c>
      <c r="L337" s="101">
        <v>0</v>
      </c>
      <c r="M337" s="102">
        <f>G337-F337</f>
        <v>4</v>
      </c>
      <c r="N337" s="100">
        <v>0</v>
      </c>
      <c r="O337" s="102">
        <f>G337-F337+1</f>
        <v>5</v>
      </c>
      <c r="P337" s="100">
        <v>0</v>
      </c>
      <c r="Q337" s="100">
        <v>14.847</v>
      </c>
      <c r="R337" s="103">
        <f t="shared" si="94"/>
        <v>14.847</v>
      </c>
    </row>
    <row r="338" spans="1:18" s="64" customFormat="1" ht="51.75" outlineLevel="1" x14ac:dyDescent="0.3">
      <c r="A338" s="94" t="s">
        <v>976</v>
      </c>
      <c r="B338" s="95" t="s">
        <v>977</v>
      </c>
      <c r="C338" s="96" t="s">
        <v>319</v>
      </c>
      <c r="D338" s="97" t="s">
        <v>678</v>
      </c>
      <c r="E338" s="98" t="s">
        <v>679</v>
      </c>
      <c r="F338" s="99">
        <v>45272</v>
      </c>
      <c r="G338" s="99">
        <v>45276</v>
      </c>
      <c r="H338" s="98" t="s">
        <v>103</v>
      </c>
      <c r="I338" s="100">
        <f t="shared" si="87"/>
        <v>56.906199999999998</v>
      </c>
      <c r="J338" s="100">
        <f t="shared" si="86"/>
        <v>0</v>
      </c>
      <c r="K338" s="100">
        <v>0</v>
      </c>
      <c r="L338" s="101">
        <v>0</v>
      </c>
      <c r="M338" s="102">
        <f>G338-F338</f>
        <v>4</v>
      </c>
      <c r="N338" s="100">
        <v>0</v>
      </c>
      <c r="O338" s="102">
        <f>G338-F338+1</f>
        <v>5</v>
      </c>
      <c r="P338" s="100">
        <v>284.53100000000001</v>
      </c>
      <c r="Q338" s="100">
        <v>0</v>
      </c>
      <c r="R338" s="103">
        <f t="shared" si="94"/>
        <v>284.53100000000001</v>
      </c>
    </row>
    <row r="339" spans="1:18" s="93" customFormat="1" ht="17.25" x14ac:dyDescent="0.3">
      <c r="A339" s="86" t="s">
        <v>978</v>
      </c>
      <c r="B339" s="104"/>
      <c r="C339" s="96"/>
      <c r="D339" s="105"/>
      <c r="E339" s="106"/>
      <c r="F339" s="107"/>
      <c r="G339" s="107"/>
      <c r="H339" s="106"/>
      <c r="I339" s="103">
        <f t="shared" si="87"/>
        <v>369.721</v>
      </c>
      <c r="J339" s="103">
        <f>+J340</f>
        <v>574.89499999999998</v>
      </c>
      <c r="K339" s="103">
        <f t="shared" ref="K339:Q339" si="95">+K340</f>
        <v>574.89499999999998</v>
      </c>
      <c r="L339" s="103">
        <f t="shared" si="95"/>
        <v>0</v>
      </c>
      <c r="M339" s="108">
        <f t="shared" si="95"/>
        <v>1</v>
      </c>
      <c r="N339" s="103">
        <f>+N340</f>
        <v>67.257000000000005</v>
      </c>
      <c r="O339" s="108">
        <f t="shared" si="95"/>
        <v>2</v>
      </c>
      <c r="P339" s="103">
        <f t="shared" si="95"/>
        <v>97.29</v>
      </c>
      <c r="Q339" s="103">
        <f t="shared" si="95"/>
        <v>0</v>
      </c>
      <c r="R339" s="103">
        <f t="shared" si="94"/>
        <v>739.44200000000001</v>
      </c>
    </row>
    <row r="340" spans="1:18" s="64" customFormat="1" ht="103.5" outlineLevel="1" x14ac:dyDescent="0.3">
      <c r="A340" s="94" t="s">
        <v>978</v>
      </c>
      <c r="B340" s="95" t="s">
        <v>83</v>
      </c>
      <c r="C340" s="96" t="s">
        <v>319</v>
      </c>
      <c r="D340" s="97" t="s">
        <v>690</v>
      </c>
      <c r="E340" s="98" t="s">
        <v>311</v>
      </c>
      <c r="F340" s="99">
        <v>45212</v>
      </c>
      <c r="G340" s="99">
        <v>45213</v>
      </c>
      <c r="H340" s="98" t="s">
        <v>108</v>
      </c>
      <c r="I340" s="100">
        <f t="shared" si="87"/>
        <v>369.721</v>
      </c>
      <c r="J340" s="100">
        <f t="shared" si="86"/>
        <v>574.89499999999998</v>
      </c>
      <c r="K340" s="100">
        <v>574.89499999999998</v>
      </c>
      <c r="L340" s="101">
        <v>0</v>
      </c>
      <c r="M340" s="102">
        <f>G340-F340</f>
        <v>1</v>
      </c>
      <c r="N340" s="100">
        <v>67.257000000000005</v>
      </c>
      <c r="O340" s="102">
        <f>G340-F340+1</f>
        <v>2</v>
      </c>
      <c r="P340" s="100">
        <v>97.29</v>
      </c>
      <c r="Q340" s="100">
        <v>0</v>
      </c>
      <c r="R340" s="103">
        <f t="shared" si="94"/>
        <v>739.44200000000001</v>
      </c>
    </row>
    <row r="341" spans="1:18" s="93" customFormat="1" ht="34.5" x14ac:dyDescent="0.3">
      <c r="A341" s="86" t="s">
        <v>979</v>
      </c>
      <c r="B341" s="104"/>
      <c r="C341" s="96"/>
      <c r="D341" s="105"/>
      <c r="E341" s="106"/>
      <c r="F341" s="107"/>
      <c r="G341" s="107"/>
      <c r="H341" s="106"/>
      <c r="I341" s="103">
        <f t="shared" si="87"/>
        <v>161.87200000000001</v>
      </c>
      <c r="J341" s="103">
        <f>SUM(J342:J343)</f>
        <v>416.66199999999998</v>
      </c>
      <c r="K341" s="103">
        <f>SUM(K342:K343)</f>
        <v>416.66199999999998</v>
      </c>
      <c r="L341" s="103">
        <f t="shared" ref="L341:Q341" si="96">SUM(L342:L343)</f>
        <v>0</v>
      </c>
      <c r="M341" s="108">
        <f t="shared" si="96"/>
        <v>6</v>
      </c>
      <c r="N341" s="103">
        <f>SUM(N342:N343)</f>
        <v>439.09800000000001</v>
      </c>
      <c r="O341" s="108">
        <f t="shared" si="96"/>
        <v>8</v>
      </c>
      <c r="P341" s="103">
        <f t="shared" si="96"/>
        <v>439.21600000000001</v>
      </c>
      <c r="Q341" s="103">
        <f t="shared" si="96"/>
        <v>0</v>
      </c>
      <c r="R341" s="103">
        <f t="shared" si="94"/>
        <v>1294.9760000000001</v>
      </c>
    </row>
    <row r="342" spans="1:18" s="64" customFormat="1" ht="51.75" outlineLevel="1" x14ac:dyDescent="0.3">
      <c r="A342" s="94" t="s">
        <v>979</v>
      </c>
      <c r="B342" s="95" t="s">
        <v>84</v>
      </c>
      <c r="C342" s="96" t="s">
        <v>319</v>
      </c>
      <c r="D342" s="97" t="s">
        <v>680</v>
      </c>
      <c r="E342" s="98" t="s">
        <v>144</v>
      </c>
      <c r="F342" s="99">
        <v>45252</v>
      </c>
      <c r="G342" s="99">
        <v>45255</v>
      </c>
      <c r="H342" s="98" t="s">
        <v>176</v>
      </c>
      <c r="I342" s="100">
        <f t="shared" si="87"/>
        <v>161.87200000000001</v>
      </c>
      <c r="J342" s="100">
        <f t="shared" si="86"/>
        <v>208.33099999999999</v>
      </c>
      <c r="K342" s="100">
        <v>208.33099999999999</v>
      </c>
      <c r="L342" s="101">
        <v>0</v>
      </c>
      <c r="M342" s="102">
        <f>G342-F342</f>
        <v>3</v>
      </c>
      <c r="N342" s="100">
        <v>219.54900000000001</v>
      </c>
      <c r="O342" s="102">
        <f>G342-F342+1</f>
        <v>4</v>
      </c>
      <c r="P342" s="100">
        <v>219.608</v>
      </c>
      <c r="Q342" s="100">
        <v>0</v>
      </c>
      <c r="R342" s="103">
        <f t="shared" si="94"/>
        <v>647.48800000000006</v>
      </c>
    </row>
    <row r="343" spans="1:18" s="64" customFormat="1" ht="69" outlineLevel="1" x14ac:dyDescent="0.3">
      <c r="A343" s="94" t="s">
        <v>979</v>
      </c>
      <c r="B343" s="95" t="s">
        <v>284</v>
      </c>
      <c r="C343" s="96" t="s">
        <v>319</v>
      </c>
      <c r="D343" s="97" t="s">
        <v>680</v>
      </c>
      <c r="E343" s="98" t="s">
        <v>681</v>
      </c>
      <c r="F343" s="99">
        <v>45252</v>
      </c>
      <c r="G343" s="99">
        <v>45255</v>
      </c>
      <c r="H343" s="98" t="s">
        <v>176</v>
      </c>
      <c r="I343" s="100">
        <f t="shared" si="87"/>
        <v>161.87200000000001</v>
      </c>
      <c r="J343" s="100">
        <f t="shared" si="86"/>
        <v>208.33099999999999</v>
      </c>
      <c r="K343" s="100">
        <v>208.33099999999999</v>
      </c>
      <c r="L343" s="101">
        <v>0</v>
      </c>
      <c r="M343" s="102">
        <f>G343-F343</f>
        <v>3</v>
      </c>
      <c r="N343" s="100">
        <v>219.54900000000001</v>
      </c>
      <c r="O343" s="102">
        <f>G343-F343+1</f>
        <v>4</v>
      </c>
      <c r="P343" s="100">
        <v>219.608</v>
      </c>
      <c r="Q343" s="100">
        <v>0</v>
      </c>
      <c r="R343" s="103">
        <f t="shared" si="94"/>
        <v>647.48800000000006</v>
      </c>
    </row>
    <row r="344" spans="1:18" s="93" customFormat="1" ht="17.25" x14ac:dyDescent="0.3">
      <c r="A344" s="86" t="s">
        <v>980</v>
      </c>
      <c r="B344" s="104"/>
      <c r="C344" s="96"/>
      <c r="D344" s="105"/>
      <c r="E344" s="106"/>
      <c r="F344" s="107"/>
      <c r="G344" s="107"/>
      <c r="H344" s="106"/>
      <c r="I344" s="103">
        <f t="shared" si="87"/>
        <v>63.06666666666667</v>
      </c>
      <c r="J344" s="103">
        <f>SUM(J345:J349)</f>
        <v>946</v>
      </c>
      <c r="K344" s="103">
        <f>SUM(K345:K349)</f>
        <v>946</v>
      </c>
      <c r="L344" s="103">
        <f t="shared" ref="L344:Q344" si="97">SUM(L345:L349)</f>
        <v>0</v>
      </c>
      <c r="M344" s="108">
        <f t="shared" si="97"/>
        <v>10</v>
      </c>
      <c r="N344" s="103">
        <f>SUM(N345:N349)</f>
        <v>0</v>
      </c>
      <c r="O344" s="108">
        <f t="shared" si="97"/>
        <v>15</v>
      </c>
      <c r="P344" s="103">
        <f t="shared" si="97"/>
        <v>0</v>
      </c>
      <c r="Q344" s="103">
        <f t="shared" si="97"/>
        <v>0</v>
      </c>
      <c r="R344" s="103">
        <f t="shared" si="94"/>
        <v>946</v>
      </c>
    </row>
    <row r="345" spans="1:18" s="64" customFormat="1" ht="69" outlineLevel="1" x14ac:dyDescent="0.3">
      <c r="A345" s="94" t="s">
        <v>980</v>
      </c>
      <c r="B345" s="95" t="s">
        <v>85</v>
      </c>
      <c r="C345" s="96" t="s">
        <v>319</v>
      </c>
      <c r="D345" s="97" t="s">
        <v>682</v>
      </c>
      <c r="E345" s="98" t="s">
        <v>213</v>
      </c>
      <c r="F345" s="99">
        <v>45188</v>
      </c>
      <c r="G345" s="99">
        <v>45190</v>
      </c>
      <c r="H345" s="98" t="s">
        <v>216</v>
      </c>
      <c r="I345" s="100">
        <f t="shared" si="87"/>
        <v>60.411999999999999</v>
      </c>
      <c r="J345" s="100">
        <f t="shared" si="86"/>
        <v>181.23599999999999</v>
      </c>
      <c r="K345" s="100">
        <v>181.23599999999999</v>
      </c>
      <c r="L345" s="101">
        <v>0</v>
      </c>
      <c r="M345" s="102">
        <f>G345-F345</f>
        <v>2</v>
      </c>
      <c r="N345" s="100">
        <v>0</v>
      </c>
      <c r="O345" s="102">
        <f>G345-F345+1</f>
        <v>3</v>
      </c>
      <c r="P345" s="100">
        <v>0</v>
      </c>
      <c r="Q345" s="100">
        <v>0</v>
      </c>
      <c r="R345" s="103">
        <f t="shared" si="94"/>
        <v>181.23599999999999</v>
      </c>
    </row>
    <row r="346" spans="1:18" s="64" customFormat="1" ht="103.5" outlineLevel="1" x14ac:dyDescent="0.3">
      <c r="A346" s="94" t="s">
        <v>980</v>
      </c>
      <c r="B346" s="95" t="s">
        <v>981</v>
      </c>
      <c r="C346" s="96" t="s">
        <v>319</v>
      </c>
      <c r="D346" s="97" t="s">
        <v>682</v>
      </c>
      <c r="E346" s="98" t="s">
        <v>312</v>
      </c>
      <c r="F346" s="99">
        <v>45188</v>
      </c>
      <c r="G346" s="99">
        <v>45190</v>
      </c>
      <c r="H346" s="98" t="s">
        <v>216</v>
      </c>
      <c r="I346" s="100">
        <f t="shared" si="87"/>
        <v>60.411999999999999</v>
      </c>
      <c r="J346" s="100">
        <f t="shared" si="86"/>
        <v>181.23599999999999</v>
      </c>
      <c r="K346" s="100">
        <v>181.23599999999999</v>
      </c>
      <c r="L346" s="101">
        <v>0</v>
      </c>
      <c r="M346" s="102">
        <f>G346-F346</f>
        <v>2</v>
      </c>
      <c r="N346" s="100">
        <v>0</v>
      </c>
      <c r="O346" s="102">
        <f>G346-F346+1</f>
        <v>3</v>
      </c>
      <c r="P346" s="100">
        <v>0</v>
      </c>
      <c r="Q346" s="100">
        <v>0</v>
      </c>
      <c r="R346" s="103">
        <f t="shared" si="94"/>
        <v>181.23599999999999</v>
      </c>
    </row>
    <row r="347" spans="1:18" s="64" customFormat="1" ht="103.5" outlineLevel="1" x14ac:dyDescent="0.3">
      <c r="A347" s="94" t="s">
        <v>980</v>
      </c>
      <c r="B347" s="95" t="s">
        <v>982</v>
      </c>
      <c r="C347" s="96" t="s">
        <v>319</v>
      </c>
      <c r="D347" s="97" t="s">
        <v>682</v>
      </c>
      <c r="E347" s="98" t="s">
        <v>313</v>
      </c>
      <c r="F347" s="99">
        <v>45188</v>
      </c>
      <c r="G347" s="99">
        <v>45190</v>
      </c>
      <c r="H347" s="98" t="s">
        <v>216</v>
      </c>
      <c r="I347" s="100">
        <f t="shared" si="87"/>
        <v>60.411999999999999</v>
      </c>
      <c r="J347" s="100">
        <f t="shared" si="86"/>
        <v>181.23599999999999</v>
      </c>
      <c r="K347" s="100">
        <v>181.23599999999999</v>
      </c>
      <c r="L347" s="101">
        <v>0</v>
      </c>
      <c r="M347" s="102">
        <f>G347-F347</f>
        <v>2</v>
      </c>
      <c r="N347" s="100">
        <v>0</v>
      </c>
      <c r="O347" s="102">
        <f>G347-F347+1</f>
        <v>3</v>
      </c>
      <c r="P347" s="100">
        <v>0</v>
      </c>
      <c r="Q347" s="100">
        <v>0</v>
      </c>
      <c r="R347" s="103">
        <f t="shared" si="94"/>
        <v>181.23599999999999</v>
      </c>
    </row>
    <row r="348" spans="1:18" s="64" customFormat="1" ht="86.25" outlineLevel="1" x14ac:dyDescent="0.3">
      <c r="A348" s="94" t="s">
        <v>980</v>
      </c>
      <c r="B348" s="95" t="s">
        <v>983</v>
      </c>
      <c r="C348" s="96" t="s">
        <v>319</v>
      </c>
      <c r="D348" s="97" t="s">
        <v>682</v>
      </c>
      <c r="E348" s="98" t="s">
        <v>214</v>
      </c>
      <c r="F348" s="99">
        <v>45188</v>
      </c>
      <c r="G348" s="99">
        <v>45190</v>
      </c>
      <c r="H348" s="98" t="s">
        <v>216</v>
      </c>
      <c r="I348" s="100">
        <f t="shared" si="87"/>
        <v>60.411999999999999</v>
      </c>
      <c r="J348" s="100">
        <f t="shared" si="86"/>
        <v>181.23599999999999</v>
      </c>
      <c r="K348" s="100">
        <v>181.23599999999999</v>
      </c>
      <c r="L348" s="101">
        <v>0</v>
      </c>
      <c r="M348" s="102">
        <f>G348-F348</f>
        <v>2</v>
      </c>
      <c r="N348" s="100">
        <v>0</v>
      </c>
      <c r="O348" s="102">
        <f>G348-F348+1</f>
        <v>3</v>
      </c>
      <c r="P348" s="100">
        <v>0</v>
      </c>
      <c r="Q348" s="100">
        <v>0</v>
      </c>
      <c r="R348" s="103">
        <f t="shared" si="94"/>
        <v>181.23599999999999</v>
      </c>
    </row>
    <row r="349" spans="1:18" s="64" customFormat="1" ht="120.75" outlineLevel="1" x14ac:dyDescent="0.3">
      <c r="A349" s="94" t="s">
        <v>980</v>
      </c>
      <c r="B349" s="95" t="s">
        <v>984</v>
      </c>
      <c r="C349" s="96" t="s">
        <v>319</v>
      </c>
      <c r="D349" s="97" t="s">
        <v>682</v>
      </c>
      <c r="E349" s="98" t="s">
        <v>215</v>
      </c>
      <c r="F349" s="99">
        <v>45188</v>
      </c>
      <c r="G349" s="99">
        <v>45190</v>
      </c>
      <c r="H349" s="98" t="s">
        <v>216</v>
      </c>
      <c r="I349" s="100">
        <f t="shared" si="87"/>
        <v>73.685333333333332</v>
      </c>
      <c r="J349" s="100">
        <f t="shared" si="86"/>
        <v>221.05600000000001</v>
      </c>
      <c r="K349" s="100">
        <v>221.05600000000001</v>
      </c>
      <c r="L349" s="101">
        <v>0</v>
      </c>
      <c r="M349" s="102">
        <f>G349-F349</f>
        <v>2</v>
      </c>
      <c r="N349" s="100">
        <v>0</v>
      </c>
      <c r="O349" s="102">
        <f>G349-F349+1</f>
        <v>3</v>
      </c>
      <c r="P349" s="100">
        <v>0</v>
      </c>
      <c r="Q349" s="100">
        <v>0</v>
      </c>
      <c r="R349" s="103">
        <f t="shared" si="94"/>
        <v>221.05600000000001</v>
      </c>
    </row>
    <row r="350" spans="1:18" s="93" customFormat="1" ht="17.25" x14ac:dyDescent="0.3">
      <c r="A350" s="86" t="s">
        <v>985</v>
      </c>
      <c r="B350" s="95"/>
      <c r="C350" s="96"/>
      <c r="D350" s="105"/>
      <c r="E350" s="106"/>
      <c r="F350" s="107"/>
      <c r="G350" s="107"/>
      <c r="H350" s="106"/>
      <c r="I350" s="103">
        <f>R350/O350</f>
        <v>51.35</v>
      </c>
      <c r="J350" s="103">
        <f>SUM(J351:J352)</f>
        <v>410.8</v>
      </c>
      <c r="K350" s="103">
        <f t="shared" ref="K350:Q350" si="98">SUM(K351:K352)</f>
        <v>410.8</v>
      </c>
      <c r="L350" s="103">
        <f t="shared" si="98"/>
        <v>0</v>
      </c>
      <c r="M350" s="108">
        <f>SUM(M351:M352)</f>
        <v>6</v>
      </c>
      <c r="N350" s="103">
        <f>SUM(N351:N352)</f>
        <v>0</v>
      </c>
      <c r="O350" s="108">
        <f t="shared" si="98"/>
        <v>8</v>
      </c>
      <c r="P350" s="103">
        <f t="shared" si="98"/>
        <v>0</v>
      </c>
      <c r="Q350" s="103">
        <f t="shared" si="98"/>
        <v>0</v>
      </c>
      <c r="R350" s="103">
        <f t="shared" si="94"/>
        <v>410.8</v>
      </c>
    </row>
    <row r="351" spans="1:18" s="64" customFormat="1" ht="34.5" outlineLevel="1" x14ac:dyDescent="0.3">
      <c r="A351" s="94" t="s">
        <v>985</v>
      </c>
      <c r="B351" s="95" t="s">
        <v>285</v>
      </c>
      <c r="C351" s="96" t="s">
        <v>319</v>
      </c>
      <c r="D351" s="97" t="s">
        <v>683</v>
      </c>
      <c r="E351" s="98" t="s">
        <v>684</v>
      </c>
      <c r="F351" s="99">
        <v>45263</v>
      </c>
      <c r="G351" s="99">
        <v>45266</v>
      </c>
      <c r="H351" s="98" t="s">
        <v>727</v>
      </c>
      <c r="I351" s="100">
        <f t="shared" si="87"/>
        <v>51.35</v>
      </c>
      <c r="J351" s="100">
        <f t="shared" si="86"/>
        <v>205.4</v>
      </c>
      <c r="K351" s="100">
        <v>205.4</v>
      </c>
      <c r="L351" s="101">
        <v>0</v>
      </c>
      <c r="M351" s="102">
        <f>G351-F351</f>
        <v>3</v>
      </c>
      <c r="N351" s="100">
        <v>0</v>
      </c>
      <c r="O351" s="102">
        <f>G351-F351+1</f>
        <v>4</v>
      </c>
      <c r="P351" s="100">
        <v>0</v>
      </c>
      <c r="Q351" s="100">
        <v>0</v>
      </c>
      <c r="R351" s="103">
        <f t="shared" si="94"/>
        <v>205.4</v>
      </c>
    </row>
    <row r="352" spans="1:18" s="64" customFormat="1" ht="51.75" outlineLevel="1" x14ac:dyDescent="0.3">
      <c r="A352" s="94" t="s">
        <v>985</v>
      </c>
      <c r="B352" s="95" t="s">
        <v>920</v>
      </c>
      <c r="C352" s="96" t="s">
        <v>319</v>
      </c>
      <c r="D352" s="97" t="s">
        <v>683</v>
      </c>
      <c r="E352" s="98" t="s">
        <v>685</v>
      </c>
      <c r="F352" s="99">
        <v>45263</v>
      </c>
      <c r="G352" s="99">
        <v>45266</v>
      </c>
      <c r="H352" s="98" t="s">
        <v>727</v>
      </c>
      <c r="I352" s="100">
        <f>R352/O352</f>
        <v>51.35</v>
      </c>
      <c r="J352" s="100">
        <f t="shared" si="86"/>
        <v>205.4</v>
      </c>
      <c r="K352" s="100">
        <v>205.4</v>
      </c>
      <c r="L352" s="101">
        <v>0</v>
      </c>
      <c r="M352" s="102">
        <f>G352-F352</f>
        <v>3</v>
      </c>
      <c r="N352" s="100">
        <v>0</v>
      </c>
      <c r="O352" s="102">
        <f>G352-F352+1</f>
        <v>4</v>
      </c>
      <c r="P352" s="100">
        <v>0</v>
      </c>
      <c r="Q352" s="100">
        <v>0</v>
      </c>
      <c r="R352" s="103">
        <f t="shared" si="94"/>
        <v>205.4</v>
      </c>
    </row>
    <row r="353" spans="1:18" s="93" customFormat="1" ht="18.75" x14ac:dyDescent="0.3">
      <c r="A353" s="118" t="s">
        <v>11</v>
      </c>
      <c r="B353" s="119"/>
      <c r="C353" s="119"/>
      <c r="D353" s="118"/>
      <c r="E353" s="118"/>
      <c r="F353" s="120"/>
      <c r="G353" s="120"/>
      <c r="H353" s="118"/>
      <c r="I353" s="121">
        <f>R353/O353</f>
        <v>92.471891119133488</v>
      </c>
      <c r="J353" s="121">
        <f t="shared" ref="J353:R353" si="99">SUM(J12:J352)/2-J179/2-J117/2</f>
        <v>54294.714000000058</v>
      </c>
      <c r="K353" s="121">
        <f t="shared" si="99"/>
        <v>54294.714000000058</v>
      </c>
      <c r="L353" s="121">
        <f t="shared" si="99"/>
        <v>0</v>
      </c>
      <c r="M353" s="121">
        <f t="shared" si="99"/>
        <v>1070</v>
      </c>
      <c r="N353" s="130">
        <f t="shared" si="99"/>
        <v>31300.033199999998</v>
      </c>
      <c r="O353" s="130">
        <f t="shared" si="99"/>
        <v>1385</v>
      </c>
      <c r="P353" s="121">
        <f t="shared" si="99"/>
        <v>40013.789999999957</v>
      </c>
      <c r="Q353" s="121">
        <f t="shared" si="99"/>
        <v>2465.0320000000006</v>
      </c>
      <c r="R353" s="121">
        <f t="shared" si="99"/>
        <v>128073.56919999988</v>
      </c>
    </row>
  </sheetData>
  <autoFilter ref="A10:R353"/>
  <mergeCells count="6">
    <mergeCell ref="J7:M7"/>
    <mergeCell ref="A1:J1"/>
    <mergeCell ref="A2:J2"/>
    <mergeCell ref="J3:M3"/>
    <mergeCell ref="J4:M4"/>
    <mergeCell ref="J6:M6"/>
  </mergeCells>
  <phoneticPr fontId="1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G123"/>
  <sheetViews>
    <sheetView zoomScale="80" zoomScaleNormal="80" workbookViewId="0"/>
  </sheetViews>
  <sheetFormatPr defaultRowHeight="16.5" x14ac:dyDescent="0.3"/>
  <cols>
    <col min="1" max="1" width="2.85546875" style="1" customWidth="1"/>
    <col min="2" max="2" width="6.140625" style="1" customWidth="1"/>
    <col min="3" max="3" width="38" style="1" customWidth="1"/>
    <col min="4" max="5" width="17" style="1" customWidth="1"/>
    <col min="6" max="6" width="19.7109375" style="1" customWidth="1"/>
    <col min="7" max="7" width="10" style="1" bestFit="1" customWidth="1"/>
    <col min="8" max="16384" width="9.140625" style="1"/>
  </cols>
  <sheetData>
    <row r="2" spans="2:7" x14ac:dyDescent="0.3">
      <c r="C2" s="164" t="s">
        <v>21</v>
      </c>
      <c r="D2" s="164"/>
      <c r="F2" s="127"/>
    </row>
    <row r="3" spans="2:7" ht="29.25" customHeight="1" x14ac:dyDescent="0.3">
      <c r="C3" s="164" t="s">
        <v>25</v>
      </c>
      <c r="D3" s="164"/>
      <c r="F3" s="127"/>
    </row>
    <row r="5" spans="2:7" x14ac:dyDescent="0.3">
      <c r="C5" s="164" t="s">
        <v>34</v>
      </c>
      <c r="D5" s="164"/>
      <c r="F5" s="127"/>
    </row>
    <row r="6" spans="2:7" ht="29.25" customHeight="1" x14ac:dyDescent="0.3">
      <c r="C6" s="164" t="s">
        <v>24</v>
      </c>
      <c r="D6" s="164"/>
      <c r="F6" s="127"/>
    </row>
    <row r="7" spans="2:7" x14ac:dyDescent="0.3">
      <c r="B7" s="27"/>
      <c r="C7" s="164"/>
      <c r="D7" s="164"/>
      <c r="E7" s="164"/>
      <c r="F7" s="164"/>
      <c r="G7" s="164"/>
    </row>
    <row r="8" spans="2:7" x14ac:dyDescent="0.3">
      <c r="B8" s="28"/>
    </row>
    <row r="9" spans="2:7" ht="18.75" customHeight="1" x14ac:dyDescent="0.3">
      <c r="B9" s="163" t="s">
        <v>22</v>
      </c>
      <c r="C9" s="163"/>
      <c r="D9" s="163"/>
      <c r="E9" s="163"/>
      <c r="F9" s="29"/>
      <c r="G9" s="29"/>
    </row>
    <row r="10" spans="2:7" ht="36.75" customHeight="1" x14ac:dyDescent="0.3">
      <c r="B10" s="162" t="s">
        <v>23</v>
      </c>
      <c r="C10" s="162"/>
      <c r="D10" s="162"/>
      <c r="E10" s="162"/>
      <c r="F10" s="29"/>
    </row>
    <row r="11" spans="2:7" x14ac:dyDescent="0.3">
      <c r="B11" s="30"/>
      <c r="C11" s="27"/>
      <c r="D11" s="31"/>
      <c r="E11" s="31"/>
    </row>
    <row r="12" spans="2:7" x14ac:dyDescent="0.3">
      <c r="B12" s="30"/>
      <c r="C12" s="27"/>
      <c r="D12" s="31"/>
      <c r="E12" s="31"/>
      <c r="F12" s="32"/>
    </row>
    <row r="13" spans="2:7" x14ac:dyDescent="0.3">
      <c r="B13" s="1" t="s">
        <v>922</v>
      </c>
    </row>
    <row r="14" spans="2:7" x14ac:dyDescent="0.3">
      <c r="B14" s="1" t="s">
        <v>691</v>
      </c>
    </row>
    <row r="15" spans="2:7" x14ac:dyDescent="0.3">
      <c r="B15" s="1" t="s">
        <v>696</v>
      </c>
    </row>
    <row r="16" spans="2:7" x14ac:dyDescent="0.3">
      <c r="B16" s="1" t="s">
        <v>697</v>
      </c>
    </row>
    <row r="17" spans="2:5" x14ac:dyDescent="0.3">
      <c r="B17" s="1" t="s">
        <v>953</v>
      </c>
    </row>
    <row r="18" spans="2:5" x14ac:dyDescent="0.3">
      <c r="B18" s="1" t="s">
        <v>954</v>
      </c>
    </row>
    <row r="19" spans="2:5" x14ac:dyDescent="0.3">
      <c r="B19" s="1" t="s">
        <v>29</v>
      </c>
    </row>
    <row r="20" spans="2:5" x14ac:dyDescent="0.3">
      <c r="B20" s="1" t="s">
        <v>698</v>
      </c>
    </row>
    <row r="22" spans="2:5" ht="16.5" customHeight="1" x14ac:dyDescent="0.3">
      <c r="B22" s="165" t="s">
        <v>14</v>
      </c>
      <c r="C22" s="165"/>
      <c r="D22" s="165"/>
      <c r="E22" s="165"/>
    </row>
    <row r="23" spans="2:5" ht="33" x14ac:dyDescent="0.3">
      <c r="B23" s="33"/>
      <c r="C23" s="34" t="s">
        <v>0</v>
      </c>
      <c r="D23" s="34" t="s">
        <v>1</v>
      </c>
      <c r="E23" s="35" t="s">
        <v>2</v>
      </c>
    </row>
    <row r="24" spans="2:5" x14ac:dyDescent="0.3">
      <c r="B24" s="36">
        <v>1</v>
      </c>
      <c r="C24" s="37" t="s">
        <v>3</v>
      </c>
      <c r="D24" s="41"/>
      <c r="E24" s="38">
        <v>111615.63</v>
      </c>
    </row>
    <row r="25" spans="2:5" x14ac:dyDescent="0.3">
      <c r="B25" s="36">
        <v>2</v>
      </c>
      <c r="C25" s="37" t="s">
        <v>4</v>
      </c>
      <c r="D25" s="41"/>
      <c r="E25" s="38">
        <v>24914.36</v>
      </c>
    </row>
    <row r="26" spans="2:5" x14ac:dyDescent="0.3">
      <c r="B26" s="36">
        <v>3</v>
      </c>
      <c r="C26" s="37" t="s">
        <v>5</v>
      </c>
      <c r="D26" s="41"/>
      <c r="E26" s="38">
        <v>18841.3</v>
      </c>
    </row>
    <row r="27" spans="2:5" x14ac:dyDescent="0.3">
      <c r="B27" s="36">
        <v>4</v>
      </c>
      <c r="C27" s="37" t="s">
        <v>951</v>
      </c>
      <c r="D27" s="41"/>
      <c r="E27" s="38">
        <f>SUM(E28:E32)</f>
        <v>1962.26</v>
      </c>
    </row>
    <row r="28" spans="2:5" x14ac:dyDescent="0.3">
      <c r="B28" s="36" t="s">
        <v>8</v>
      </c>
      <c r="C28" s="37" t="s">
        <v>15</v>
      </c>
      <c r="D28" s="41"/>
      <c r="E28" s="38">
        <v>65.400000000000006</v>
      </c>
    </row>
    <row r="29" spans="2:5" ht="33" x14ac:dyDescent="0.3">
      <c r="B29" s="36" t="s">
        <v>9</v>
      </c>
      <c r="C29" s="37" t="s">
        <v>16</v>
      </c>
      <c r="D29" s="41"/>
      <c r="E29" s="38">
        <v>950</v>
      </c>
    </row>
    <row r="30" spans="2:5" x14ac:dyDescent="0.3">
      <c r="B30" s="36" t="s">
        <v>10</v>
      </c>
      <c r="C30" s="37" t="s">
        <v>17</v>
      </c>
      <c r="D30" s="41"/>
      <c r="E30" s="38">
        <v>0</v>
      </c>
    </row>
    <row r="31" spans="2:5" x14ac:dyDescent="0.3">
      <c r="B31" s="126">
        <v>4.4000000000000004</v>
      </c>
      <c r="C31" s="37" t="s">
        <v>18</v>
      </c>
      <c r="D31" s="42"/>
      <c r="E31" s="38">
        <v>522.84</v>
      </c>
    </row>
    <row r="32" spans="2:5" x14ac:dyDescent="0.3">
      <c r="B32" s="126">
        <v>4.5</v>
      </c>
      <c r="C32" s="37" t="s">
        <v>19</v>
      </c>
      <c r="D32" s="42"/>
      <c r="E32" s="38">
        <v>424.02</v>
      </c>
    </row>
    <row r="33" spans="2:5" x14ac:dyDescent="0.3">
      <c r="B33" s="170"/>
      <c r="C33" s="39" t="s">
        <v>11</v>
      </c>
      <c r="D33" s="172" t="s">
        <v>12</v>
      </c>
      <c r="E33" s="174">
        <f>E24+E25+E26+E28+E29+E30+E31+E32</f>
        <v>157333.54999999996</v>
      </c>
    </row>
    <row r="34" spans="2:5" x14ac:dyDescent="0.3">
      <c r="B34" s="171"/>
      <c r="C34" s="40" t="s">
        <v>13</v>
      </c>
      <c r="D34" s="173"/>
      <c r="E34" s="175"/>
    </row>
    <row r="36" spans="2:5" x14ac:dyDescent="0.3">
      <c r="B36" s="1" t="s">
        <v>923</v>
      </c>
    </row>
    <row r="37" spans="2:5" x14ac:dyDescent="0.3">
      <c r="B37" s="1" t="s">
        <v>691</v>
      </c>
    </row>
    <row r="38" spans="2:5" x14ac:dyDescent="0.3">
      <c r="B38" s="1" t="s">
        <v>717</v>
      </c>
    </row>
    <row r="39" spans="2:5" x14ac:dyDescent="0.3">
      <c r="B39" s="1" t="s">
        <v>718</v>
      </c>
    </row>
    <row r="40" spans="2:5" x14ac:dyDescent="0.3">
      <c r="B40" s="1" t="s">
        <v>953</v>
      </c>
    </row>
    <row r="41" spans="2:5" x14ac:dyDescent="0.3">
      <c r="B41" s="1" t="s">
        <v>955</v>
      </c>
    </row>
    <row r="42" spans="2:5" x14ac:dyDescent="0.3">
      <c r="B42" s="1" t="s">
        <v>719</v>
      </c>
    </row>
    <row r="43" spans="2:5" x14ac:dyDescent="0.3">
      <c r="B43" s="1" t="s">
        <v>720</v>
      </c>
    </row>
    <row r="45" spans="2:5" ht="16.5" customHeight="1" x14ac:dyDescent="0.3">
      <c r="B45" s="165" t="s">
        <v>14</v>
      </c>
      <c r="C45" s="165"/>
      <c r="D45" s="165"/>
      <c r="E45" s="165"/>
    </row>
    <row r="46" spans="2:5" ht="33" x14ac:dyDescent="0.3">
      <c r="B46" s="33"/>
      <c r="C46" s="34" t="s">
        <v>0</v>
      </c>
      <c r="D46" s="34" t="s">
        <v>1</v>
      </c>
      <c r="E46" s="35" t="s">
        <v>2</v>
      </c>
    </row>
    <row r="47" spans="2:5" x14ac:dyDescent="0.3">
      <c r="B47" s="36">
        <v>1</v>
      </c>
      <c r="C47" s="37" t="s">
        <v>3</v>
      </c>
      <c r="D47" s="41">
        <v>43.28</v>
      </c>
      <c r="E47" s="38">
        <v>216.4</v>
      </c>
    </row>
    <row r="48" spans="2:5" x14ac:dyDescent="0.3">
      <c r="B48" s="36">
        <v>2</v>
      </c>
      <c r="C48" s="37" t="s">
        <v>4</v>
      </c>
      <c r="D48" s="41">
        <v>92.45</v>
      </c>
      <c r="E48" s="38">
        <v>21909.759999999998</v>
      </c>
    </row>
    <row r="49" spans="2:5" x14ac:dyDescent="0.3">
      <c r="B49" s="36">
        <v>3</v>
      </c>
      <c r="C49" s="37" t="s">
        <v>5</v>
      </c>
      <c r="D49" s="41">
        <v>100.68</v>
      </c>
      <c r="E49" s="38">
        <v>36143.629999999997</v>
      </c>
    </row>
    <row r="50" spans="2:5" x14ac:dyDescent="0.3">
      <c r="B50" s="36">
        <v>4</v>
      </c>
      <c r="C50" s="37" t="s">
        <v>951</v>
      </c>
      <c r="D50" s="41">
        <v>1525.52</v>
      </c>
      <c r="E50" s="38">
        <f>+E55</f>
        <v>9357.85</v>
      </c>
    </row>
    <row r="51" spans="2:5" x14ac:dyDescent="0.3">
      <c r="B51" s="36" t="s">
        <v>8</v>
      </c>
      <c r="C51" s="37" t="s">
        <v>15</v>
      </c>
      <c r="D51" s="41"/>
      <c r="E51" s="38"/>
    </row>
    <row r="52" spans="2:5" ht="33" x14ac:dyDescent="0.3">
      <c r="B52" s="36" t="s">
        <v>9</v>
      </c>
      <c r="C52" s="37" t="s">
        <v>16</v>
      </c>
      <c r="D52" s="41"/>
      <c r="E52" s="38"/>
    </row>
    <row r="53" spans="2:5" x14ac:dyDescent="0.3">
      <c r="B53" s="36" t="s">
        <v>10</v>
      </c>
      <c r="C53" s="37" t="s">
        <v>17</v>
      </c>
      <c r="D53" s="41"/>
      <c r="E53" s="38"/>
    </row>
    <row r="54" spans="2:5" x14ac:dyDescent="0.3">
      <c r="B54" s="126">
        <v>4.4000000000000004</v>
      </c>
      <c r="C54" s="37" t="s">
        <v>18</v>
      </c>
      <c r="D54" s="42"/>
      <c r="E54" s="38"/>
    </row>
    <row r="55" spans="2:5" x14ac:dyDescent="0.3">
      <c r="B55" s="126">
        <v>4.5</v>
      </c>
      <c r="C55" s="37" t="s">
        <v>19</v>
      </c>
      <c r="D55" s="42">
        <v>1467.39</v>
      </c>
      <c r="E55" s="38">
        <v>9357.85</v>
      </c>
    </row>
    <row r="56" spans="2:5" x14ac:dyDescent="0.3">
      <c r="B56" s="170"/>
      <c r="C56" s="39" t="s">
        <v>11</v>
      </c>
      <c r="D56" s="174">
        <f>D47+D48+D49+D50</f>
        <v>1761.93</v>
      </c>
      <c r="E56" s="174">
        <f>E47+E48+E49+E51+E52+E53+E54+E55</f>
        <v>67627.64</v>
      </c>
    </row>
    <row r="57" spans="2:5" x14ac:dyDescent="0.3">
      <c r="B57" s="171"/>
      <c r="C57" s="40" t="s">
        <v>13</v>
      </c>
      <c r="D57" s="175"/>
      <c r="E57" s="175"/>
    </row>
    <row r="59" spans="2:5" x14ac:dyDescent="0.3">
      <c r="B59" s="1" t="s">
        <v>316</v>
      </c>
    </row>
    <row r="60" spans="2:5" x14ac:dyDescent="0.3">
      <c r="B60" s="1" t="s">
        <v>691</v>
      </c>
    </row>
    <row r="61" spans="2:5" x14ac:dyDescent="0.3">
      <c r="B61" s="1" t="s">
        <v>948</v>
      </c>
    </row>
    <row r="62" spans="2:5" x14ac:dyDescent="0.3">
      <c r="B62" s="1" t="s">
        <v>949</v>
      </c>
    </row>
    <row r="63" spans="2:5" x14ac:dyDescent="0.3">
      <c r="B63" s="1" t="s">
        <v>217</v>
      </c>
    </row>
    <row r="64" spans="2:5" x14ac:dyDescent="0.3">
      <c r="B64" s="1" t="s">
        <v>28</v>
      </c>
    </row>
    <row r="65" spans="2:6" x14ac:dyDescent="0.3">
      <c r="B65" s="1" t="s">
        <v>32</v>
      </c>
    </row>
    <row r="66" spans="2:6" x14ac:dyDescent="0.3">
      <c r="B66" s="1" t="s">
        <v>950</v>
      </c>
    </row>
    <row r="68" spans="2:6" ht="16.5" customHeight="1" x14ac:dyDescent="0.3">
      <c r="B68" s="165" t="s">
        <v>14</v>
      </c>
      <c r="C68" s="165"/>
      <c r="D68" s="165"/>
      <c r="E68" s="165"/>
    </row>
    <row r="69" spans="2:6" ht="33" x14ac:dyDescent="0.3">
      <c r="B69" s="3"/>
      <c r="C69" s="4" t="s">
        <v>0</v>
      </c>
      <c r="D69" s="4" t="s">
        <v>1</v>
      </c>
      <c r="E69" s="146" t="s">
        <v>2</v>
      </c>
    </row>
    <row r="70" spans="2:6" x14ac:dyDescent="0.3">
      <c r="B70" s="5">
        <v>1</v>
      </c>
      <c r="C70" s="6" t="s">
        <v>3</v>
      </c>
      <c r="D70" s="147">
        <v>0</v>
      </c>
      <c r="E70" s="147">
        <f>474.7+5531.6</f>
        <v>6006.3</v>
      </c>
    </row>
    <row r="71" spans="2:6" x14ac:dyDescent="0.3">
      <c r="B71" s="5">
        <v>2</v>
      </c>
      <c r="C71" s="6" t="s">
        <v>4</v>
      </c>
      <c r="D71" s="147">
        <v>0</v>
      </c>
      <c r="E71" s="147">
        <f>301.9+2991.4</f>
        <v>3293.3</v>
      </c>
    </row>
    <row r="72" spans="2:6" x14ac:dyDescent="0.3">
      <c r="B72" s="5">
        <v>3</v>
      </c>
      <c r="C72" s="6" t="s">
        <v>5</v>
      </c>
      <c r="D72" s="147">
        <v>0</v>
      </c>
      <c r="E72" s="147">
        <f>1058.5+6131.9</f>
        <v>7190.4</v>
      </c>
    </row>
    <row r="73" spans="2:6" x14ac:dyDescent="0.3">
      <c r="B73" s="5">
        <v>4</v>
      </c>
      <c r="C73" s="37" t="s">
        <v>951</v>
      </c>
      <c r="D73" s="147">
        <v>0</v>
      </c>
      <c r="E73" s="147">
        <f>+E75+E76</f>
        <v>81.900000000000006</v>
      </c>
    </row>
    <row r="74" spans="2:6" ht="33" x14ac:dyDescent="0.3">
      <c r="B74" s="5" t="s">
        <v>8</v>
      </c>
      <c r="C74" s="6" t="s">
        <v>6</v>
      </c>
      <c r="D74" s="147"/>
      <c r="E74" s="147"/>
    </row>
    <row r="75" spans="2:6" x14ac:dyDescent="0.3">
      <c r="B75" s="5" t="s">
        <v>9</v>
      </c>
      <c r="C75" s="6" t="s">
        <v>7</v>
      </c>
      <c r="D75" s="147">
        <v>0</v>
      </c>
      <c r="E75" s="147">
        <f>27+54.9</f>
        <v>81.900000000000006</v>
      </c>
    </row>
    <row r="76" spans="2:6" x14ac:dyDescent="0.3">
      <c r="B76" s="5" t="s">
        <v>10</v>
      </c>
      <c r="C76" s="6" t="s">
        <v>19</v>
      </c>
      <c r="D76" s="147">
        <v>0</v>
      </c>
      <c r="E76" s="147">
        <v>0</v>
      </c>
    </row>
    <row r="77" spans="2:6" x14ac:dyDescent="0.3">
      <c r="B77" s="166"/>
      <c r="C77" s="7" t="s">
        <v>11</v>
      </c>
      <c r="D77" s="168">
        <f>D70+D71+D72+D73</f>
        <v>0</v>
      </c>
      <c r="E77" s="168">
        <f>E70+E71+E72+E73</f>
        <v>16571.900000000001</v>
      </c>
      <c r="F77" s="32"/>
    </row>
    <row r="78" spans="2:6" x14ac:dyDescent="0.3">
      <c r="B78" s="167"/>
      <c r="C78" s="8" t="s">
        <v>13</v>
      </c>
      <c r="D78" s="169"/>
      <c r="E78" s="169"/>
    </row>
    <row r="79" spans="2:6" x14ac:dyDescent="0.3">
      <c r="B79" s="148"/>
      <c r="C79" s="149"/>
      <c r="D79" s="150"/>
      <c r="E79" s="150"/>
    </row>
    <row r="80" spans="2:6" x14ac:dyDescent="0.3">
      <c r="B80" s="1" t="s">
        <v>924</v>
      </c>
    </row>
    <row r="81" spans="2:5" x14ac:dyDescent="0.3">
      <c r="B81" s="1" t="s">
        <v>691</v>
      </c>
    </row>
    <row r="82" spans="2:5" x14ac:dyDescent="0.3">
      <c r="B82" s="1" t="s">
        <v>692</v>
      </c>
    </row>
    <row r="83" spans="2:5" x14ac:dyDescent="0.3">
      <c r="B83" s="1" t="s">
        <v>693</v>
      </c>
    </row>
    <row r="84" spans="2:5" x14ac:dyDescent="0.3">
      <c r="B84" s="1" t="s">
        <v>30</v>
      </c>
    </row>
    <row r="85" spans="2:5" x14ac:dyDescent="0.3">
      <c r="B85" s="1" t="s">
        <v>694</v>
      </c>
    </row>
    <row r="86" spans="2:5" x14ac:dyDescent="0.3">
      <c r="B86" s="1" t="s">
        <v>31</v>
      </c>
    </row>
    <row r="87" spans="2:5" x14ac:dyDescent="0.3">
      <c r="B87" s="1" t="s">
        <v>695</v>
      </c>
    </row>
    <row r="89" spans="2:5" ht="16.5" customHeight="1" x14ac:dyDescent="0.3">
      <c r="B89" s="165" t="s">
        <v>14</v>
      </c>
      <c r="C89" s="165"/>
      <c r="D89" s="165"/>
      <c r="E89" s="165"/>
    </row>
    <row r="90" spans="2:5" ht="33" x14ac:dyDescent="0.3">
      <c r="B90" s="33"/>
      <c r="C90" s="34" t="s">
        <v>0</v>
      </c>
      <c r="D90" s="34" t="s">
        <v>1</v>
      </c>
      <c r="E90" s="35" t="s">
        <v>2</v>
      </c>
    </row>
    <row r="91" spans="2:5" x14ac:dyDescent="0.3">
      <c r="B91" s="36">
        <v>1</v>
      </c>
      <c r="C91" s="37" t="s">
        <v>3</v>
      </c>
      <c r="D91" s="41"/>
      <c r="E91" s="38">
        <v>4129.027</v>
      </c>
    </row>
    <row r="92" spans="2:5" x14ac:dyDescent="0.3">
      <c r="B92" s="36">
        <v>2</v>
      </c>
      <c r="C92" s="37" t="s">
        <v>4</v>
      </c>
      <c r="D92" s="41"/>
      <c r="E92" s="38">
        <v>3089.0210000000002</v>
      </c>
    </row>
    <row r="93" spans="2:5" x14ac:dyDescent="0.3">
      <c r="B93" s="36">
        <v>3</v>
      </c>
      <c r="C93" s="37" t="s">
        <v>5</v>
      </c>
      <c r="D93" s="41"/>
      <c r="E93" s="38">
        <v>2779.4520000000002</v>
      </c>
    </row>
    <row r="94" spans="2:5" x14ac:dyDescent="0.3">
      <c r="B94" s="36">
        <v>4</v>
      </c>
      <c r="C94" s="37" t="s">
        <v>951</v>
      </c>
      <c r="D94" s="41"/>
      <c r="E94" s="38">
        <f>+E97</f>
        <v>100.105</v>
      </c>
    </row>
    <row r="95" spans="2:5" ht="33" x14ac:dyDescent="0.3">
      <c r="B95" s="36" t="s">
        <v>8</v>
      </c>
      <c r="C95" s="37" t="s">
        <v>6</v>
      </c>
      <c r="D95" s="41"/>
      <c r="E95" s="38">
        <v>0</v>
      </c>
    </row>
    <row r="96" spans="2:5" x14ac:dyDescent="0.3">
      <c r="B96" s="36" t="s">
        <v>9</v>
      </c>
      <c r="C96" s="37" t="s">
        <v>7</v>
      </c>
      <c r="D96" s="41"/>
      <c r="E96" s="38">
        <v>0</v>
      </c>
    </row>
    <row r="97" spans="2:5" x14ac:dyDescent="0.3">
      <c r="B97" s="36" t="s">
        <v>10</v>
      </c>
      <c r="C97" s="37" t="s">
        <v>19</v>
      </c>
      <c r="D97" s="41"/>
      <c r="E97" s="38">
        <v>100.105</v>
      </c>
    </row>
    <row r="98" spans="2:5" x14ac:dyDescent="0.3">
      <c r="B98" s="170"/>
      <c r="C98" s="39" t="s">
        <v>11</v>
      </c>
      <c r="D98" s="172" t="s">
        <v>12</v>
      </c>
      <c r="E98" s="174">
        <f>E91+E92+E93+E94+E95+E96</f>
        <v>10097.605</v>
      </c>
    </row>
    <row r="99" spans="2:5" x14ac:dyDescent="0.3">
      <c r="B99" s="171"/>
      <c r="C99" s="40" t="s">
        <v>13</v>
      </c>
      <c r="D99" s="173"/>
      <c r="E99" s="175"/>
    </row>
    <row r="101" spans="2:5" x14ac:dyDescent="0.3">
      <c r="B101" s="1" t="s">
        <v>952</v>
      </c>
    </row>
    <row r="102" spans="2:5" x14ac:dyDescent="0.3">
      <c r="B102" s="1" t="s">
        <v>686</v>
      </c>
    </row>
    <row r="103" spans="2:5" x14ac:dyDescent="0.3">
      <c r="B103" s="1" t="s">
        <v>33</v>
      </c>
    </row>
    <row r="104" spans="2:5" x14ac:dyDescent="0.3">
      <c r="B104" s="1" t="s">
        <v>721</v>
      </c>
    </row>
    <row r="105" spans="2:5" x14ac:dyDescent="0.3">
      <c r="B105" s="1" t="s">
        <v>228</v>
      </c>
    </row>
    <row r="106" spans="2:5" x14ac:dyDescent="0.3">
      <c r="B106" s="1" t="s">
        <v>956</v>
      </c>
    </row>
    <row r="107" spans="2:5" x14ac:dyDescent="0.3">
      <c r="B107" s="1" t="s">
        <v>32</v>
      </c>
    </row>
    <row r="108" spans="2:5" x14ac:dyDescent="0.3">
      <c r="B108" s="1" t="s">
        <v>229</v>
      </c>
    </row>
    <row r="110" spans="2:5" ht="16.5" customHeight="1" x14ac:dyDescent="0.3">
      <c r="B110" s="165" t="s">
        <v>14</v>
      </c>
      <c r="C110" s="165"/>
      <c r="D110" s="165"/>
      <c r="E110" s="165"/>
    </row>
    <row r="111" spans="2:5" ht="33" x14ac:dyDescent="0.3">
      <c r="B111" s="33"/>
      <c r="C111" s="34" t="s">
        <v>0</v>
      </c>
      <c r="D111" s="34" t="s">
        <v>1</v>
      </c>
      <c r="E111" s="34" t="s">
        <v>2</v>
      </c>
    </row>
    <row r="112" spans="2:5" x14ac:dyDescent="0.3">
      <c r="B112" s="36">
        <v>1</v>
      </c>
      <c r="C112" s="37" t="s">
        <v>3</v>
      </c>
      <c r="D112" s="43">
        <v>655.29999999999995</v>
      </c>
      <c r="E112" s="43">
        <v>655.29999999999995</v>
      </c>
    </row>
    <row r="113" spans="2:5" x14ac:dyDescent="0.3">
      <c r="B113" s="36">
        <v>2</v>
      </c>
      <c r="C113" s="37" t="s">
        <v>4</v>
      </c>
      <c r="D113" s="43">
        <v>194</v>
      </c>
      <c r="E113" s="43">
        <v>194</v>
      </c>
    </row>
    <row r="114" spans="2:5" x14ac:dyDescent="0.3">
      <c r="B114" s="36">
        <v>3</v>
      </c>
      <c r="C114" s="37" t="s">
        <v>5</v>
      </c>
      <c r="D114" s="43">
        <v>380.5</v>
      </c>
      <c r="E114" s="43">
        <v>380.5</v>
      </c>
    </row>
    <row r="115" spans="2:5" x14ac:dyDescent="0.3">
      <c r="B115" s="36">
        <v>4</v>
      </c>
      <c r="C115" s="37" t="s">
        <v>951</v>
      </c>
      <c r="D115" s="38">
        <v>32.799999999999997</v>
      </c>
      <c r="E115" s="38">
        <f>+E118</f>
        <v>32.799999999999997</v>
      </c>
    </row>
    <row r="116" spans="2:5" ht="33" x14ac:dyDescent="0.3">
      <c r="B116" s="36" t="s">
        <v>8</v>
      </c>
      <c r="C116" s="37" t="s">
        <v>6</v>
      </c>
      <c r="D116" s="43"/>
      <c r="E116" s="43"/>
    </row>
    <row r="117" spans="2:5" x14ac:dyDescent="0.3">
      <c r="B117" s="36" t="s">
        <v>9</v>
      </c>
      <c r="C117" s="37" t="s">
        <v>7</v>
      </c>
      <c r="D117" s="43"/>
      <c r="E117" s="43"/>
    </row>
    <row r="118" spans="2:5" ht="49.5" x14ac:dyDescent="0.3">
      <c r="B118" s="36" t="s">
        <v>10</v>
      </c>
      <c r="C118" s="37" t="s">
        <v>35</v>
      </c>
      <c r="D118" s="43">
        <v>32.799999999999997</v>
      </c>
      <c r="E118" s="43">
        <v>32.799999999999997</v>
      </c>
    </row>
    <row r="119" spans="2:5" x14ac:dyDescent="0.3">
      <c r="B119" s="170"/>
      <c r="C119" s="39" t="s">
        <v>11</v>
      </c>
      <c r="D119" s="176">
        <f>D112+D113+D114+D115</f>
        <v>1262.5999999999999</v>
      </c>
      <c r="E119" s="176">
        <f>E112+E113+E114+E115</f>
        <v>1262.5999999999999</v>
      </c>
    </row>
    <row r="120" spans="2:5" x14ac:dyDescent="0.3">
      <c r="B120" s="171"/>
      <c r="C120" s="40" t="s">
        <v>13</v>
      </c>
      <c r="D120" s="177"/>
      <c r="E120" s="177"/>
    </row>
    <row r="122" spans="2:5" x14ac:dyDescent="0.3">
      <c r="E122" s="153"/>
    </row>
    <row r="123" spans="2:5" x14ac:dyDescent="0.3">
      <c r="E123" s="153"/>
    </row>
  </sheetData>
  <mergeCells count="27">
    <mergeCell ref="B110:E110"/>
    <mergeCell ref="B119:B120"/>
    <mergeCell ref="D119:D120"/>
    <mergeCell ref="E119:E120"/>
    <mergeCell ref="B89:E89"/>
    <mergeCell ref="B98:B99"/>
    <mergeCell ref="D98:D99"/>
    <mergeCell ref="E98:E99"/>
    <mergeCell ref="B68:E68"/>
    <mergeCell ref="B77:B78"/>
    <mergeCell ref="D77:D78"/>
    <mergeCell ref="E77:E78"/>
    <mergeCell ref="B22:E22"/>
    <mergeCell ref="B33:B34"/>
    <mergeCell ref="D33:D34"/>
    <mergeCell ref="E33:E34"/>
    <mergeCell ref="B45:E45"/>
    <mergeCell ref="B56:B57"/>
    <mergeCell ref="D56:D57"/>
    <mergeCell ref="E56:E57"/>
    <mergeCell ref="B10:E10"/>
    <mergeCell ref="B9:E9"/>
    <mergeCell ref="C7:G7"/>
    <mergeCell ref="C2:D2"/>
    <mergeCell ref="C3:D3"/>
    <mergeCell ref="C5:D5"/>
    <mergeCell ref="C6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3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RowHeight="16.5" x14ac:dyDescent="0.3"/>
  <cols>
    <col min="1" max="1" width="23.85546875" style="1" customWidth="1"/>
    <col min="2" max="2" width="11.28515625" style="1" customWidth="1"/>
    <col min="3" max="3" width="17.140625" style="1" customWidth="1"/>
    <col min="4" max="4" width="12.28515625" style="1" customWidth="1"/>
    <col min="5" max="5" width="15.5703125" style="1" customWidth="1"/>
    <col min="6" max="6" width="10.42578125" style="1" customWidth="1"/>
    <col min="7" max="8" width="16.7109375" style="1" customWidth="1"/>
    <col min="9" max="9" width="19.5703125" style="1" customWidth="1"/>
    <col min="10" max="16" width="16.7109375" style="1" customWidth="1"/>
    <col min="17" max="16384" width="9.140625" style="1"/>
  </cols>
  <sheetData>
    <row r="1" spans="1:16" x14ac:dyDescent="0.3">
      <c r="A1" s="180" t="s">
        <v>22</v>
      </c>
      <c r="B1" s="180"/>
      <c r="C1" s="180"/>
      <c r="D1" s="180"/>
      <c r="E1" s="180"/>
      <c r="F1" s="180"/>
      <c r="G1" s="180"/>
      <c r="H1" s="180"/>
      <c r="I1" s="2"/>
      <c r="J1" s="2"/>
      <c r="K1" s="2"/>
      <c r="L1" s="2"/>
      <c r="M1" s="2"/>
      <c r="N1" s="2"/>
      <c r="O1" s="2"/>
      <c r="P1" s="2"/>
    </row>
    <row r="2" spans="1:16" x14ac:dyDescent="0.3">
      <c r="A2" s="181" t="s">
        <v>23</v>
      </c>
      <c r="B2" s="181"/>
      <c r="C2" s="181"/>
      <c r="D2" s="181"/>
      <c r="E2" s="181"/>
      <c r="F2" s="181"/>
      <c r="G2" s="181"/>
      <c r="H2" s="181"/>
      <c r="I2" s="2"/>
      <c r="J2" s="2"/>
      <c r="K2" s="2"/>
      <c r="L2" s="2"/>
      <c r="M2" s="2"/>
      <c r="N2" s="2"/>
      <c r="O2" s="2"/>
      <c r="P2" s="2"/>
    </row>
    <row r="3" spans="1:16" ht="17.25" thickBot="1" x14ac:dyDescent="0.35">
      <c r="A3" s="9"/>
      <c r="B3" s="9"/>
      <c r="C3" s="9"/>
      <c r="D3" s="9"/>
      <c r="E3" s="9"/>
      <c r="F3" s="9"/>
      <c r="G3" s="9"/>
      <c r="H3" s="9"/>
      <c r="I3" s="2"/>
      <c r="J3" s="2"/>
      <c r="K3" s="2"/>
      <c r="L3" s="2"/>
      <c r="M3" s="2"/>
      <c r="N3" s="2"/>
      <c r="O3" s="2"/>
      <c r="P3" s="2" t="s">
        <v>14</v>
      </c>
    </row>
    <row r="4" spans="1:16" ht="75.75" customHeight="1" thickBot="1" x14ac:dyDescent="0.35">
      <c r="A4" s="10" t="s">
        <v>36</v>
      </c>
      <c r="B4" s="11" t="s">
        <v>37</v>
      </c>
      <c r="C4" s="11" t="s">
        <v>38</v>
      </c>
      <c r="D4" s="11" t="s">
        <v>39</v>
      </c>
      <c r="E4" s="11" t="s">
        <v>40</v>
      </c>
      <c r="F4" s="11" t="s">
        <v>41</v>
      </c>
      <c r="G4" s="11" t="s">
        <v>42</v>
      </c>
      <c r="H4" s="12" t="s">
        <v>43</v>
      </c>
      <c r="I4" s="11" t="s">
        <v>3</v>
      </c>
      <c r="J4" s="11" t="s">
        <v>4</v>
      </c>
      <c r="K4" s="11" t="s">
        <v>5</v>
      </c>
      <c r="L4" s="11" t="s">
        <v>315</v>
      </c>
      <c r="M4" s="13" t="s">
        <v>6</v>
      </c>
      <c r="N4" s="13" t="s">
        <v>7</v>
      </c>
      <c r="O4" s="13" t="s">
        <v>94</v>
      </c>
      <c r="P4" s="14" t="s">
        <v>11</v>
      </c>
    </row>
    <row r="5" spans="1:16" ht="54.75" x14ac:dyDescent="0.3">
      <c r="A5" s="15" t="s">
        <v>90</v>
      </c>
      <c r="B5" s="158" t="s">
        <v>319</v>
      </c>
      <c r="C5" s="18">
        <v>76</v>
      </c>
      <c r="D5" s="19">
        <v>131</v>
      </c>
      <c r="E5" s="19">
        <v>4</v>
      </c>
      <c r="F5" s="19">
        <v>4</v>
      </c>
      <c r="G5" s="19">
        <v>1</v>
      </c>
      <c r="H5" s="19">
        <v>68</v>
      </c>
      <c r="I5" s="16">
        <v>111615.63</v>
      </c>
      <c r="J5" s="16">
        <v>24914.36</v>
      </c>
      <c r="K5" s="16">
        <v>18841.3</v>
      </c>
      <c r="L5" s="16">
        <f>SUM(M5:O5)</f>
        <v>1962.2600000000002</v>
      </c>
      <c r="M5" s="16">
        <v>0</v>
      </c>
      <c r="N5" s="16">
        <v>0</v>
      </c>
      <c r="O5" s="16">
        <f>424.02+522.84+950+65.4</f>
        <v>1962.2600000000002</v>
      </c>
      <c r="P5" s="17">
        <f t="shared" ref="P5:P9" si="0">I5+J5+K5+L5</f>
        <v>157333.54999999999</v>
      </c>
    </row>
    <row r="6" spans="1:16" ht="54.75" x14ac:dyDescent="0.3">
      <c r="A6" s="15" t="s">
        <v>225</v>
      </c>
      <c r="B6" s="158" t="s">
        <v>319</v>
      </c>
      <c r="C6" s="18">
        <v>77</v>
      </c>
      <c r="D6" s="19">
        <v>277</v>
      </c>
      <c r="E6" s="19">
        <v>4</v>
      </c>
      <c r="F6" s="19">
        <v>7</v>
      </c>
      <c r="G6" s="19">
        <v>6</v>
      </c>
      <c r="H6" s="19">
        <v>401</v>
      </c>
      <c r="I6" s="16">
        <v>216.4</v>
      </c>
      <c r="J6" s="16">
        <v>21909.759999999998</v>
      </c>
      <c r="K6" s="16">
        <v>36143.629999999997</v>
      </c>
      <c r="L6" s="16">
        <f t="shared" ref="L6:L9" si="1">SUM(M6:O6)</f>
        <v>9357.85</v>
      </c>
      <c r="M6" s="16">
        <v>0</v>
      </c>
      <c r="N6" s="16">
        <v>0</v>
      </c>
      <c r="O6" s="16">
        <v>9357.85</v>
      </c>
      <c r="P6" s="17">
        <f t="shared" si="0"/>
        <v>67627.64</v>
      </c>
    </row>
    <row r="7" spans="1:16" ht="54.75" x14ac:dyDescent="0.3">
      <c r="A7" s="15" t="s">
        <v>92</v>
      </c>
      <c r="B7" s="158" t="s">
        <v>319</v>
      </c>
      <c r="C7" s="18">
        <v>23</v>
      </c>
      <c r="D7" s="19">
        <v>32</v>
      </c>
      <c r="E7" s="19">
        <v>0</v>
      </c>
      <c r="F7" s="19">
        <v>5</v>
      </c>
      <c r="G7" s="19">
        <v>0</v>
      </c>
      <c r="H7" s="19">
        <v>29</v>
      </c>
      <c r="I7" s="16">
        <f>474.7+5531.6</f>
        <v>6006.3</v>
      </c>
      <c r="J7" s="16">
        <f>301.9+2991.4</f>
        <v>3293.3</v>
      </c>
      <c r="K7" s="16">
        <f>1058.5+6131.9</f>
        <v>7190.4</v>
      </c>
      <c r="L7" s="16">
        <f t="shared" si="1"/>
        <v>81.900000000000006</v>
      </c>
      <c r="M7" s="16">
        <v>0</v>
      </c>
      <c r="N7" s="16">
        <f>27+54.9</f>
        <v>81.900000000000006</v>
      </c>
      <c r="O7" s="16">
        <v>0</v>
      </c>
      <c r="P7" s="17">
        <f t="shared" si="0"/>
        <v>16571.900000000001</v>
      </c>
    </row>
    <row r="8" spans="1:16" ht="54.75" x14ac:dyDescent="0.3">
      <c r="A8" s="15" t="s">
        <v>91</v>
      </c>
      <c r="B8" s="158" t="s">
        <v>319</v>
      </c>
      <c r="C8" s="18">
        <v>9</v>
      </c>
      <c r="D8" s="19">
        <v>11</v>
      </c>
      <c r="E8" s="19">
        <v>1</v>
      </c>
      <c r="F8" s="19">
        <v>9</v>
      </c>
      <c r="G8" s="19">
        <v>0</v>
      </c>
      <c r="H8" s="19">
        <v>11</v>
      </c>
      <c r="I8" s="16">
        <v>4129.027</v>
      </c>
      <c r="J8" s="16">
        <v>3089.0210000000002</v>
      </c>
      <c r="K8" s="16">
        <v>2779.4520000000002</v>
      </c>
      <c r="L8" s="16">
        <f>SUM(M8:O8)</f>
        <v>100.105</v>
      </c>
      <c r="M8" s="16">
        <v>0</v>
      </c>
      <c r="N8" s="16">
        <v>0</v>
      </c>
      <c r="O8" s="16">
        <v>100.105</v>
      </c>
      <c r="P8" s="17">
        <f>I8+J8+K8+L8</f>
        <v>10097.605</v>
      </c>
    </row>
    <row r="9" spans="1:16" ht="71.25" customHeight="1" thickBot="1" x14ac:dyDescent="0.35">
      <c r="A9" s="44" t="s">
        <v>93</v>
      </c>
      <c r="B9" s="158" t="s">
        <v>319</v>
      </c>
      <c r="C9" s="18">
        <v>1</v>
      </c>
      <c r="D9" s="18">
        <v>5</v>
      </c>
      <c r="E9" s="18">
        <v>5</v>
      </c>
      <c r="F9" s="18">
        <v>2</v>
      </c>
      <c r="G9" s="18">
        <v>0</v>
      </c>
      <c r="H9" s="18">
        <v>7</v>
      </c>
      <c r="I9" s="26">
        <v>655.29999999999995</v>
      </c>
      <c r="J9" s="26">
        <v>194</v>
      </c>
      <c r="K9" s="26">
        <v>380.5</v>
      </c>
      <c r="L9" s="16">
        <f t="shared" si="1"/>
        <v>32.799999999999997</v>
      </c>
      <c r="M9" s="26">
        <v>0</v>
      </c>
      <c r="N9" s="26">
        <v>0</v>
      </c>
      <c r="O9" s="26">
        <v>32.799999999999997</v>
      </c>
      <c r="P9" s="26">
        <f t="shared" si="0"/>
        <v>1262.5999999999999</v>
      </c>
    </row>
    <row r="10" spans="1:16" s="22" customFormat="1" ht="17.25" thickBot="1" x14ac:dyDescent="0.35">
      <c r="A10" s="178" t="s">
        <v>11</v>
      </c>
      <c r="B10" s="179"/>
      <c r="C10" s="20">
        <f t="shared" ref="C10:P10" si="2">SUM(C5:C9)</f>
        <v>186</v>
      </c>
      <c r="D10" s="20">
        <f t="shared" si="2"/>
        <v>456</v>
      </c>
      <c r="E10" s="20">
        <f>SUM(E5:E9)/5</f>
        <v>2.8</v>
      </c>
      <c r="F10" s="20">
        <f>SUM(F5:F9)/5</f>
        <v>5.4</v>
      </c>
      <c r="G10" s="20">
        <f t="shared" si="2"/>
        <v>7</v>
      </c>
      <c r="H10" s="20">
        <f t="shared" si="2"/>
        <v>516</v>
      </c>
      <c r="I10" s="21">
        <f t="shared" si="2"/>
        <v>122622.65700000001</v>
      </c>
      <c r="J10" s="21">
        <f t="shared" si="2"/>
        <v>53400.440999999999</v>
      </c>
      <c r="K10" s="21">
        <f t="shared" si="2"/>
        <v>65335.281999999992</v>
      </c>
      <c r="L10" s="21">
        <f t="shared" si="2"/>
        <v>11534.914999999999</v>
      </c>
      <c r="M10" s="21">
        <f t="shared" si="2"/>
        <v>0</v>
      </c>
      <c r="N10" s="21">
        <f t="shared" si="2"/>
        <v>81.900000000000006</v>
      </c>
      <c r="O10" s="21">
        <f t="shared" si="2"/>
        <v>11453.014999999999</v>
      </c>
      <c r="P10" s="21">
        <f t="shared" si="2"/>
        <v>252893.29500000001</v>
      </c>
    </row>
    <row r="11" spans="1:16" x14ac:dyDescent="0.3">
      <c r="P11" s="23"/>
    </row>
    <row r="12" spans="1:16" x14ac:dyDescent="0.3">
      <c r="F12" s="23"/>
      <c r="P12" s="24"/>
    </row>
    <row r="13" spans="1:16" x14ac:dyDescent="0.3">
      <c r="P13" s="25"/>
    </row>
  </sheetData>
  <mergeCells count="3">
    <mergeCell ref="A10:B10"/>
    <mergeCell ref="A1:H1"/>
    <mergeCell ref="A2:H2"/>
  </mergeCells>
  <pageMargins left="0.27" right="0.2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 Table</vt:lpstr>
      <vt:lpstr>Sheet1</vt:lpstr>
      <vt:lpstr>Վարչապետի որոշում N 326-Ն-3-</vt:lpstr>
      <vt:lpstr>Վարչապետի որոշում N 326-Ն-3</vt:lpstr>
      <vt:lpstr>Վարչ. որոշում N 326-Ն-3_Ամփոփ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Haykanush Mkrtchyan</dc:creator>
  <cp:keywords>https:/mul2-minfin.gov.am/tasks/895964/oneclick/2023-IV-4222-final.xlsx?token=c3a493c29489c4ab6b38471b2e8f36e4</cp:keywords>
  <cp:lastModifiedBy>Mariam Meymaryan</cp:lastModifiedBy>
  <dcterms:created xsi:type="dcterms:W3CDTF">2015-06-05T18:19:34Z</dcterms:created>
  <dcterms:modified xsi:type="dcterms:W3CDTF">2024-10-22T06:49:26Z</dcterms:modified>
</cp:coreProperties>
</file>