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Mariam.Meymaryan\Desktop\hraparakum-4-rd eramsyak\"/>
    </mc:Choice>
  </mc:AlternateContent>
  <bookViews>
    <workbookView xWindow="0" yWindow="0" windowWidth="20490" windowHeight="6885" tabRatio="858" firstSheet="1" activeTab="1"/>
  </bookViews>
  <sheets>
    <sheet name="Sheet1" sheetId="9" state="hidden" r:id="rId1"/>
    <sheet name="Pivot Table" sheetId="6" r:id="rId2"/>
    <sheet name="Վարչապետի որոշում N 326-Ն-3-" sheetId="2" r:id="rId3"/>
    <sheet name="Վարչապետի որոշում N 326-Ն-3" sheetId="3" r:id="rId4"/>
    <sheet name="Վարչ. որոշում N 326-Ն-3_Ամփոփ" sheetId="4" r:id="rId5"/>
  </sheets>
  <definedNames>
    <definedName name="_xlnm._FilterDatabase" localSheetId="2" hidden="1">'Վարչապետի որոշում N 326-Ն-3-'!$A$9:$R$367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" i="4" l="1"/>
  <c r="I367" i="2" l="1"/>
  <c r="I14" i="2"/>
  <c r="I13" i="2"/>
  <c r="E74" i="3" l="1"/>
  <c r="F9" i="4"/>
  <c r="E9" i="4"/>
  <c r="D9" i="4"/>
  <c r="C9" i="4"/>
  <c r="G9" i="4"/>
  <c r="H9" i="4"/>
  <c r="I9" i="4"/>
  <c r="J9" i="4"/>
  <c r="K9" i="4"/>
  <c r="L9" i="4"/>
  <c r="N9" i="4"/>
  <c r="O9" i="4"/>
  <c r="P7" i="4"/>
  <c r="L7" i="4"/>
  <c r="P6" i="4"/>
  <c r="L6" i="4"/>
  <c r="E27" i="3"/>
  <c r="D27" i="3"/>
  <c r="D74" i="3" l="1"/>
  <c r="E33" i="3"/>
  <c r="J10" i="9" l="1"/>
  <c r="L8" i="4" l="1"/>
  <c r="D95" i="3"/>
  <c r="I366" i="2"/>
  <c r="J332" i="9" l="1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E78" i="3" l="1"/>
  <c r="O5" i="4"/>
  <c r="L5" i="4" s="1"/>
  <c r="N13" i="2" l="1"/>
  <c r="K11" i="2"/>
  <c r="K363" i="2" l="1"/>
  <c r="L363" i="2"/>
  <c r="N363" i="2"/>
  <c r="P363" i="2"/>
  <c r="Q363" i="2"/>
  <c r="K358" i="2"/>
  <c r="L358" i="2"/>
  <c r="N358" i="2"/>
  <c r="P358" i="2"/>
  <c r="Q358" i="2"/>
  <c r="K352" i="2"/>
  <c r="L352" i="2"/>
  <c r="N352" i="2"/>
  <c r="P352" i="2"/>
  <c r="Q352" i="2"/>
  <c r="K348" i="2"/>
  <c r="L348" i="2"/>
  <c r="N348" i="2"/>
  <c r="P348" i="2"/>
  <c r="Q348" i="2"/>
  <c r="K343" i="2"/>
  <c r="L343" i="2"/>
  <c r="N343" i="2"/>
  <c r="P343" i="2"/>
  <c r="Q343" i="2"/>
  <c r="K312" i="2"/>
  <c r="L312" i="2"/>
  <c r="N312" i="2"/>
  <c r="P312" i="2"/>
  <c r="Q312" i="2"/>
  <c r="K269" i="2"/>
  <c r="L269" i="2"/>
  <c r="N269" i="2"/>
  <c r="P269" i="2"/>
  <c r="Q269" i="2"/>
  <c r="K256" i="2"/>
  <c r="L256" i="2"/>
  <c r="N256" i="2"/>
  <c r="P256" i="2"/>
  <c r="Q256" i="2"/>
  <c r="K251" i="2"/>
  <c r="L251" i="2"/>
  <c r="N251" i="2"/>
  <c r="P251" i="2"/>
  <c r="Q251" i="2"/>
  <c r="K243" i="2"/>
  <c r="L243" i="2"/>
  <c r="N243" i="2"/>
  <c r="P243" i="2"/>
  <c r="Q243" i="2"/>
  <c r="K226" i="2"/>
  <c r="L226" i="2"/>
  <c r="N226" i="2"/>
  <c r="P226" i="2"/>
  <c r="Q226" i="2"/>
  <c r="K210" i="2"/>
  <c r="L210" i="2"/>
  <c r="N210" i="2"/>
  <c r="P210" i="2"/>
  <c r="Q210" i="2"/>
  <c r="K207" i="2"/>
  <c r="L207" i="2"/>
  <c r="N207" i="2"/>
  <c r="P207" i="2"/>
  <c r="Q207" i="2"/>
  <c r="K202" i="2"/>
  <c r="L202" i="2"/>
  <c r="N202" i="2"/>
  <c r="P202" i="2"/>
  <c r="Q202" i="2"/>
  <c r="K191" i="2"/>
  <c r="L191" i="2"/>
  <c r="N191" i="2"/>
  <c r="P191" i="2"/>
  <c r="Q191" i="2"/>
  <c r="K164" i="2"/>
  <c r="L164" i="2"/>
  <c r="N164" i="2"/>
  <c r="P164" i="2"/>
  <c r="Q164" i="2"/>
  <c r="K160" i="2"/>
  <c r="L160" i="2"/>
  <c r="L150" i="2" s="1"/>
  <c r="N160" i="2"/>
  <c r="N150" i="2" s="1"/>
  <c r="P160" i="2"/>
  <c r="Q160" i="2"/>
  <c r="Q150" i="2" s="1"/>
  <c r="K143" i="2"/>
  <c r="L143" i="2"/>
  <c r="N143" i="2"/>
  <c r="P143" i="2"/>
  <c r="Q143" i="2"/>
  <c r="K139" i="2"/>
  <c r="L139" i="2"/>
  <c r="N139" i="2"/>
  <c r="P139" i="2"/>
  <c r="Q139" i="2"/>
  <c r="K118" i="2"/>
  <c r="L118" i="2"/>
  <c r="N118" i="2"/>
  <c r="P118" i="2"/>
  <c r="Q118" i="2"/>
  <c r="K115" i="2"/>
  <c r="L115" i="2"/>
  <c r="N115" i="2"/>
  <c r="P115" i="2"/>
  <c r="Q115" i="2"/>
  <c r="K111" i="2"/>
  <c r="L111" i="2"/>
  <c r="N111" i="2"/>
  <c r="P111" i="2"/>
  <c r="Q111" i="2"/>
  <c r="K106" i="2"/>
  <c r="K76" i="2" s="1"/>
  <c r="L106" i="2"/>
  <c r="L76" i="2" s="1"/>
  <c r="N106" i="2"/>
  <c r="N76" i="2" s="1"/>
  <c r="P106" i="2"/>
  <c r="P76" i="2" s="1"/>
  <c r="Q106" i="2"/>
  <c r="Q76" i="2" s="1"/>
  <c r="K73" i="2"/>
  <c r="L73" i="2"/>
  <c r="N73" i="2"/>
  <c r="P73" i="2"/>
  <c r="Q73" i="2"/>
  <c r="K68" i="2"/>
  <c r="L68" i="2"/>
  <c r="N68" i="2"/>
  <c r="P68" i="2"/>
  <c r="Q68" i="2"/>
  <c r="K59" i="2"/>
  <c r="L59" i="2"/>
  <c r="N59" i="2"/>
  <c r="P59" i="2"/>
  <c r="Q59" i="2"/>
  <c r="K32" i="2"/>
  <c r="L32" i="2"/>
  <c r="N32" i="2"/>
  <c r="P32" i="2"/>
  <c r="Q32" i="2"/>
  <c r="K29" i="2"/>
  <c r="L29" i="2"/>
  <c r="N29" i="2"/>
  <c r="P29" i="2"/>
  <c r="Q29" i="2"/>
  <c r="K18" i="2"/>
  <c r="L18" i="2"/>
  <c r="N18" i="2"/>
  <c r="P18" i="2"/>
  <c r="Q18" i="2"/>
  <c r="K13" i="2"/>
  <c r="L13" i="2"/>
  <c r="P13" i="2"/>
  <c r="Q13" i="2"/>
  <c r="P150" i="2" l="1"/>
  <c r="L11" i="2"/>
  <c r="L367" i="2" s="1"/>
  <c r="N11" i="2"/>
  <c r="N367" i="2" s="1"/>
  <c r="P11" i="2"/>
  <c r="Q11" i="2"/>
  <c r="Q367" i="2" s="1"/>
  <c r="P367" i="2" l="1"/>
  <c r="J19" i="2" l="1"/>
  <c r="O351" i="2" l="1"/>
  <c r="M351" i="2"/>
  <c r="J351" i="2"/>
  <c r="R351" i="2" s="1"/>
  <c r="O350" i="2"/>
  <c r="M350" i="2"/>
  <c r="J350" i="2"/>
  <c r="R350" i="2" s="1"/>
  <c r="O349" i="2"/>
  <c r="M349" i="2"/>
  <c r="J349" i="2"/>
  <c r="O212" i="2"/>
  <c r="M212" i="2"/>
  <c r="J212" i="2"/>
  <c r="R212" i="2" s="1"/>
  <c r="O159" i="2"/>
  <c r="M159" i="2"/>
  <c r="J159" i="2"/>
  <c r="R159" i="2" s="1"/>
  <c r="I212" i="2" l="1"/>
  <c r="J348" i="2"/>
  <c r="M348" i="2"/>
  <c r="I351" i="2"/>
  <c r="I159" i="2"/>
  <c r="O348" i="2"/>
  <c r="I350" i="2"/>
  <c r="R349" i="2"/>
  <c r="I349" i="2" l="1"/>
  <c r="R348" i="2"/>
  <c r="I348" i="2" s="1"/>
  <c r="O324" i="2"/>
  <c r="M324" i="2"/>
  <c r="J324" i="2"/>
  <c r="R324" i="2" s="1"/>
  <c r="O323" i="2"/>
  <c r="M323" i="2"/>
  <c r="J323" i="2"/>
  <c r="R323" i="2" s="1"/>
  <c r="O321" i="2"/>
  <c r="M321" i="2"/>
  <c r="J321" i="2"/>
  <c r="R321" i="2" s="1"/>
  <c r="I324" i="2" l="1"/>
  <c r="I323" i="2"/>
  <c r="I321" i="2"/>
  <c r="K158" i="2"/>
  <c r="K150" i="2" s="1"/>
  <c r="K367" i="2" s="1"/>
  <c r="O311" i="2" l="1"/>
  <c r="M311" i="2"/>
  <c r="J311" i="2"/>
  <c r="R311" i="2" s="1"/>
  <c r="O310" i="2"/>
  <c r="M310" i="2"/>
  <c r="J310" i="2"/>
  <c r="R310" i="2" s="1"/>
  <c r="O309" i="2"/>
  <c r="M309" i="2"/>
  <c r="J309" i="2"/>
  <c r="R309" i="2" s="1"/>
  <c r="O308" i="2"/>
  <c r="M308" i="2"/>
  <c r="J308" i="2"/>
  <c r="R308" i="2" s="1"/>
  <c r="O307" i="2"/>
  <c r="M307" i="2"/>
  <c r="J307" i="2"/>
  <c r="R307" i="2" s="1"/>
  <c r="M138" i="2"/>
  <c r="J138" i="2"/>
  <c r="R138" i="2" s="1"/>
  <c r="I138" i="2" s="1"/>
  <c r="I309" i="2" l="1"/>
  <c r="I308" i="2"/>
  <c r="I311" i="2"/>
  <c r="I307" i="2"/>
  <c r="I310" i="2"/>
  <c r="J225" i="2"/>
  <c r="O342" i="2" l="1"/>
  <c r="M342" i="2"/>
  <c r="J342" i="2"/>
  <c r="R342" i="2" s="1"/>
  <c r="O58" i="2"/>
  <c r="M58" i="2"/>
  <c r="J58" i="2"/>
  <c r="R58" i="2" s="1"/>
  <c r="O190" i="2"/>
  <c r="M190" i="2"/>
  <c r="J190" i="2"/>
  <c r="R190" i="2" s="1"/>
  <c r="O105" i="2"/>
  <c r="M105" i="2"/>
  <c r="J105" i="2"/>
  <c r="R105" i="2" s="1"/>
  <c r="I105" i="2" l="1"/>
  <c r="I342" i="2"/>
  <c r="I58" i="2"/>
  <c r="I190" i="2"/>
  <c r="J228" i="2"/>
  <c r="O178" i="2" l="1"/>
  <c r="M178" i="2"/>
  <c r="J178" i="2"/>
  <c r="R178" i="2" s="1"/>
  <c r="I178" i="2" l="1"/>
  <c r="M137" i="2"/>
  <c r="J137" i="2"/>
  <c r="R137" i="2" s="1"/>
  <c r="I137" i="2" s="1"/>
  <c r="O136" i="2"/>
  <c r="M136" i="2"/>
  <c r="J136" i="2"/>
  <c r="R136" i="2" s="1"/>
  <c r="O127" i="2"/>
  <c r="M127" i="2"/>
  <c r="O126" i="2"/>
  <c r="M126" i="2"/>
  <c r="O113" i="2"/>
  <c r="M113" i="2"/>
  <c r="I136" i="2" l="1"/>
  <c r="O104" i="2"/>
  <c r="M104" i="2"/>
  <c r="J104" i="2"/>
  <c r="R104" i="2" s="1"/>
  <c r="I104" i="2" s="1"/>
  <c r="M101" i="2"/>
  <c r="O101" i="2"/>
  <c r="J96" i="2"/>
  <c r="J95" i="2"/>
  <c r="O89" i="2"/>
  <c r="J77" i="2"/>
  <c r="O57" i="2" l="1"/>
  <c r="M57" i="2"/>
  <c r="J44" i="2"/>
  <c r="J31" i="2"/>
  <c r="J30" i="2"/>
  <c r="J29" i="2" l="1"/>
  <c r="J57" i="2"/>
  <c r="R57" i="2" l="1"/>
  <c r="I57" i="2" s="1"/>
  <c r="O28" i="2" l="1"/>
  <c r="M28" i="2"/>
  <c r="J28" i="2"/>
  <c r="R28" i="2" s="1"/>
  <c r="O27" i="2"/>
  <c r="M27" i="2"/>
  <c r="J27" i="2"/>
  <c r="R27" i="2" s="1"/>
  <c r="J26" i="2"/>
  <c r="I28" i="2" l="1"/>
  <c r="I27" i="2"/>
  <c r="O12" i="2"/>
  <c r="O11" i="2" s="1"/>
  <c r="M12" i="2"/>
  <c r="M11" i="2" s="1"/>
  <c r="J12" i="2"/>
  <c r="J11" i="2" s="1"/>
  <c r="O357" i="2" l="1"/>
  <c r="M357" i="2"/>
  <c r="J357" i="2"/>
  <c r="R357" i="2" s="1"/>
  <c r="I357" i="2" s="1"/>
  <c r="O356" i="2"/>
  <c r="M356" i="2"/>
  <c r="J356" i="2"/>
  <c r="R356" i="2" s="1"/>
  <c r="O366" i="2"/>
  <c r="M366" i="2"/>
  <c r="J366" i="2"/>
  <c r="R366" i="2" s="1"/>
  <c r="O362" i="2"/>
  <c r="M362" i="2"/>
  <c r="J362" i="2"/>
  <c r="R362" i="2" s="1"/>
  <c r="I362" i="2" s="1"/>
  <c r="O360" i="2"/>
  <c r="M360" i="2"/>
  <c r="J360" i="2"/>
  <c r="R360" i="2" s="1"/>
  <c r="I360" i="2" s="1"/>
  <c r="O361" i="2"/>
  <c r="M361" i="2"/>
  <c r="J361" i="2"/>
  <c r="R361" i="2" s="1"/>
  <c r="I356" i="2" l="1"/>
  <c r="I361" i="2"/>
  <c r="O341" i="2"/>
  <c r="M341" i="2"/>
  <c r="J341" i="2"/>
  <c r="R341" i="2" s="1"/>
  <c r="O340" i="2"/>
  <c r="M340" i="2"/>
  <c r="J340" i="2"/>
  <c r="R340" i="2" s="1"/>
  <c r="O339" i="2"/>
  <c r="M339" i="2"/>
  <c r="J339" i="2"/>
  <c r="R339" i="2" s="1"/>
  <c r="I339" i="2" s="1"/>
  <c r="J316" i="2"/>
  <c r="I341" i="2" l="1"/>
  <c r="I340" i="2"/>
  <c r="O306" i="2"/>
  <c r="M306" i="2"/>
  <c r="J306" i="2"/>
  <c r="R306" i="2" s="1"/>
  <c r="I306" i="2" l="1"/>
  <c r="J273" i="2"/>
  <c r="O345" i="2" l="1"/>
  <c r="M345" i="2"/>
  <c r="J345" i="2"/>
  <c r="R345" i="2" s="1"/>
  <c r="I345" i="2" s="1"/>
  <c r="O201" i="2"/>
  <c r="M201" i="2"/>
  <c r="J201" i="2"/>
  <c r="R201" i="2" s="1"/>
  <c r="O200" i="2"/>
  <c r="M200" i="2"/>
  <c r="J200" i="2"/>
  <c r="R200" i="2" s="1"/>
  <c r="O199" i="2"/>
  <c r="M199" i="2"/>
  <c r="J199" i="2"/>
  <c r="R199" i="2" s="1"/>
  <c r="I199" i="2" s="1"/>
  <c r="O198" i="2"/>
  <c r="M198" i="2"/>
  <c r="J198" i="2"/>
  <c r="R198" i="2" s="1"/>
  <c r="I198" i="2" s="1"/>
  <c r="O197" i="2"/>
  <c r="M197" i="2"/>
  <c r="J197" i="2"/>
  <c r="R197" i="2" s="1"/>
  <c r="O196" i="2"/>
  <c r="M196" i="2"/>
  <c r="J196" i="2"/>
  <c r="R196" i="2" s="1"/>
  <c r="O195" i="2"/>
  <c r="M195" i="2"/>
  <c r="J195" i="2"/>
  <c r="R195" i="2" s="1"/>
  <c r="I195" i="2" s="1"/>
  <c r="O194" i="2"/>
  <c r="M194" i="2"/>
  <c r="J194" i="2"/>
  <c r="R194" i="2" s="1"/>
  <c r="I194" i="2" s="1"/>
  <c r="I197" i="2" l="1"/>
  <c r="I201" i="2"/>
  <c r="I196" i="2"/>
  <c r="I200" i="2"/>
  <c r="O206" i="2"/>
  <c r="M206" i="2"/>
  <c r="J206" i="2"/>
  <c r="R206" i="2" s="1"/>
  <c r="I206" i="2" s="1"/>
  <c r="O205" i="2"/>
  <c r="O204" i="2"/>
  <c r="O114" i="2"/>
  <c r="M114" i="2"/>
  <c r="J114" i="2"/>
  <c r="R114" i="2" s="1"/>
  <c r="I114" i="2" s="1"/>
  <c r="J16" i="2"/>
  <c r="R16" i="2" s="1"/>
  <c r="O17" i="2"/>
  <c r="M17" i="2"/>
  <c r="J17" i="2"/>
  <c r="R17" i="2" s="1"/>
  <c r="I17" i="2" s="1"/>
  <c r="O16" i="2"/>
  <c r="M16" i="2"/>
  <c r="O255" i="2"/>
  <c r="M255" i="2"/>
  <c r="J255" i="2"/>
  <c r="R255" i="2" s="1"/>
  <c r="O254" i="2"/>
  <c r="M254" i="2"/>
  <c r="J254" i="2"/>
  <c r="R254" i="2" s="1"/>
  <c r="I254" i="2" s="1"/>
  <c r="O268" i="2"/>
  <c r="M268" i="2"/>
  <c r="J268" i="2"/>
  <c r="R268" i="2" s="1"/>
  <c r="I268" i="2" s="1"/>
  <c r="O267" i="2"/>
  <c r="M267" i="2"/>
  <c r="J267" i="2"/>
  <c r="R267" i="2" s="1"/>
  <c r="O266" i="2"/>
  <c r="M266" i="2"/>
  <c r="J266" i="2"/>
  <c r="R266" i="2" s="1"/>
  <c r="O265" i="2"/>
  <c r="M265" i="2"/>
  <c r="J265" i="2"/>
  <c r="R265" i="2" s="1"/>
  <c r="I265" i="2" s="1"/>
  <c r="O264" i="2"/>
  <c r="M264" i="2"/>
  <c r="J264" i="2"/>
  <c r="R264" i="2" s="1"/>
  <c r="I264" i="2" s="1"/>
  <c r="O263" i="2"/>
  <c r="M263" i="2"/>
  <c r="J263" i="2"/>
  <c r="R263" i="2" s="1"/>
  <c r="O262" i="2"/>
  <c r="M262" i="2"/>
  <c r="J262" i="2"/>
  <c r="R262" i="2" s="1"/>
  <c r="O261" i="2"/>
  <c r="M261" i="2"/>
  <c r="J261" i="2"/>
  <c r="R261" i="2" s="1"/>
  <c r="I261" i="2" s="1"/>
  <c r="O260" i="2"/>
  <c r="M260" i="2"/>
  <c r="J260" i="2"/>
  <c r="R260" i="2" s="1"/>
  <c r="I260" i="2" s="1"/>
  <c r="J258" i="2"/>
  <c r="R258" i="2" s="1"/>
  <c r="I258" i="2" s="1"/>
  <c r="M258" i="2"/>
  <c r="O258" i="2"/>
  <c r="O250" i="2"/>
  <c r="M250" i="2"/>
  <c r="J250" i="2"/>
  <c r="R250" i="2" s="1"/>
  <c r="O249" i="2"/>
  <c r="M249" i="2"/>
  <c r="J249" i="2"/>
  <c r="R249" i="2" s="1"/>
  <c r="I249" i="2" s="1"/>
  <c r="O248" i="2"/>
  <c r="M248" i="2"/>
  <c r="J248" i="2"/>
  <c r="R248" i="2" s="1"/>
  <c r="I248" i="2" s="1"/>
  <c r="O247" i="2"/>
  <c r="M247" i="2"/>
  <c r="J247" i="2"/>
  <c r="R247" i="2" s="1"/>
  <c r="O246" i="2"/>
  <c r="M246" i="2"/>
  <c r="J246" i="2"/>
  <c r="R246" i="2" s="1"/>
  <c r="I247" i="2" l="1"/>
  <c r="I263" i="2"/>
  <c r="I267" i="2"/>
  <c r="I246" i="2"/>
  <c r="I250" i="2"/>
  <c r="I262" i="2"/>
  <c r="I266" i="2"/>
  <c r="I255" i="2"/>
  <c r="I16" i="2"/>
  <c r="O242" i="2"/>
  <c r="M242" i="2"/>
  <c r="J242" i="2"/>
  <c r="R242" i="2" s="1"/>
  <c r="I242" i="2" s="1"/>
  <c r="O241" i="2"/>
  <c r="M241" i="2"/>
  <c r="J241" i="2"/>
  <c r="R241" i="2" s="1"/>
  <c r="I241" i="2" s="1"/>
  <c r="O240" i="2"/>
  <c r="M240" i="2"/>
  <c r="J240" i="2"/>
  <c r="R240" i="2" s="1"/>
  <c r="O239" i="2"/>
  <c r="M239" i="2"/>
  <c r="J239" i="2"/>
  <c r="R239" i="2" s="1"/>
  <c r="O238" i="2"/>
  <c r="M238" i="2"/>
  <c r="J238" i="2"/>
  <c r="R238" i="2" s="1"/>
  <c r="I238" i="2" s="1"/>
  <c r="O237" i="2"/>
  <c r="M237" i="2"/>
  <c r="J237" i="2"/>
  <c r="R237" i="2" s="1"/>
  <c r="I237" i="2" s="1"/>
  <c r="I240" i="2" l="1"/>
  <c r="I239" i="2"/>
  <c r="O236" i="2"/>
  <c r="M236" i="2"/>
  <c r="J236" i="2"/>
  <c r="R236" i="2" s="1"/>
  <c r="O235" i="2"/>
  <c r="M235" i="2"/>
  <c r="J235" i="2"/>
  <c r="R235" i="2" s="1"/>
  <c r="I235" i="2" s="1"/>
  <c r="O234" i="2"/>
  <c r="M234" i="2"/>
  <c r="J234" i="2"/>
  <c r="R234" i="2" s="1"/>
  <c r="I234" i="2" s="1"/>
  <c r="O233" i="2"/>
  <c r="M233" i="2"/>
  <c r="J233" i="2"/>
  <c r="R233" i="2" s="1"/>
  <c r="O189" i="2"/>
  <c r="M189" i="2"/>
  <c r="J189" i="2"/>
  <c r="R189" i="2" s="1"/>
  <c r="O188" i="2"/>
  <c r="M188" i="2"/>
  <c r="J188" i="2"/>
  <c r="R188" i="2" s="1"/>
  <c r="I188" i="2" s="1"/>
  <c r="O187" i="2"/>
  <c r="M187" i="2"/>
  <c r="J187" i="2"/>
  <c r="R187" i="2" s="1"/>
  <c r="I187" i="2" s="1"/>
  <c r="O186" i="2"/>
  <c r="M186" i="2"/>
  <c r="J186" i="2"/>
  <c r="R186" i="2" s="1"/>
  <c r="O185" i="2"/>
  <c r="M185" i="2"/>
  <c r="J185" i="2"/>
  <c r="R185" i="2" s="1"/>
  <c r="O184" i="2"/>
  <c r="M184" i="2"/>
  <c r="J184" i="2"/>
  <c r="R184" i="2" s="1"/>
  <c r="I184" i="2" s="1"/>
  <c r="O183" i="2"/>
  <c r="M183" i="2"/>
  <c r="J183" i="2"/>
  <c r="R183" i="2" s="1"/>
  <c r="I183" i="2" s="1"/>
  <c r="O182" i="2"/>
  <c r="M182" i="2"/>
  <c r="J182" i="2"/>
  <c r="R182" i="2" s="1"/>
  <c r="O181" i="2"/>
  <c r="M181" i="2"/>
  <c r="J181" i="2"/>
  <c r="R181" i="2" s="1"/>
  <c r="O180" i="2"/>
  <c r="M180" i="2"/>
  <c r="J180" i="2"/>
  <c r="R180" i="2" s="1"/>
  <c r="I180" i="2" s="1"/>
  <c r="O179" i="2"/>
  <c r="M179" i="2"/>
  <c r="J179" i="2"/>
  <c r="R179" i="2" s="1"/>
  <c r="I179" i="2" s="1"/>
  <c r="O177" i="2"/>
  <c r="M177" i="2"/>
  <c r="J177" i="2"/>
  <c r="R177" i="2" s="1"/>
  <c r="I186" i="2" l="1"/>
  <c r="I233" i="2"/>
  <c r="I177" i="2"/>
  <c r="I182" i="2"/>
  <c r="I181" i="2"/>
  <c r="I185" i="2"/>
  <c r="I189" i="2"/>
  <c r="I236" i="2"/>
  <c r="O176" i="2"/>
  <c r="M176" i="2"/>
  <c r="J176" i="2"/>
  <c r="R176" i="2" s="1"/>
  <c r="I176" i="2" s="1"/>
  <c r="O175" i="2"/>
  <c r="M175" i="2"/>
  <c r="J175" i="2"/>
  <c r="R175" i="2" s="1"/>
  <c r="O174" i="2"/>
  <c r="M174" i="2"/>
  <c r="J174" i="2"/>
  <c r="R174" i="2" s="1"/>
  <c r="O173" i="2"/>
  <c r="M173" i="2"/>
  <c r="J173" i="2"/>
  <c r="R173" i="2" s="1"/>
  <c r="I173" i="2" s="1"/>
  <c r="O172" i="2"/>
  <c r="M172" i="2"/>
  <c r="J172" i="2"/>
  <c r="R172" i="2" s="1"/>
  <c r="I172" i="2" s="1"/>
  <c r="O171" i="2"/>
  <c r="M171" i="2"/>
  <c r="J171" i="2"/>
  <c r="R171" i="2" s="1"/>
  <c r="O163" i="2"/>
  <c r="M163" i="2"/>
  <c r="J163" i="2"/>
  <c r="R163" i="2" s="1"/>
  <c r="O162" i="2"/>
  <c r="M162" i="2"/>
  <c r="J162" i="2"/>
  <c r="R162" i="2" s="1"/>
  <c r="I162" i="2" s="1"/>
  <c r="J155" i="2"/>
  <c r="J149" i="2"/>
  <c r="R149" i="2" s="1"/>
  <c r="M149" i="2"/>
  <c r="O149" i="2"/>
  <c r="O147" i="2"/>
  <c r="M147" i="2"/>
  <c r="J147" i="2"/>
  <c r="R147" i="2" s="1"/>
  <c r="I147" i="2" s="1"/>
  <c r="O146" i="2"/>
  <c r="M146" i="2"/>
  <c r="J146" i="2"/>
  <c r="R146" i="2" s="1"/>
  <c r="O145" i="2"/>
  <c r="M145" i="2"/>
  <c r="J145" i="2"/>
  <c r="R145" i="2" s="1"/>
  <c r="O148" i="2"/>
  <c r="M148" i="2"/>
  <c r="J148" i="2"/>
  <c r="R148" i="2" s="1"/>
  <c r="I148" i="2" s="1"/>
  <c r="O135" i="2"/>
  <c r="M135" i="2"/>
  <c r="J135" i="2"/>
  <c r="R135" i="2" s="1"/>
  <c r="I135" i="2" s="1"/>
  <c r="O134" i="2"/>
  <c r="M134" i="2"/>
  <c r="J134" i="2"/>
  <c r="R134" i="2" s="1"/>
  <c r="O133" i="2"/>
  <c r="M133" i="2"/>
  <c r="J133" i="2"/>
  <c r="R133" i="2" s="1"/>
  <c r="O132" i="2"/>
  <c r="M132" i="2"/>
  <c r="J132" i="2"/>
  <c r="R132" i="2" s="1"/>
  <c r="I132" i="2" s="1"/>
  <c r="O131" i="2"/>
  <c r="M131" i="2"/>
  <c r="J131" i="2"/>
  <c r="R131" i="2" s="1"/>
  <c r="I131" i="2" s="1"/>
  <c r="O130" i="2"/>
  <c r="M130" i="2"/>
  <c r="J130" i="2"/>
  <c r="R130" i="2" s="1"/>
  <c r="O129" i="2"/>
  <c r="M129" i="2"/>
  <c r="J129" i="2"/>
  <c r="R129" i="2" s="1"/>
  <c r="O128" i="2"/>
  <c r="M128" i="2"/>
  <c r="J128" i="2"/>
  <c r="R128" i="2" s="1"/>
  <c r="I128" i="2" s="1"/>
  <c r="J126" i="2"/>
  <c r="R126" i="2" s="1"/>
  <c r="I126" i="2" s="1"/>
  <c r="J127" i="2"/>
  <c r="R127" i="2" s="1"/>
  <c r="I127" i="2" s="1"/>
  <c r="I134" i="2" l="1"/>
  <c r="I146" i="2"/>
  <c r="I149" i="2"/>
  <c r="I171" i="2"/>
  <c r="I175" i="2"/>
  <c r="I130" i="2"/>
  <c r="I129" i="2"/>
  <c r="I133" i="2"/>
  <c r="I145" i="2"/>
  <c r="I163" i="2"/>
  <c r="I174" i="2"/>
  <c r="O117" i="2"/>
  <c r="M117" i="2"/>
  <c r="J117" i="2"/>
  <c r="R117" i="2" s="1"/>
  <c r="O116" i="2"/>
  <c r="M116" i="2"/>
  <c r="M115" i="2" s="1"/>
  <c r="J116" i="2"/>
  <c r="J113" i="2"/>
  <c r="R113" i="2" s="1"/>
  <c r="I113" i="2" s="1"/>
  <c r="O110" i="2"/>
  <c r="M110" i="2"/>
  <c r="J110" i="2"/>
  <c r="R110" i="2" s="1"/>
  <c r="O109" i="2"/>
  <c r="M109" i="2"/>
  <c r="J109" i="2"/>
  <c r="O108" i="2"/>
  <c r="M108" i="2"/>
  <c r="J108" i="2"/>
  <c r="R108" i="2" s="1"/>
  <c r="I108" i="2" s="1"/>
  <c r="O103" i="2"/>
  <c r="M103" i="2"/>
  <c r="J103" i="2"/>
  <c r="R103" i="2" s="1"/>
  <c r="O115" i="2" l="1"/>
  <c r="I117" i="2"/>
  <c r="I103" i="2"/>
  <c r="I110" i="2"/>
  <c r="J115" i="2"/>
  <c r="R116" i="2"/>
  <c r="R109" i="2"/>
  <c r="I109" i="2" s="1"/>
  <c r="O102" i="2"/>
  <c r="M102" i="2"/>
  <c r="J102" i="2"/>
  <c r="R102" i="2" s="1"/>
  <c r="J101" i="2"/>
  <c r="R101" i="2" s="1"/>
  <c r="I101" i="2" s="1"/>
  <c r="O100" i="2"/>
  <c r="M100" i="2"/>
  <c r="J100" i="2"/>
  <c r="R100" i="2" s="1"/>
  <c r="M99" i="2"/>
  <c r="J99" i="2"/>
  <c r="R99" i="2" s="1"/>
  <c r="I99" i="2" s="1"/>
  <c r="O98" i="2"/>
  <c r="M98" i="2"/>
  <c r="J98" i="2"/>
  <c r="R98" i="2" s="1"/>
  <c r="O97" i="2"/>
  <c r="M97" i="2"/>
  <c r="J97" i="2"/>
  <c r="R97" i="2" s="1"/>
  <c r="O96" i="2"/>
  <c r="M96" i="2"/>
  <c r="R96" i="2"/>
  <c r="I96" i="2" l="1"/>
  <c r="I98" i="2"/>
  <c r="I97" i="2"/>
  <c r="I100" i="2"/>
  <c r="I102" i="2"/>
  <c r="I116" i="2"/>
  <c r="R115" i="2"/>
  <c r="I115" i="2" s="1"/>
  <c r="O95" i="2"/>
  <c r="M95" i="2"/>
  <c r="R95" i="2"/>
  <c r="O94" i="2"/>
  <c r="M94" i="2"/>
  <c r="J94" i="2"/>
  <c r="R94" i="2" s="1"/>
  <c r="O93" i="2"/>
  <c r="M93" i="2"/>
  <c r="J93" i="2"/>
  <c r="R93" i="2" s="1"/>
  <c r="I93" i="2" s="1"/>
  <c r="O92" i="2"/>
  <c r="M92" i="2"/>
  <c r="J92" i="2"/>
  <c r="R92" i="2" s="1"/>
  <c r="J91" i="2"/>
  <c r="I94" i="2" l="1"/>
  <c r="I92" i="2"/>
  <c r="I95" i="2"/>
  <c r="O80" i="2"/>
  <c r="M80" i="2"/>
  <c r="O79" i="2"/>
  <c r="M79" i="2"/>
  <c r="O78" i="2"/>
  <c r="M78" i="2"/>
  <c r="J78" i="2"/>
  <c r="O56" i="2"/>
  <c r="M56" i="2"/>
  <c r="J56" i="2"/>
  <c r="R56" i="2" s="1"/>
  <c r="I56" i="2" l="1"/>
  <c r="O67" i="2"/>
  <c r="M67" i="2"/>
  <c r="J67" i="2"/>
  <c r="R67" i="2" s="1"/>
  <c r="I67" i="2" s="1"/>
  <c r="O66" i="2"/>
  <c r="M66" i="2"/>
  <c r="J66" i="2"/>
  <c r="R66" i="2" s="1"/>
  <c r="I66" i="2" s="1"/>
  <c r="O64" i="2"/>
  <c r="O65" i="2"/>
  <c r="M64" i="2"/>
  <c r="M65" i="2"/>
  <c r="J65" i="2"/>
  <c r="R65" i="2" s="1"/>
  <c r="O62" i="2"/>
  <c r="M62" i="2"/>
  <c r="O61" i="2"/>
  <c r="M61" i="2"/>
  <c r="O55" i="2"/>
  <c r="M55" i="2"/>
  <c r="J55" i="2"/>
  <c r="R55" i="2" s="1"/>
  <c r="I55" i="2" s="1"/>
  <c r="O54" i="2"/>
  <c r="M54" i="2"/>
  <c r="J54" i="2"/>
  <c r="R54" i="2" s="1"/>
  <c r="O53" i="2"/>
  <c r="M53" i="2"/>
  <c r="J53" i="2"/>
  <c r="R53" i="2" s="1"/>
  <c r="I65" i="2" l="1"/>
  <c r="I54" i="2"/>
  <c r="I53" i="2"/>
  <c r="O45" i="2"/>
  <c r="M45" i="2"/>
  <c r="J45" i="2"/>
  <c r="R45" i="2" s="1"/>
  <c r="O52" i="2"/>
  <c r="M52" i="2"/>
  <c r="J52" i="2"/>
  <c r="R52" i="2" s="1"/>
  <c r="O51" i="2"/>
  <c r="M51" i="2"/>
  <c r="J51" i="2"/>
  <c r="R51" i="2" s="1"/>
  <c r="J50" i="2"/>
  <c r="R50" i="2" s="1"/>
  <c r="J49" i="2"/>
  <c r="R49" i="2" s="1"/>
  <c r="J48" i="2"/>
  <c r="R48" i="2" s="1"/>
  <c r="I48" i="2" s="1"/>
  <c r="J47" i="2"/>
  <c r="R47" i="2" s="1"/>
  <c r="J46" i="2"/>
  <c r="R46" i="2" s="1"/>
  <c r="O50" i="2"/>
  <c r="M50" i="2"/>
  <c r="O49" i="2"/>
  <c r="M49" i="2"/>
  <c r="O48" i="2"/>
  <c r="M48" i="2"/>
  <c r="O47" i="2"/>
  <c r="M47" i="2"/>
  <c r="O46" i="2"/>
  <c r="M46" i="2"/>
  <c r="O44" i="2"/>
  <c r="M44" i="2"/>
  <c r="R44" i="2"/>
  <c r="O43" i="2"/>
  <c r="M43" i="2"/>
  <c r="J43" i="2"/>
  <c r="R43" i="2" s="1"/>
  <c r="J42" i="2"/>
  <c r="R42" i="2" s="1"/>
  <c r="J41" i="2"/>
  <c r="R41" i="2" s="1"/>
  <c r="I41" i="2" s="1"/>
  <c r="J40" i="2"/>
  <c r="R40" i="2" s="1"/>
  <c r="J39" i="2"/>
  <c r="R39" i="2" s="1"/>
  <c r="O41" i="2"/>
  <c r="O42" i="2"/>
  <c r="O40" i="2"/>
  <c r="O39" i="2"/>
  <c r="M42" i="2"/>
  <c r="M41" i="2"/>
  <c r="M40" i="2"/>
  <c r="O38" i="2"/>
  <c r="O37" i="2"/>
  <c r="O36" i="2"/>
  <c r="M39" i="2"/>
  <c r="O26" i="2"/>
  <c r="M26" i="2"/>
  <c r="R26" i="2"/>
  <c r="I43" i="2" l="1"/>
  <c r="I46" i="2"/>
  <c r="I50" i="2"/>
  <c r="I40" i="2"/>
  <c r="I51" i="2"/>
  <c r="I39" i="2"/>
  <c r="I52" i="2"/>
  <c r="I47" i="2"/>
  <c r="I26" i="2"/>
  <c r="I42" i="2"/>
  <c r="I44" i="2"/>
  <c r="I49" i="2"/>
  <c r="I45" i="2"/>
  <c r="O21" i="2"/>
  <c r="O22" i="2"/>
  <c r="O23" i="2"/>
  <c r="O24" i="2"/>
  <c r="O25" i="2"/>
  <c r="M23" i="2"/>
  <c r="M22" i="2"/>
  <c r="M24" i="2"/>
  <c r="M25" i="2"/>
  <c r="J24" i="2"/>
  <c r="J25" i="2"/>
  <c r="R25" i="2" s="1"/>
  <c r="R30" i="2"/>
  <c r="O18" i="2" l="1"/>
  <c r="I25" i="2"/>
  <c r="R24" i="2"/>
  <c r="I24" i="2" s="1"/>
  <c r="R31" i="2"/>
  <c r="R29" i="2" s="1"/>
  <c r="O31" i="2"/>
  <c r="M31" i="2"/>
  <c r="I31" i="2" l="1"/>
  <c r="M38" i="2"/>
  <c r="J38" i="2"/>
  <c r="R38" i="2" s="1"/>
  <c r="I38" i="2" s="1"/>
  <c r="M37" i="2"/>
  <c r="J37" i="2"/>
  <c r="R37" i="2" s="1"/>
  <c r="I37" i="2" s="1"/>
  <c r="O35" i="2"/>
  <c r="J35" i="2"/>
  <c r="J23" i="2"/>
  <c r="R23" i="2" s="1"/>
  <c r="I23" i="2" s="1"/>
  <c r="O15" i="2" l="1"/>
  <c r="M15" i="2"/>
  <c r="J15" i="2"/>
  <c r="R15" i="2" s="1"/>
  <c r="O14" i="2"/>
  <c r="M14" i="2"/>
  <c r="J14" i="2"/>
  <c r="I15" i="2" l="1"/>
  <c r="O13" i="2"/>
  <c r="J13" i="2"/>
  <c r="M13" i="2"/>
  <c r="R14" i="2"/>
  <c r="E50" i="3"/>
  <c r="E57" i="3" s="1"/>
  <c r="R13" i="2" l="1"/>
  <c r="M9" i="4"/>
  <c r="P8" i="4"/>
  <c r="D50" i="3"/>
  <c r="E95" i="3"/>
  <c r="E99" i="3" s="1"/>
  <c r="P5" i="4" l="1"/>
  <c r="M33" i="2" l="1"/>
  <c r="M303" i="2" l="1"/>
  <c r="J21" i="2" l="1"/>
  <c r="J22" i="2"/>
  <c r="J20" i="2"/>
  <c r="M21" i="2"/>
  <c r="M19" i="2"/>
  <c r="J193" i="2"/>
  <c r="J18" i="2" l="1"/>
  <c r="O365" i="2"/>
  <c r="M365" i="2"/>
  <c r="J365" i="2"/>
  <c r="R365" i="2" s="1"/>
  <c r="O364" i="2"/>
  <c r="M364" i="2"/>
  <c r="J364" i="2"/>
  <c r="O347" i="2"/>
  <c r="M347" i="2"/>
  <c r="O359" i="2"/>
  <c r="O358" i="2" s="1"/>
  <c r="M359" i="2"/>
  <c r="M358" i="2" s="1"/>
  <c r="J359" i="2"/>
  <c r="J358" i="2" s="1"/>
  <c r="I365" i="2" l="1"/>
  <c r="J363" i="2"/>
  <c r="M363" i="2"/>
  <c r="O363" i="2"/>
  <c r="R359" i="2"/>
  <c r="R364" i="2"/>
  <c r="I364" i="2" l="1"/>
  <c r="R363" i="2"/>
  <c r="I363" i="2" s="1"/>
  <c r="I359" i="2"/>
  <c r="R358" i="2"/>
  <c r="I358" i="2" s="1"/>
  <c r="J347" i="2"/>
  <c r="R347" i="2" s="1"/>
  <c r="I347" i="2" s="1"/>
  <c r="J346" i="2"/>
  <c r="R346" i="2" s="1"/>
  <c r="M346" i="2"/>
  <c r="O346" i="2"/>
  <c r="J344" i="2"/>
  <c r="M344" i="2"/>
  <c r="O344" i="2"/>
  <c r="O337" i="2"/>
  <c r="M337" i="2"/>
  <c r="J337" i="2"/>
  <c r="R337" i="2" s="1"/>
  <c r="O343" i="2" l="1"/>
  <c r="I346" i="2"/>
  <c r="I337" i="2"/>
  <c r="M343" i="2"/>
  <c r="J343" i="2"/>
  <c r="R344" i="2"/>
  <c r="I344" i="2" l="1"/>
  <c r="R343" i="2"/>
  <c r="I343" i="2" s="1"/>
  <c r="M36" i="2"/>
  <c r="M35" i="2"/>
  <c r="M34" i="2"/>
  <c r="M32" i="2" l="1"/>
  <c r="O338" i="2"/>
  <c r="M338" i="2"/>
  <c r="J338" i="2"/>
  <c r="R338" i="2" s="1"/>
  <c r="O336" i="2"/>
  <c r="M336" i="2"/>
  <c r="J336" i="2"/>
  <c r="R336" i="2" s="1"/>
  <c r="I336" i="2" s="1"/>
  <c r="O220" i="2"/>
  <c r="M205" i="2"/>
  <c r="J205" i="2"/>
  <c r="R205" i="2" s="1"/>
  <c r="I205" i="2" s="1"/>
  <c r="I338" i="2" l="1"/>
  <c r="O165" i="2"/>
  <c r="O170" i="2"/>
  <c r="O156" i="2"/>
  <c r="M156" i="2"/>
  <c r="J156" i="2"/>
  <c r="R156" i="2" s="1"/>
  <c r="I156" i="2" l="1"/>
  <c r="O153" i="2"/>
  <c r="O125" i="2" l="1"/>
  <c r="J124" i="2"/>
  <c r="J69" i="2" l="1"/>
  <c r="R69" i="2" l="1"/>
  <c r="J64" i="2"/>
  <c r="R64" i="2" s="1"/>
  <c r="I64" i="2" s="1"/>
  <c r="J63" i="2"/>
  <c r="R63" i="2" s="1"/>
  <c r="J62" i="2"/>
  <c r="R62" i="2" s="1"/>
  <c r="I62" i="2" s="1"/>
  <c r="J61" i="2"/>
  <c r="R61" i="2" s="1"/>
  <c r="I61" i="2" s="1"/>
  <c r="M83" i="2"/>
  <c r="J60" i="2"/>
  <c r="J36" i="2"/>
  <c r="R36" i="2" s="1"/>
  <c r="I36" i="2" s="1"/>
  <c r="R35" i="2"/>
  <c r="I35" i="2" s="1"/>
  <c r="J34" i="2"/>
  <c r="J33" i="2"/>
  <c r="J32" i="2" l="1"/>
  <c r="J59" i="2"/>
  <c r="R60" i="2"/>
  <c r="J70" i="2"/>
  <c r="R59" i="2" l="1"/>
  <c r="R70" i="2"/>
  <c r="O33" i="2"/>
  <c r="R19" i="2" l="1"/>
  <c r="R22" i="2"/>
  <c r="I22" i="2" s="1"/>
  <c r="R20" i="2"/>
  <c r="I20" i="2" s="1"/>
  <c r="R21" i="2"/>
  <c r="I21" i="2" s="1"/>
  <c r="R18" i="2" l="1"/>
  <c r="I18" i="2" s="1"/>
  <c r="I19" i="2"/>
  <c r="J354" i="2"/>
  <c r="O112" i="2" l="1"/>
  <c r="O111" i="2" s="1"/>
  <c r="M112" i="2"/>
  <c r="M111" i="2" s="1"/>
  <c r="J112" i="2"/>
  <c r="J111" i="2" s="1"/>
  <c r="O75" i="2"/>
  <c r="M75" i="2"/>
  <c r="J75" i="2"/>
  <c r="R75" i="2" s="1"/>
  <c r="O74" i="2"/>
  <c r="M74" i="2"/>
  <c r="J74" i="2"/>
  <c r="O193" i="2"/>
  <c r="M193" i="2"/>
  <c r="R193" i="2"/>
  <c r="O192" i="2"/>
  <c r="M192" i="2"/>
  <c r="J192" i="2"/>
  <c r="J191" i="2" s="1"/>
  <c r="O335" i="2"/>
  <c r="M335" i="2"/>
  <c r="J335" i="2"/>
  <c r="R335" i="2" s="1"/>
  <c r="O334" i="2"/>
  <c r="M334" i="2"/>
  <c r="J334" i="2"/>
  <c r="R334" i="2" s="1"/>
  <c r="O333" i="2"/>
  <c r="M333" i="2"/>
  <c r="J333" i="2"/>
  <c r="R333" i="2" s="1"/>
  <c r="O332" i="2"/>
  <c r="M332" i="2"/>
  <c r="J332" i="2"/>
  <c r="R332" i="2" s="1"/>
  <c r="O331" i="2"/>
  <c r="M331" i="2"/>
  <c r="J331" i="2"/>
  <c r="R331" i="2" s="1"/>
  <c r="O330" i="2"/>
  <c r="M330" i="2"/>
  <c r="J330" i="2"/>
  <c r="R330" i="2" s="1"/>
  <c r="O329" i="2"/>
  <c r="M329" i="2"/>
  <c r="J329" i="2"/>
  <c r="R329" i="2" s="1"/>
  <c r="O328" i="2"/>
  <c r="M328" i="2"/>
  <c r="J328" i="2"/>
  <c r="R328" i="2" s="1"/>
  <c r="O327" i="2"/>
  <c r="M327" i="2"/>
  <c r="J327" i="2"/>
  <c r="R327" i="2" s="1"/>
  <c r="O326" i="2"/>
  <c r="M326" i="2"/>
  <c r="J326" i="2"/>
  <c r="R326" i="2" s="1"/>
  <c r="O325" i="2"/>
  <c r="M325" i="2"/>
  <c r="J325" i="2"/>
  <c r="R325" i="2" s="1"/>
  <c r="O322" i="2"/>
  <c r="M322" i="2"/>
  <c r="J322" i="2"/>
  <c r="R322" i="2" s="1"/>
  <c r="O320" i="2"/>
  <c r="M320" i="2"/>
  <c r="J320" i="2"/>
  <c r="R320" i="2" s="1"/>
  <c r="O319" i="2"/>
  <c r="M319" i="2"/>
  <c r="J319" i="2"/>
  <c r="R319" i="2" s="1"/>
  <c r="O318" i="2"/>
  <c r="M318" i="2"/>
  <c r="J318" i="2"/>
  <c r="R318" i="2" s="1"/>
  <c r="O317" i="2"/>
  <c r="M317" i="2"/>
  <c r="J317" i="2"/>
  <c r="R317" i="2" s="1"/>
  <c r="O316" i="2"/>
  <c r="M316" i="2"/>
  <c r="R316" i="2"/>
  <c r="O315" i="2"/>
  <c r="M315" i="2"/>
  <c r="J315" i="2"/>
  <c r="R315" i="2" s="1"/>
  <c r="O144" i="2"/>
  <c r="O143" i="2" s="1"/>
  <c r="M144" i="2"/>
  <c r="M143" i="2" s="1"/>
  <c r="J144" i="2"/>
  <c r="J143" i="2" s="1"/>
  <c r="M73" i="2" l="1"/>
  <c r="I322" i="2"/>
  <c r="I328" i="2"/>
  <c r="I332" i="2"/>
  <c r="O73" i="2"/>
  <c r="I317" i="2"/>
  <c r="I318" i="2"/>
  <c r="I325" i="2"/>
  <c r="I329" i="2"/>
  <c r="I333" i="2"/>
  <c r="I193" i="2"/>
  <c r="I327" i="2"/>
  <c r="I331" i="2"/>
  <c r="I335" i="2"/>
  <c r="M191" i="2"/>
  <c r="I75" i="2"/>
  <c r="I316" i="2"/>
  <c r="I320" i="2"/>
  <c r="I315" i="2"/>
  <c r="I319" i="2"/>
  <c r="I326" i="2"/>
  <c r="I330" i="2"/>
  <c r="I334" i="2"/>
  <c r="O191" i="2"/>
  <c r="J73" i="2"/>
  <c r="R192" i="2"/>
  <c r="R112" i="2"/>
  <c r="R12" i="2"/>
  <c r="R144" i="2"/>
  <c r="R74" i="2"/>
  <c r="O30" i="2"/>
  <c r="M30" i="2"/>
  <c r="M29" i="2" s="1"/>
  <c r="I192" i="2" l="1"/>
  <c r="R191" i="2"/>
  <c r="I191" i="2" s="1"/>
  <c r="R111" i="2"/>
  <c r="I111" i="2" s="1"/>
  <c r="I112" i="2"/>
  <c r="I74" i="2"/>
  <c r="R73" i="2"/>
  <c r="I73" i="2" s="1"/>
  <c r="R143" i="2"/>
  <c r="I143" i="2" s="1"/>
  <c r="I144" i="2"/>
  <c r="O29" i="2"/>
  <c r="I29" i="2" s="1"/>
  <c r="I30" i="2"/>
  <c r="I12" i="2"/>
  <c r="R11" i="2"/>
  <c r="I11" i="2" s="1"/>
  <c r="O314" i="2"/>
  <c r="M314" i="2"/>
  <c r="J314" i="2"/>
  <c r="R314" i="2" s="1"/>
  <c r="I314" i="2" l="1"/>
  <c r="O282" i="2"/>
  <c r="M170" i="2" l="1"/>
  <c r="J170" i="2"/>
  <c r="R170" i="2" s="1"/>
  <c r="I170" i="2" s="1"/>
  <c r="O169" i="2"/>
  <c r="M169" i="2"/>
  <c r="J169" i="2"/>
  <c r="R169" i="2" s="1"/>
  <c r="I169" i="2" l="1"/>
  <c r="O225" i="2"/>
  <c r="M225" i="2"/>
  <c r="R225" i="2"/>
  <c r="I225" i="2" s="1"/>
  <c r="O224" i="2"/>
  <c r="M224" i="2"/>
  <c r="J224" i="2"/>
  <c r="R224" i="2" s="1"/>
  <c r="I224" i="2" s="1"/>
  <c r="M204" i="2" l="1"/>
  <c r="J204" i="2"/>
  <c r="R204" i="2" s="1"/>
  <c r="I204" i="2" s="1"/>
  <c r="O209" i="2"/>
  <c r="M209" i="2"/>
  <c r="J209" i="2"/>
  <c r="R209" i="2" s="1"/>
  <c r="O168" i="2"/>
  <c r="M168" i="2"/>
  <c r="J168" i="2"/>
  <c r="R168" i="2" s="1"/>
  <c r="I168" i="2" s="1"/>
  <c r="J167" i="2"/>
  <c r="R167" i="2" s="1"/>
  <c r="J166" i="2"/>
  <c r="R166" i="2" s="1"/>
  <c r="J165" i="2"/>
  <c r="O167" i="2"/>
  <c r="M167" i="2"/>
  <c r="O166" i="2"/>
  <c r="M166" i="2"/>
  <c r="M165" i="2"/>
  <c r="M164" i="2" s="1"/>
  <c r="J164" i="2" l="1"/>
  <c r="I166" i="2"/>
  <c r="O164" i="2"/>
  <c r="I167" i="2"/>
  <c r="I209" i="2"/>
  <c r="R165" i="2"/>
  <c r="I165" i="2" l="1"/>
  <c r="R164" i="2"/>
  <c r="I164" i="2" s="1"/>
  <c r="O355" i="2"/>
  <c r="M355" i="2"/>
  <c r="J355" i="2"/>
  <c r="R355" i="2" s="1"/>
  <c r="O354" i="2"/>
  <c r="M354" i="2"/>
  <c r="R354" i="2"/>
  <c r="I354" i="2" l="1"/>
  <c r="I355" i="2"/>
  <c r="O259" i="2"/>
  <c r="M259" i="2"/>
  <c r="J259" i="2"/>
  <c r="R259" i="2" s="1"/>
  <c r="I259" i="2" l="1"/>
  <c r="O305" i="2"/>
  <c r="M305" i="2"/>
  <c r="J305" i="2"/>
  <c r="R305" i="2" s="1"/>
  <c r="O304" i="2"/>
  <c r="M304" i="2"/>
  <c r="J304" i="2"/>
  <c r="J303" i="2"/>
  <c r="R303" i="2" s="1"/>
  <c r="I303" i="2" s="1"/>
  <c r="J302" i="2"/>
  <c r="R302" i="2" s="1"/>
  <c r="I302" i="2" s="1"/>
  <c r="J301" i="2"/>
  <c r="R301" i="2" s="1"/>
  <c r="I301" i="2" s="1"/>
  <c r="O300" i="2"/>
  <c r="M300" i="2"/>
  <c r="J300" i="2"/>
  <c r="R300" i="2" s="1"/>
  <c r="O299" i="2"/>
  <c r="M299" i="2"/>
  <c r="J299" i="2"/>
  <c r="R299" i="2" s="1"/>
  <c r="O293" i="2"/>
  <c r="I300" i="2" l="1"/>
  <c r="I299" i="2"/>
  <c r="I305" i="2"/>
  <c r="R304" i="2"/>
  <c r="I304" i="2" s="1"/>
  <c r="O298" i="2" l="1"/>
  <c r="O297" i="2"/>
  <c r="O296" i="2"/>
  <c r="O295" i="2"/>
  <c r="O294" i="2"/>
  <c r="O292" i="2"/>
  <c r="O291" i="2"/>
  <c r="O290" i="2"/>
  <c r="O289" i="2"/>
  <c r="O288" i="2"/>
  <c r="O287" i="2"/>
  <c r="O285" i="2"/>
  <c r="O284" i="2"/>
  <c r="O283" i="2"/>
  <c r="O281" i="2"/>
  <c r="O280" i="2"/>
  <c r="O279" i="2"/>
  <c r="O276" i="2"/>
  <c r="O275" i="2"/>
  <c r="O274" i="2"/>
  <c r="O273" i="2"/>
  <c r="O272" i="2"/>
  <c r="O271" i="2"/>
  <c r="O270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O257" i="2"/>
  <c r="O256" i="2" s="1"/>
  <c r="M257" i="2"/>
  <c r="M256" i="2" s="1"/>
  <c r="O253" i="2"/>
  <c r="M253" i="2"/>
  <c r="O252" i="2"/>
  <c r="M252" i="2"/>
  <c r="O245" i="2"/>
  <c r="M245" i="2"/>
  <c r="O244" i="2"/>
  <c r="M244" i="2"/>
  <c r="O232" i="2"/>
  <c r="M232" i="2"/>
  <c r="O231" i="2"/>
  <c r="M231" i="2"/>
  <c r="O230" i="2"/>
  <c r="M230" i="2"/>
  <c r="O229" i="2"/>
  <c r="M229" i="2"/>
  <c r="O228" i="2"/>
  <c r="M228" i="2"/>
  <c r="O227" i="2"/>
  <c r="M227" i="2"/>
  <c r="O223" i="2"/>
  <c r="M223" i="2"/>
  <c r="O222" i="2"/>
  <c r="M222" i="2"/>
  <c r="O221" i="2"/>
  <c r="M221" i="2"/>
  <c r="M220" i="2"/>
  <c r="O219" i="2"/>
  <c r="M219" i="2"/>
  <c r="O218" i="2"/>
  <c r="M218" i="2"/>
  <c r="O217" i="2"/>
  <c r="M217" i="2"/>
  <c r="O216" i="2"/>
  <c r="M216" i="2"/>
  <c r="O215" i="2"/>
  <c r="M215" i="2"/>
  <c r="O214" i="2"/>
  <c r="M214" i="2"/>
  <c r="O213" i="2"/>
  <c r="M213" i="2"/>
  <c r="O211" i="2"/>
  <c r="M211" i="2"/>
  <c r="O203" i="2"/>
  <c r="O202" i="2" s="1"/>
  <c r="M203" i="2"/>
  <c r="M202" i="2" s="1"/>
  <c r="O208" i="2"/>
  <c r="O207" i="2" s="1"/>
  <c r="M208" i="2"/>
  <c r="M207" i="2" s="1"/>
  <c r="O161" i="2"/>
  <c r="O160" i="2" s="1"/>
  <c r="M161" i="2"/>
  <c r="M160" i="2" s="1"/>
  <c r="O158" i="2"/>
  <c r="M158" i="2"/>
  <c r="O157" i="2"/>
  <c r="M157" i="2"/>
  <c r="O155" i="2"/>
  <c r="M155" i="2"/>
  <c r="O154" i="2"/>
  <c r="M154" i="2"/>
  <c r="M153" i="2"/>
  <c r="O152" i="2"/>
  <c r="M152" i="2"/>
  <c r="O151" i="2"/>
  <c r="M151" i="2"/>
  <c r="M125" i="2"/>
  <c r="O124" i="2"/>
  <c r="M124" i="2"/>
  <c r="O123" i="2"/>
  <c r="M123" i="2"/>
  <c r="O122" i="2"/>
  <c r="M122" i="2"/>
  <c r="O121" i="2"/>
  <c r="M121" i="2"/>
  <c r="O120" i="2"/>
  <c r="M120" i="2"/>
  <c r="O119" i="2"/>
  <c r="M119" i="2"/>
  <c r="O107" i="2"/>
  <c r="O106" i="2" s="1"/>
  <c r="M107" i="2"/>
  <c r="M106" i="2" s="1"/>
  <c r="O118" i="2" l="1"/>
  <c r="M150" i="2"/>
  <c r="O210" i="2"/>
  <c r="M269" i="2"/>
  <c r="O269" i="2"/>
  <c r="O150" i="2"/>
  <c r="M226" i="2"/>
  <c r="M243" i="2"/>
  <c r="M251" i="2"/>
  <c r="M118" i="2"/>
  <c r="M210" i="2"/>
  <c r="O226" i="2"/>
  <c r="O243" i="2"/>
  <c r="O251" i="2"/>
  <c r="M91" i="2"/>
  <c r="M90" i="2"/>
  <c r="O88" i="2"/>
  <c r="M88" i="2"/>
  <c r="O87" i="2"/>
  <c r="M87" i="2"/>
  <c r="O86" i="2"/>
  <c r="M86" i="2"/>
  <c r="O85" i="2"/>
  <c r="M85" i="2"/>
  <c r="O84" i="2"/>
  <c r="M84" i="2"/>
  <c r="O83" i="2"/>
  <c r="O82" i="2"/>
  <c r="M82" i="2"/>
  <c r="O81" i="2"/>
  <c r="M81" i="2"/>
  <c r="O77" i="2"/>
  <c r="M77" i="2"/>
  <c r="O72" i="2"/>
  <c r="M72" i="2"/>
  <c r="O71" i="2"/>
  <c r="M71" i="2"/>
  <c r="O70" i="2"/>
  <c r="I70" i="2" s="1"/>
  <c r="M70" i="2"/>
  <c r="O69" i="2"/>
  <c r="M69" i="2"/>
  <c r="O34" i="2"/>
  <c r="O32" i="2" s="1"/>
  <c r="M20" i="2"/>
  <c r="M18" i="2" s="1"/>
  <c r="O60" i="2"/>
  <c r="O63" i="2"/>
  <c r="I63" i="2" s="1"/>
  <c r="O140" i="2"/>
  <c r="O141" i="2"/>
  <c r="O142" i="2"/>
  <c r="O313" i="2"/>
  <c r="O312" i="2" s="1"/>
  <c r="O353" i="2"/>
  <c r="O352" i="2" s="1"/>
  <c r="O139" i="2" l="1"/>
  <c r="M68" i="2"/>
  <c r="M76" i="2"/>
  <c r="O59" i="2"/>
  <c r="I59" i="2" s="1"/>
  <c r="I60" i="2"/>
  <c r="O68" i="2"/>
  <c r="I69" i="2"/>
  <c r="O76" i="2"/>
  <c r="J270" i="2"/>
  <c r="O367" i="2" l="1"/>
  <c r="M353" i="2"/>
  <c r="M352" i="2" s="1"/>
  <c r="J353" i="2"/>
  <c r="J352" i="2" s="1"/>
  <c r="M313" i="2"/>
  <c r="M312" i="2" s="1"/>
  <c r="J313" i="2"/>
  <c r="J312" i="2" s="1"/>
  <c r="J298" i="2"/>
  <c r="R298" i="2" s="1"/>
  <c r="I298" i="2" s="1"/>
  <c r="J297" i="2"/>
  <c r="R297" i="2" s="1"/>
  <c r="I297" i="2" s="1"/>
  <c r="J296" i="2"/>
  <c r="R296" i="2" s="1"/>
  <c r="I296" i="2" s="1"/>
  <c r="J295" i="2"/>
  <c r="R295" i="2" s="1"/>
  <c r="I295" i="2" s="1"/>
  <c r="J294" i="2"/>
  <c r="R294" i="2" s="1"/>
  <c r="I294" i="2" s="1"/>
  <c r="J293" i="2"/>
  <c r="R293" i="2" s="1"/>
  <c r="I293" i="2" s="1"/>
  <c r="J292" i="2"/>
  <c r="R292" i="2" s="1"/>
  <c r="I292" i="2" s="1"/>
  <c r="J291" i="2"/>
  <c r="R291" i="2" s="1"/>
  <c r="I291" i="2" s="1"/>
  <c r="J290" i="2"/>
  <c r="R290" i="2" s="1"/>
  <c r="I290" i="2" s="1"/>
  <c r="J289" i="2"/>
  <c r="R289" i="2" s="1"/>
  <c r="I289" i="2" s="1"/>
  <c r="J288" i="2"/>
  <c r="R288" i="2" s="1"/>
  <c r="I288" i="2" s="1"/>
  <c r="J287" i="2"/>
  <c r="R287" i="2" s="1"/>
  <c r="I287" i="2" s="1"/>
  <c r="J286" i="2"/>
  <c r="J285" i="2"/>
  <c r="R285" i="2" s="1"/>
  <c r="I285" i="2" s="1"/>
  <c r="J284" i="2"/>
  <c r="R284" i="2" s="1"/>
  <c r="I284" i="2" s="1"/>
  <c r="J283" i="2"/>
  <c r="R283" i="2" s="1"/>
  <c r="I283" i="2" s="1"/>
  <c r="J282" i="2"/>
  <c r="R282" i="2" s="1"/>
  <c r="I282" i="2" s="1"/>
  <c r="J281" i="2"/>
  <c r="R281" i="2" s="1"/>
  <c r="I281" i="2" s="1"/>
  <c r="J280" i="2"/>
  <c r="R280" i="2" s="1"/>
  <c r="I280" i="2" s="1"/>
  <c r="J279" i="2"/>
  <c r="R279" i="2" s="1"/>
  <c r="I279" i="2" s="1"/>
  <c r="J278" i="2"/>
  <c r="R278" i="2" s="1"/>
  <c r="I278" i="2" s="1"/>
  <c r="J277" i="2"/>
  <c r="R277" i="2" s="1"/>
  <c r="I277" i="2" s="1"/>
  <c r="J276" i="2"/>
  <c r="R276" i="2" s="1"/>
  <c r="I276" i="2" s="1"/>
  <c r="J275" i="2"/>
  <c r="R275" i="2" s="1"/>
  <c r="I275" i="2" s="1"/>
  <c r="J274" i="2"/>
  <c r="R273" i="2"/>
  <c r="I273" i="2" s="1"/>
  <c r="J272" i="2"/>
  <c r="R272" i="2" s="1"/>
  <c r="I272" i="2" s="1"/>
  <c r="J271" i="2"/>
  <c r="R271" i="2" s="1"/>
  <c r="I271" i="2" s="1"/>
  <c r="R270" i="2"/>
  <c r="J257" i="2"/>
  <c r="J256" i="2" s="1"/>
  <c r="J253" i="2"/>
  <c r="R253" i="2" s="1"/>
  <c r="I253" i="2" s="1"/>
  <c r="J252" i="2"/>
  <c r="J245" i="2"/>
  <c r="J244" i="2"/>
  <c r="J232" i="2"/>
  <c r="R232" i="2" s="1"/>
  <c r="I232" i="2" s="1"/>
  <c r="J231" i="2"/>
  <c r="R231" i="2" s="1"/>
  <c r="I231" i="2" s="1"/>
  <c r="J230" i="2"/>
  <c r="R230" i="2" s="1"/>
  <c r="I230" i="2" s="1"/>
  <c r="J229" i="2"/>
  <c r="R229" i="2" s="1"/>
  <c r="I229" i="2" s="1"/>
  <c r="J227" i="2"/>
  <c r="J223" i="2"/>
  <c r="R223" i="2" s="1"/>
  <c r="I223" i="2" s="1"/>
  <c r="J222" i="2"/>
  <c r="R222" i="2" s="1"/>
  <c r="I222" i="2" s="1"/>
  <c r="J221" i="2"/>
  <c r="J220" i="2"/>
  <c r="R220" i="2" s="1"/>
  <c r="I220" i="2" s="1"/>
  <c r="J219" i="2"/>
  <c r="R219" i="2" s="1"/>
  <c r="I219" i="2" s="1"/>
  <c r="J218" i="2"/>
  <c r="R218" i="2" s="1"/>
  <c r="I218" i="2" s="1"/>
  <c r="J217" i="2"/>
  <c r="R217" i="2" s="1"/>
  <c r="I217" i="2" s="1"/>
  <c r="J216" i="2"/>
  <c r="R216" i="2" s="1"/>
  <c r="I216" i="2" s="1"/>
  <c r="J215" i="2"/>
  <c r="R215" i="2" s="1"/>
  <c r="I215" i="2" s="1"/>
  <c r="J214" i="2"/>
  <c r="R214" i="2" s="1"/>
  <c r="I214" i="2" s="1"/>
  <c r="J213" i="2"/>
  <c r="R213" i="2" s="1"/>
  <c r="I213" i="2" s="1"/>
  <c r="J211" i="2"/>
  <c r="J203" i="2"/>
  <c r="J202" i="2" s="1"/>
  <c r="J208" i="2"/>
  <c r="J207" i="2" s="1"/>
  <c r="J161" i="2"/>
  <c r="J160" i="2" s="1"/>
  <c r="J158" i="2"/>
  <c r="R158" i="2" s="1"/>
  <c r="I158" i="2" s="1"/>
  <c r="J157" i="2"/>
  <c r="R157" i="2" s="1"/>
  <c r="I157" i="2" s="1"/>
  <c r="R155" i="2"/>
  <c r="I155" i="2" s="1"/>
  <c r="J154" i="2"/>
  <c r="R154" i="2" s="1"/>
  <c r="I154" i="2" s="1"/>
  <c r="J153" i="2"/>
  <c r="R153" i="2" s="1"/>
  <c r="I153" i="2" s="1"/>
  <c r="J152" i="2"/>
  <c r="R152" i="2" s="1"/>
  <c r="I152" i="2" s="1"/>
  <c r="J151" i="2"/>
  <c r="M142" i="2"/>
  <c r="J142" i="2"/>
  <c r="R142" i="2" s="1"/>
  <c r="I142" i="2" s="1"/>
  <c r="M141" i="2"/>
  <c r="J141" i="2"/>
  <c r="M140" i="2"/>
  <c r="J140" i="2"/>
  <c r="J125" i="2"/>
  <c r="R125" i="2" s="1"/>
  <c r="I125" i="2" s="1"/>
  <c r="R124" i="2"/>
  <c r="I124" i="2" s="1"/>
  <c r="J123" i="2"/>
  <c r="R123" i="2" s="1"/>
  <c r="I123" i="2" s="1"/>
  <c r="J122" i="2"/>
  <c r="R122" i="2" s="1"/>
  <c r="I122" i="2" s="1"/>
  <c r="J121" i="2"/>
  <c r="R121" i="2" s="1"/>
  <c r="I121" i="2" s="1"/>
  <c r="J120" i="2"/>
  <c r="R120" i="2" s="1"/>
  <c r="I120" i="2" s="1"/>
  <c r="J119" i="2"/>
  <c r="J107" i="2"/>
  <c r="J106" i="2" s="1"/>
  <c r="R91" i="2"/>
  <c r="I91" i="2" s="1"/>
  <c r="J90" i="2"/>
  <c r="R90" i="2" s="1"/>
  <c r="I90" i="2" s="1"/>
  <c r="J89" i="2"/>
  <c r="R89" i="2" s="1"/>
  <c r="I89" i="2" s="1"/>
  <c r="J88" i="2"/>
  <c r="R88" i="2" s="1"/>
  <c r="I88" i="2" s="1"/>
  <c r="J87" i="2"/>
  <c r="R87" i="2" s="1"/>
  <c r="I87" i="2" s="1"/>
  <c r="J86" i="2"/>
  <c r="R86" i="2" s="1"/>
  <c r="I86" i="2" s="1"/>
  <c r="J85" i="2"/>
  <c r="R85" i="2" s="1"/>
  <c r="I85" i="2" s="1"/>
  <c r="J84" i="2"/>
  <c r="R84" i="2" s="1"/>
  <c r="I84" i="2" s="1"/>
  <c r="J83" i="2"/>
  <c r="R83" i="2" s="1"/>
  <c r="I83" i="2" s="1"/>
  <c r="J82" i="2"/>
  <c r="R82" i="2" s="1"/>
  <c r="I82" i="2" s="1"/>
  <c r="J81" i="2"/>
  <c r="R81" i="2" s="1"/>
  <c r="I81" i="2" s="1"/>
  <c r="J80" i="2"/>
  <c r="R80" i="2" s="1"/>
  <c r="I80" i="2" s="1"/>
  <c r="J79" i="2"/>
  <c r="R78" i="2"/>
  <c r="I78" i="2" s="1"/>
  <c r="J72" i="2"/>
  <c r="R72" i="2" s="1"/>
  <c r="I72" i="2" s="1"/>
  <c r="J71" i="2"/>
  <c r="M63" i="2"/>
  <c r="M60" i="2"/>
  <c r="R34" i="2"/>
  <c r="I34" i="2" s="1"/>
  <c r="J251" i="2" l="1"/>
  <c r="J118" i="2"/>
  <c r="J243" i="2"/>
  <c r="M139" i="2"/>
  <c r="M59" i="2"/>
  <c r="J150" i="2"/>
  <c r="I270" i="2"/>
  <c r="R79" i="2"/>
  <c r="I79" i="2" s="1"/>
  <c r="J76" i="2"/>
  <c r="J68" i="2"/>
  <c r="J139" i="2"/>
  <c r="J210" i="2"/>
  <c r="J226" i="2"/>
  <c r="J269" i="2"/>
  <c r="R286" i="2"/>
  <c r="I286" i="2" s="1"/>
  <c r="R221" i="2"/>
  <c r="I221" i="2" s="1"/>
  <c r="R274" i="2"/>
  <c r="I274" i="2" s="1"/>
  <c r="R141" i="2"/>
  <c r="I141" i="2" s="1"/>
  <c r="R245" i="2"/>
  <c r="I245" i="2" s="1"/>
  <c r="R151" i="2"/>
  <c r="R161" i="2"/>
  <c r="R228" i="2"/>
  <c r="I228" i="2" s="1"/>
  <c r="R203" i="2"/>
  <c r="R71" i="2"/>
  <c r="R313" i="2"/>
  <c r="R208" i="2"/>
  <c r="R140" i="2"/>
  <c r="R227" i="2"/>
  <c r="R257" i="2"/>
  <c r="R107" i="2"/>
  <c r="R119" i="2"/>
  <c r="R244" i="2"/>
  <c r="R243" i="2" s="1"/>
  <c r="R252" i="2"/>
  <c r="R353" i="2"/>
  <c r="R77" i="2"/>
  <c r="R211" i="2"/>
  <c r="R33" i="2"/>
  <c r="I151" i="2" l="1"/>
  <c r="M367" i="2"/>
  <c r="J367" i="2"/>
  <c r="I211" i="2"/>
  <c r="R210" i="2"/>
  <c r="I210" i="2" s="1"/>
  <c r="I33" i="2"/>
  <c r="R32" i="2"/>
  <c r="I32" i="2" s="1"/>
  <c r="I252" i="2"/>
  <c r="R251" i="2"/>
  <c r="I251" i="2" s="1"/>
  <c r="I257" i="2"/>
  <c r="R256" i="2"/>
  <c r="I256" i="2" s="1"/>
  <c r="I313" i="2"/>
  <c r="R312" i="2"/>
  <c r="I312" i="2" s="1"/>
  <c r="R160" i="2"/>
  <c r="R150" i="2" s="1"/>
  <c r="I161" i="2"/>
  <c r="I244" i="2"/>
  <c r="I243" i="2"/>
  <c r="I71" i="2"/>
  <c r="R68" i="2"/>
  <c r="I68" i="2" s="1"/>
  <c r="I77" i="2"/>
  <c r="I140" i="2"/>
  <c r="R139" i="2"/>
  <c r="I139" i="2" s="1"/>
  <c r="R269" i="2"/>
  <c r="I269" i="2" s="1"/>
  <c r="I227" i="2"/>
  <c r="R226" i="2"/>
  <c r="I226" i="2" s="1"/>
  <c r="I119" i="2"/>
  <c r="R118" i="2"/>
  <c r="I118" i="2" s="1"/>
  <c r="I203" i="2"/>
  <c r="R202" i="2"/>
  <c r="I202" i="2" s="1"/>
  <c r="I353" i="2"/>
  <c r="R352" i="2"/>
  <c r="I352" i="2" s="1"/>
  <c r="I107" i="2"/>
  <c r="R106" i="2"/>
  <c r="I106" i="2" s="1"/>
  <c r="I208" i="2"/>
  <c r="R207" i="2"/>
  <c r="I207" i="2" s="1"/>
  <c r="I150" i="2" l="1"/>
  <c r="I160" i="2"/>
  <c r="R76" i="2"/>
  <c r="I76" i="2" s="1"/>
  <c r="R367" i="2" l="1"/>
</calcChain>
</file>

<file path=xl/sharedStrings.xml><?xml version="1.0" encoding="utf-8"?>
<sst xmlns="http://schemas.openxmlformats.org/spreadsheetml/2006/main" count="4407" uniqueCount="1149">
  <si>
    <t>Ծախսի տեսակը</t>
  </si>
  <si>
    <t>Միջին ծախսը</t>
  </si>
  <si>
    <t>Ընդամենը ծախսը</t>
  </si>
  <si>
    <t>Ճանապարհածախս</t>
  </si>
  <si>
    <t>Գիշերավարձ</t>
  </si>
  <si>
    <t>Օրապահիկ</t>
  </si>
  <si>
    <t>հակահամաճարակային նմուշառումների վճար</t>
  </si>
  <si>
    <t>մուտքի արտոնագրի վճար</t>
  </si>
  <si>
    <t>4.1.</t>
  </si>
  <si>
    <t>4.2.</t>
  </si>
  <si>
    <t>4.3.</t>
  </si>
  <si>
    <t>ԸՆԴԱՄԵՆԸ</t>
  </si>
  <si>
    <t>x</t>
  </si>
  <si>
    <t>(տողեր 1+2+3+4)</t>
  </si>
  <si>
    <t>(հազ. դրամ)</t>
  </si>
  <si>
    <t>Ապահովագրական ծախսեր</t>
  </si>
  <si>
    <t>Դիվանագիտական սրահից օգտվելու գումար</t>
  </si>
  <si>
    <t>Տրանսպորտային ծախսեր</t>
  </si>
  <si>
    <t xml:space="preserve">Ներկայացուցչական ծախսեր </t>
  </si>
  <si>
    <t>Այլ ծախսեր</t>
  </si>
  <si>
    <t>հ/հ</t>
  </si>
  <si>
    <t>Հավելված N 3</t>
  </si>
  <si>
    <t xml:space="preserve">ԵՌԱՄՍՅԱԿԱՅԻՆ ԱՄՓՈՓ ՀԱՇՎԵՏՎՈՒԹՅՈՒՆ </t>
  </si>
  <si>
    <t>ՕՏԱՐԵՐԿՐՅԱ ՊԵՏՈՒԹՅՈՒՆՆԵՐ ԳՈՐԾՈՒՂՈՒՄՆԵՐԻ ՈՒ ԴՐԱՆՑ ԾԱԽՍԵՐԻ ՄԱՍԻՆ</t>
  </si>
  <si>
    <t>ՀՀ վարչապետի 2018թ. սեպտեմբերի 19-ի 
N 1230-Ն որոշման</t>
  </si>
  <si>
    <t>ՀՀ վարչապետի  2023 թ մարտի 23-ի  
N 326-Ն որոշման</t>
  </si>
  <si>
    <t>Հավելված N 2</t>
  </si>
  <si>
    <t>«Հավելված N 3</t>
  </si>
  <si>
    <t>7. Բիզնես դասի ավիածառայությունից օգտվողների ընդամենը թիվը _0__</t>
  </si>
  <si>
    <t>7. Բիզնես դասի ավիածառայությունից օգտվողների ընդամենը թիվը _1_</t>
  </si>
  <si>
    <t>Հավելված N 4</t>
  </si>
  <si>
    <t>Մարմնի անվանումը</t>
  </si>
  <si>
    <t>Հաշվետու եռամսյակը</t>
  </si>
  <si>
    <t>Ընդամենը գործուղումների քանակը</t>
  </si>
  <si>
    <t>Ընդամենը գործուղման մեկնողների թիվը</t>
  </si>
  <si>
    <t xml:space="preserve"> Գործուղվող պատվիրակությունների անդամների միջին թիվը</t>
  </si>
  <si>
    <t>Գործուղումների միջին տևողությունը</t>
  </si>
  <si>
    <t>Բիզնես դասի ավիածառայությունից օգտվողների ընդամենը թիվը</t>
  </si>
  <si>
    <t>Էկոնոմ դասի ավիածառայությունից օգտվողների ընդամենը թիվը</t>
  </si>
  <si>
    <t>3.1</t>
  </si>
  <si>
    <t>/հազ. դրամ/</t>
  </si>
  <si>
    <t>5.1</t>
  </si>
  <si>
    <t>6.1</t>
  </si>
  <si>
    <t>6.2</t>
  </si>
  <si>
    <t>8.1</t>
  </si>
  <si>
    <t>8.2</t>
  </si>
  <si>
    <t>9.1</t>
  </si>
  <si>
    <t>10.1</t>
  </si>
  <si>
    <t>12.1</t>
  </si>
  <si>
    <t>12.2</t>
  </si>
  <si>
    <t>13.1</t>
  </si>
  <si>
    <t>14.1</t>
  </si>
  <si>
    <t>14.2</t>
  </si>
  <si>
    <t>14.3</t>
  </si>
  <si>
    <t>15.1</t>
  </si>
  <si>
    <t>16.1</t>
  </si>
  <si>
    <t>16.2</t>
  </si>
  <si>
    <t>16.3</t>
  </si>
  <si>
    <t>16.4</t>
  </si>
  <si>
    <t>16.5</t>
  </si>
  <si>
    <t>18.1</t>
  </si>
  <si>
    <t>19.1</t>
  </si>
  <si>
    <t>20.1</t>
  </si>
  <si>
    <t>21.1</t>
  </si>
  <si>
    <t>23.1</t>
  </si>
  <si>
    <t>24.1</t>
  </si>
  <si>
    <t>25.1</t>
  </si>
  <si>
    <t>26.1</t>
  </si>
  <si>
    <t>27.1</t>
  </si>
  <si>
    <t>25.2</t>
  </si>
  <si>
    <t>23.2</t>
  </si>
  <si>
    <t>18.2</t>
  </si>
  <si>
    <t>2.1</t>
  </si>
  <si>
    <t>19.2</t>
  </si>
  <si>
    <t>այլ ծախսեր</t>
  </si>
  <si>
    <t>Գործուղման վայրը</t>
  </si>
  <si>
    <t>Էկոնոմ դաս</t>
  </si>
  <si>
    <t>Բիզնես դաս</t>
  </si>
  <si>
    <t>2</t>
  </si>
  <si>
    <t>Գործուղման  սկիզբը</t>
  </si>
  <si>
    <t>Գործուղման  ավարտը</t>
  </si>
  <si>
    <t>Ամփոփ հաշվետվություն</t>
  </si>
  <si>
    <t>7.1</t>
  </si>
  <si>
    <t>17.1</t>
  </si>
  <si>
    <t>17.2</t>
  </si>
  <si>
    <t>4</t>
  </si>
  <si>
    <t>9</t>
  </si>
  <si>
    <t>23.3</t>
  </si>
  <si>
    <t>5</t>
  </si>
  <si>
    <t>10</t>
  </si>
  <si>
    <t>12</t>
  </si>
  <si>
    <t>14</t>
  </si>
  <si>
    <t>16</t>
  </si>
  <si>
    <t>18</t>
  </si>
  <si>
    <t>Հաշվետու ժամանակահատվածը</t>
  </si>
  <si>
    <t>Իրավական ակտի ամսաթիվը և համարը</t>
  </si>
  <si>
    <t>Անունը, ազգանունը, զբաղեցրած պաշտոնը</t>
  </si>
  <si>
    <t>Գիշերավարձը 
/օրերի քանակ/</t>
  </si>
  <si>
    <t>Գիշերավարձը</t>
  </si>
  <si>
    <t>Օրապահիկը
 /օրերի քանակ/</t>
  </si>
  <si>
    <t xml:space="preserve">Օրապահիկը
</t>
  </si>
  <si>
    <t>Grand Total</t>
  </si>
  <si>
    <t>Sum of Օրապահիկը
 /օրերի քանակ/</t>
  </si>
  <si>
    <t>Գործուղման միջին ծախսը մեկ օրվա համար ըստ գործուղված անձի՝ գործուղումների քանակի</t>
  </si>
  <si>
    <t>Sum of Էկոնոմ դաս</t>
  </si>
  <si>
    <t>Sum of Բիզնես դաս</t>
  </si>
  <si>
    <t>Sum of Գիշերավարձը</t>
  </si>
  <si>
    <t xml:space="preserve">Sum of Օրապահիկը
</t>
  </si>
  <si>
    <t>Sum of 
Այլ ծախսեր</t>
  </si>
  <si>
    <t>Ընդամենը ծախսեր</t>
  </si>
  <si>
    <t>Sum of 
Ընդամենը ծախսեր</t>
  </si>
  <si>
    <t>Sum of Գիշերավարձը 
/օրերի քանակ/</t>
  </si>
  <si>
    <t>ՀՀ պաշտպանության նախարարություն</t>
  </si>
  <si>
    <t>7.2</t>
  </si>
  <si>
    <t>7.3</t>
  </si>
  <si>
    <t>11.1</t>
  </si>
  <si>
    <t>10.2</t>
  </si>
  <si>
    <t>10.3</t>
  </si>
  <si>
    <t>11.2</t>
  </si>
  <si>
    <t>14.4</t>
  </si>
  <si>
    <t>14.5</t>
  </si>
  <si>
    <t>14.6</t>
  </si>
  <si>
    <t>18.3</t>
  </si>
  <si>
    <t>18.4</t>
  </si>
  <si>
    <t>20.2</t>
  </si>
  <si>
    <t>20.3</t>
  </si>
  <si>
    <t>22.2</t>
  </si>
  <si>
    <t>24.2</t>
  </si>
  <si>
    <t>25.3</t>
  </si>
  <si>
    <t>25.4</t>
  </si>
  <si>
    <t>25.5</t>
  </si>
  <si>
    <t>25.6</t>
  </si>
  <si>
    <t>25.7</t>
  </si>
  <si>
    <t>25.8</t>
  </si>
  <si>
    <t>25.9</t>
  </si>
  <si>
    <t>25.10</t>
  </si>
  <si>
    <t>25.11</t>
  </si>
  <si>
    <t>28.1</t>
  </si>
  <si>
    <t>29.1</t>
  </si>
  <si>
    <t>6. Գործուղումների միջին տևողությունը _4_</t>
  </si>
  <si>
    <t>Չեխիայի Հանրապետություն (Պրահա)</t>
  </si>
  <si>
    <t>3</t>
  </si>
  <si>
    <t>8</t>
  </si>
  <si>
    <t>11</t>
  </si>
  <si>
    <t>13</t>
  </si>
  <si>
    <t>15</t>
  </si>
  <si>
    <t>17</t>
  </si>
  <si>
    <t>15.2</t>
  </si>
  <si>
    <t>15.3</t>
  </si>
  <si>
    <t>16.6</t>
  </si>
  <si>
    <t>16.7</t>
  </si>
  <si>
    <t>22.1</t>
  </si>
  <si>
    <t>24.3</t>
  </si>
  <si>
    <t>24.4</t>
  </si>
  <si>
    <t>13.2</t>
  </si>
  <si>
    <t>13.3</t>
  </si>
  <si>
    <t>Կիպրոսի Հանրապետություն (Լիմասոլ)</t>
  </si>
  <si>
    <t>21.2</t>
  </si>
  <si>
    <t>22.3</t>
  </si>
  <si>
    <t>22.4</t>
  </si>
  <si>
    <t>22.5</t>
  </si>
  <si>
    <t>22.6</t>
  </si>
  <si>
    <t>24.5</t>
  </si>
  <si>
    <t>25.12</t>
  </si>
  <si>
    <t>25.13</t>
  </si>
  <si>
    <t>25.14</t>
  </si>
  <si>
    <t>25.15</t>
  </si>
  <si>
    <t>25.16</t>
  </si>
  <si>
    <t>25.17</t>
  </si>
  <si>
    <t>25.18</t>
  </si>
  <si>
    <t>25.19</t>
  </si>
  <si>
    <t>25.20</t>
  </si>
  <si>
    <t>25.21</t>
  </si>
  <si>
    <t>25.22</t>
  </si>
  <si>
    <t>25.23</t>
  </si>
  <si>
    <t>27.2</t>
  </si>
  <si>
    <t>27.3</t>
  </si>
  <si>
    <t>19․07․2024թ  
N 13/72-Ա</t>
  </si>
  <si>
    <t>19․07․2024թ  
N 8/664-Ա</t>
  </si>
  <si>
    <t>6.3</t>
  </si>
  <si>
    <t>6.4</t>
  </si>
  <si>
    <t>Ավստրիայի Հանրապետություն (Վիեննա)</t>
  </si>
  <si>
    <t xml:space="preserve">Լիտվայի Հանրապետություն 
(Վիլնյուս) </t>
  </si>
  <si>
    <t>17.07.2024թ
 N 284-Ա</t>
  </si>
  <si>
    <t>Նիդերլանդների Թագավորություն 
(Ամստերդամ)</t>
  </si>
  <si>
    <t>21.08.2024թ 
N 440-Ա</t>
  </si>
  <si>
    <t>25.07.2024թ 
N 84-Ա</t>
  </si>
  <si>
    <t>15.08.2024թ 
N 429-Ա</t>
  </si>
  <si>
    <t>01․08․2024թ 
N 88-Ա</t>
  </si>
  <si>
    <t>Լյուքսեմբուրգի Մեծ Դքսություն (Լյուքսեմբուրգ)</t>
  </si>
  <si>
    <t>29.08.2024թ 
N 455-Ա</t>
  </si>
  <si>
    <t>Մարոկկոյի Թագավորություն (Կասաբլանկա)</t>
  </si>
  <si>
    <t>Ռուսաստանի Դաշնություն 
(Կազան)</t>
  </si>
  <si>
    <t>1.1</t>
  </si>
  <si>
    <t>1. ՀՀ առողջապահական և աշխատանքի տեսչական մարմին</t>
  </si>
  <si>
    <t>2.2</t>
  </si>
  <si>
    <t>4.1</t>
  </si>
  <si>
    <t>4.2</t>
  </si>
  <si>
    <t>5.2</t>
  </si>
  <si>
    <t>5.3</t>
  </si>
  <si>
    <t>5.4</t>
  </si>
  <si>
    <t>5.5</t>
  </si>
  <si>
    <t>6.5</t>
  </si>
  <si>
    <t>6.6</t>
  </si>
  <si>
    <r>
      <rPr>
        <b/>
        <i/>
        <sz val="10"/>
        <color theme="1"/>
        <rFont val="GHEA Grapalat"/>
        <family val="3"/>
      </rPr>
      <t xml:space="preserve">այդ թվում՝ </t>
    </r>
    <r>
      <rPr>
        <b/>
        <i/>
        <sz val="12"/>
        <color theme="1"/>
        <rFont val="GHEA Grapalat"/>
        <family val="3"/>
      </rPr>
      <t>Ռազմարդյունաբերության բնագավառ</t>
    </r>
  </si>
  <si>
    <t>24.6</t>
  </si>
  <si>
    <t>24.7</t>
  </si>
  <si>
    <t>24.8</t>
  </si>
  <si>
    <t>24.9</t>
  </si>
  <si>
    <t>24.10</t>
  </si>
  <si>
    <t>24.11</t>
  </si>
  <si>
    <t>24.12</t>
  </si>
  <si>
    <t>Խաչատուր Խաչիկյան, 
ՀՀ միջուկային անվտանգության կարգավորման կոմիտեի նախագահի պարտականությունները կատարող</t>
  </si>
  <si>
    <t>13.08.2024թ 
N 370-Ա</t>
  </si>
  <si>
    <t xml:space="preserve">Տիգրան Պետրոսյան, 
ՀՀ ՆԳՆ փրկարար ծառայության տնօրենի տեղակալ, փրկարարական ծառայության գնդապետ </t>
  </si>
  <si>
    <t>5. Գործուղվող պատվիրակությունների անդամների միջին թիվը _4_</t>
  </si>
  <si>
    <r>
      <t xml:space="preserve">Այլ ծախսեր, </t>
    </r>
    <r>
      <rPr>
        <i/>
        <sz val="8"/>
        <rFont val="GHEA Grapalat"/>
        <family val="3"/>
      </rPr>
      <t>այդ թվում՝</t>
    </r>
  </si>
  <si>
    <t>6. Գործուղումների միջին տևողությունը _6_</t>
  </si>
  <si>
    <t>Հակահամաճարակային նմուշառումների վճար</t>
  </si>
  <si>
    <t>Մուտքի արտոնագրի վճար</t>
  </si>
  <si>
    <r>
      <t>1. Մարմնի անվանումը __</t>
    </r>
    <r>
      <rPr>
        <b/>
        <sz val="11"/>
        <rFont val="GHEA Grapalat"/>
        <family val="3"/>
      </rPr>
      <t>ՀՀ պաշտպանության</t>
    </r>
    <r>
      <rPr>
        <sz val="11"/>
        <rFont val="GHEA Grapalat"/>
        <family val="3"/>
      </rPr>
      <t xml:space="preserve"> </t>
    </r>
    <r>
      <rPr>
        <b/>
        <sz val="11"/>
        <rFont val="GHEA Grapalat"/>
        <family val="3"/>
      </rPr>
      <t xml:space="preserve"> նախարարություն</t>
    </r>
    <r>
      <rPr>
        <sz val="11"/>
        <rFont val="GHEA Grapalat"/>
        <family val="3"/>
      </rPr>
      <t>__</t>
    </r>
  </si>
  <si>
    <t>6. Գործուղումների միջին տևողությունը _2_</t>
  </si>
  <si>
    <t xml:space="preserve">Sum of Ճանապարհածախսը՝ </t>
  </si>
  <si>
    <t>26.2</t>
  </si>
  <si>
    <t>26.3</t>
  </si>
  <si>
    <t>26.4</t>
  </si>
  <si>
    <t>29.2</t>
  </si>
  <si>
    <t>6</t>
  </si>
  <si>
    <t>7</t>
  </si>
  <si>
    <t>2024 թվական, 
4-րդ  եռամսյակ</t>
  </si>
  <si>
    <t>2. ՀՀ շուկայի վերահսկողության տեսչական մարմին</t>
  </si>
  <si>
    <t xml:space="preserve">3. ՀՀ դատախազություն </t>
  </si>
  <si>
    <t>3.2</t>
  </si>
  <si>
    <t>3.3</t>
  </si>
  <si>
    <t>3.4</t>
  </si>
  <si>
    <t xml:space="preserve">Խաչիկ Սողոմոնյան, 
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պետ </t>
  </si>
  <si>
    <t>21.11.2024թ  
N 127-Ա</t>
  </si>
  <si>
    <t>3.5</t>
  </si>
  <si>
    <t>3.6</t>
  </si>
  <si>
    <t>Գնել Սանոսյան, 
ՀՀ տարածքային կառավարման և ենթակառուցվածքների նախարար</t>
  </si>
  <si>
    <t>13.11.2024թ 
N 2732-Ա</t>
  </si>
  <si>
    <t>27.11.2024թ 
N 2863-Ա</t>
  </si>
  <si>
    <t>27.11.2024թ 
N 2861-Ա</t>
  </si>
  <si>
    <t>11.10.2024թ
 N 919-Ա</t>
  </si>
  <si>
    <t>Դանիայի Թագավորություն (Կոպենհագեն)</t>
  </si>
  <si>
    <t>28.10.2024թ
 N 793-Ա</t>
  </si>
  <si>
    <t>28.10.2024թ
 N 795-Ա</t>
  </si>
  <si>
    <t>14.10.2024թ
 N 753-Ա
16.10.2024թ
 N 764-Ա</t>
  </si>
  <si>
    <t xml:space="preserve">16.10.2024թ
 N 768-Ա
</t>
  </si>
  <si>
    <t xml:space="preserve">20.09.2024թ
 N 854-Ա
</t>
  </si>
  <si>
    <t xml:space="preserve">29.10.2024թ
 N 801-Ա
</t>
  </si>
  <si>
    <t xml:space="preserve">21.11.2024թ
 N 1045-Ա
</t>
  </si>
  <si>
    <t>07.10.2024թ 
N 606-Ա</t>
  </si>
  <si>
    <t>18.11.2024թ 
N 683-Ա</t>
  </si>
  <si>
    <t>07.10.2024թ 
N 903-Ա</t>
  </si>
  <si>
    <t>15.10.2024թ 
N 1817-Կ</t>
  </si>
  <si>
    <t>15.10.2024թ 
N 1827-Կ</t>
  </si>
  <si>
    <t>17.10.2024թ 
N 1847-Կ</t>
  </si>
  <si>
    <t>04.11.2024թ 
N 1944-Կ</t>
  </si>
  <si>
    <t>04.11.2024թ 
N 1945-Կ</t>
  </si>
  <si>
    <t>23.10.2024թ 
N 950-Ա</t>
  </si>
  <si>
    <t>08.11.2024թ 
N 1990-Կ</t>
  </si>
  <si>
    <t>06.11.2024թ 
N 1968-Կ</t>
  </si>
  <si>
    <t>08.11.2024թ 
N 1993-Կ</t>
  </si>
  <si>
    <t>08.11.2024թ 
N 1991-Կ</t>
  </si>
  <si>
    <t>15.11.2024թ 
N 1023-Ա</t>
  </si>
  <si>
    <t>20.11.2024թ 
N 1041-Ա</t>
  </si>
  <si>
    <t>30.09.2024թ 
N 394-Ա</t>
  </si>
  <si>
    <t>11.11.2024թ 
N 452-Ա</t>
  </si>
  <si>
    <t>11.11.2024թ 
N 607-Ա</t>
  </si>
  <si>
    <t>04.10.2024թ 
N 1562-Ա</t>
  </si>
  <si>
    <t>01.10.2024թ 
N 1527-Ա</t>
  </si>
  <si>
    <t>10.10.2024թ 
N 1594-Ա
18.10.2024 թ 
N 1638-Ա</t>
  </si>
  <si>
    <t xml:space="preserve"> Բուլղարիայի Հանրապետություն (Սոֆիա)</t>
  </si>
  <si>
    <t>19.09.2024թ 
N 1469-Ա</t>
  </si>
  <si>
    <t>Գերմանիայի Դաշնային Հանրապետություն (Ֆրանկֆուրտ)</t>
  </si>
  <si>
    <t>24.10.2024թ 
N 1676-Ա</t>
  </si>
  <si>
    <t>15.11.2024թ 
N 1812-Ա</t>
  </si>
  <si>
    <t>Իսպանիայի Թագավորություն (Մադրիդ)</t>
  </si>
  <si>
    <t>08.11.2024թ 
N 1778-Ա</t>
  </si>
  <si>
    <t>22.11.2024թ 
N 121-Ա/4</t>
  </si>
  <si>
    <t xml:space="preserve">05․11․2024թ 
N 213-Ա </t>
  </si>
  <si>
    <t>08.10.2024թ 
N 1939-Ա</t>
  </si>
  <si>
    <t>11.10.2024թ 
N 1982-Ա</t>
  </si>
  <si>
    <t>11.10.2024թ 
N 1983-Ա</t>
  </si>
  <si>
    <t xml:space="preserve">04.10.2024թ 
N 314-Ա </t>
  </si>
  <si>
    <t>04.10.2024թ 
N 314-Ա</t>
  </si>
  <si>
    <t>01.10.2024թ 
N 1501-Ա</t>
  </si>
  <si>
    <t>07.10.2024թ 
N 323-Ա</t>
  </si>
  <si>
    <t>07.10.2024թ 
N 1548-Ա</t>
  </si>
  <si>
    <t>27․09․2024թ 
N 1488-Ա</t>
  </si>
  <si>
    <t>14․10․2024թ 
N 329-Ա</t>
  </si>
  <si>
    <t>10․10․2024թ 
N 1580-Ա</t>
  </si>
  <si>
    <t>15․10․2024թ 
N 332-Ա</t>
  </si>
  <si>
    <t>01․11․2024թ 
N 363-Ա</t>
  </si>
  <si>
    <t>30․10․2024թ 
N 1701-Ա</t>
  </si>
  <si>
    <t>11.11.2024թ 
N 1753-Ա</t>
  </si>
  <si>
    <t>Լեհաստան (Վարշավա)</t>
  </si>
  <si>
    <t>17.09.2024թ 
N ՆՀ-56-Ա</t>
  </si>
  <si>
    <t>Բոսնիա և Հերցոգովինա (Սարաևո)</t>
  </si>
  <si>
    <t xml:space="preserve">Չեխիայի Հանրապետություն (Պրահա) </t>
  </si>
  <si>
    <t>25.09.2024թ 
N 0264-Ա</t>
  </si>
  <si>
    <t>Կորեայի Հանրապետություն (Սեուլ)</t>
  </si>
  <si>
    <t>14.10.2024թ 
N 464-Ա</t>
  </si>
  <si>
    <t>15.10.2024թ 
N 0286-Ա</t>
  </si>
  <si>
    <t>15.11.2024թ 
N 0315-Ա</t>
  </si>
  <si>
    <t xml:space="preserve"> 17․09․2024 թ 
N 828-Ա</t>
  </si>
  <si>
    <t xml:space="preserve"> 29․08․2024թ 
N 1462-Ա</t>
  </si>
  <si>
    <t>Հնդկաստանի Հանրապետություն 
(Նյու Դելի)</t>
  </si>
  <si>
    <t>16․10․2024թ  
N 57-Ա</t>
  </si>
  <si>
    <t>16․10․2024թ  
N ԳՔ-203-Ա</t>
  </si>
  <si>
    <t>30.09.2024թ
 N 399-Ա</t>
  </si>
  <si>
    <t>16.10.2024թ
 N 421-Ա</t>
  </si>
  <si>
    <t>07.10.2024թ
 N 67-Ա</t>
  </si>
  <si>
    <t>25.09.2024թ 
N 2/5479-Ա</t>
  </si>
  <si>
    <t>30.09.2024թ 
N 2/5585-Ա</t>
  </si>
  <si>
    <t>04.10.2024թ 
N 2/5720-Ա</t>
  </si>
  <si>
    <t>24.09.2024թ 
N Ա2/1133-Ա</t>
  </si>
  <si>
    <t>11.10.2024թ 
N 2/5899-Ա</t>
  </si>
  <si>
    <t>08.10.2024թ 
N 2/5799-Ա</t>
  </si>
  <si>
    <t>08.10.2024թ 
N 2/5795-Ա</t>
  </si>
  <si>
    <t>16.10.2024թ 
N 2/6003-Ա</t>
  </si>
  <si>
    <t>15.10.2024թ 
N 926-Ա</t>
  </si>
  <si>
    <t>18.10.2024թ 
N 2/6101-Ա</t>
  </si>
  <si>
    <t>22.10.2024թ 
N 2/6156-Ա</t>
  </si>
  <si>
    <t>29.10.2024թ 
N 2/6289-Ա</t>
  </si>
  <si>
    <t>25.10.2024թ 
N 2/6224-Ա</t>
  </si>
  <si>
    <t>25.10.2024թ 
N 2/6228-Ա</t>
  </si>
  <si>
    <t>18.11.2024թ 
N 2/6677-Ա</t>
  </si>
  <si>
    <t>20.11.2024թ 
N 2/6736-Ա</t>
  </si>
  <si>
    <t>26.11.2024թ 
N 2/6841-Ա</t>
  </si>
  <si>
    <t>18.11.2024թ 
N 2/6681-Ա</t>
  </si>
  <si>
    <t>Էմիլ Հարությունյան, 
ՀՀ պետական եկամուտների կոմիտեի համալիր հարկային ստուգումների վարչության տրանսֆերային գնագոյացման և հարկային համաձայնագրերի կիրառման բաժնի հարկային տեսուչի ժամանակավոր թափուր պաշտոն զբաղեցնող</t>
  </si>
  <si>
    <t>20.11.2024թ 
N 2/6753-Ա</t>
  </si>
  <si>
    <t>02.10.2024թ 
N 510-Ա</t>
  </si>
  <si>
    <t xml:space="preserve">Մաթևոս Պողոսյան, 
ՀՀ քաղաքացիական ավիացիայի կոմիտեի օդանավակայանների սերտիֆիկացման և օդային երթևեկության կազմակերպման վարչության գլխավոր մասնագետ-տեսուչ </t>
  </si>
  <si>
    <t>30.07.2024թ 
N 388-Ա</t>
  </si>
  <si>
    <t>04.10.2024թ 
N 517-Ա</t>
  </si>
  <si>
    <t>11․07․2024թ 
N 342-Ա</t>
  </si>
  <si>
    <t>31.10.2024թ 
N 561-Ա</t>
  </si>
  <si>
    <t xml:space="preserve"> Մարոկկոյի Թագավորություն (Կասաբլանկա)</t>
  </si>
  <si>
    <t>07.11.2024թ 
N 577-Ա</t>
  </si>
  <si>
    <t xml:space="preserve">Նարեկ Հովհաննիսյան, 
ՀՀ քաղաքացիական ավիացիայի կոմիտեի օդանավակայանների սերտիֆիկացման և օդային երթևեկության կազմակերպման վարչության գլխավոր մասնագետ-տեսուչ </t>
  </si>
  <si>
    <t xml:space="preserve">Գոռ Ադամյան, 
ՀՀ քաղաքացիական ավիացիայի կոմիտեի օդանավակայանների սերտիֆիկացման և օդային երթևեկության կազմակերպման վարչության գլխավոր մասնագետ-տեսուչ </t>
  </si>
  <si>
    <t>09.10.2024թ 
N 524-Ա</t>
  </si>
  <si>
    <t>12.11.2024թ 
N 167-Ա</t>
  </si>
  <si>
    <t>17.10.2024թ
 N 6317-Ա</t>
  </si>
  <si>
    <t>22.10.2024թ
 N 6429-Ա</t>
  </si>
  <si>
    <t>2.3</t>
  </si>
  <si>
    <t>2.4</t>
  </si>
  <si>
    <t>06.12.2024թ 
N 8/1164-Ա</t>
  </si>
  <si>
    <t>3.7</t>
  </si>
  <si>
    <t>3.8</t>
  </si>
  <si>
    <t>3.9</t>
  </si>
  <si>
    <t>3.10</t>
  </si>
  <si>
    <t>4. ՀՀ  դատական դեպարտամենտ</t>
  </si>
  <si>
    <t xml:space="preserve">5. ՀՀ տարածքային կառավարման և ենթակառուցվածքների նախարարություն 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</si>
  <si>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</si>
  <si>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</si>
  <si>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</si>
  <si>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</si>
  <si>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</si>
  <si>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</si>
  <si>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</si>
  <si>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</si>
  <si>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</si>
  <si>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</si>
  <si>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</si>
  <si>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</si>
  <si>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</si>
  <si>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</si>
  <si>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</si>
  <si>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</si>
  <si>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</si>
  <si>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</si>
  <si>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</si>
  <si>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 xml:space="preserve">6. ՀՀ առողջապահության  նախարարություն </t>
  </si>
  <si>
    <t>6.7</t>
  </si>
  <si>
    <t>6.8</t>
  </si>
  <si>
    <t xml:space="preserve">7. ՀՀ արդարադատության նախարարություն </t>
  </si>
  <si>
    <t>7.4</t>
  </si>
  <si>
    <t>8. ՀՀ արդարադատության նախարարության հարկադիր կատարումն ապահովող ծառայություն</t>
  </si>
  <si>
    <t xml:space="preserve">9. ՀՀ էկոնոմիկայի նախարարություն 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</si>
  <si>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</si>
  <si>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</si>
  <si>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</si>
  <si>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</si>
  <si>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</si>
  <si>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</si>
  <si>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</si>
  <si>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</si>
  <si>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</si>
  <si>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</si>
  <si>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</si>
  <si>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</si>
  <si>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</si>
  <si>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</si>
  <si>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</si>
  <si>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</si>
  <si>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</si>
  <si>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</si>
  <si>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</si>
  <si>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</si>
  <si>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</si>
  <si>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</si>
  <si>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</si>
  <si>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</si>
  <si>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</si>
  <si>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</si>
  <si>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</si>
  <si>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9.30</t>
  </si>
  <si>
    <t>9.31</t>
  </si>
  <si>
    <t>07.10.2024թ 
N 1754-Կ</t>
  </si>
  <si>
    <t>30.09.2024թ 
N 1714-Կ</t>
  </si>
  <si>
    <t>13.11.2024թ 
N 2021-Կ</t>
  </si>
  <si>
    <t>19.11.2024թ 
N 2053-Կ</t>
  </si>
  <si>
    <t>22.11.2024թ 
N 2100-Կ</t>
  </si>
  <si>
    <t>12.09.2024թ 
N 1617-Կ</t>
  </si>
  <si>
    <t>Կոլումբիայի Հանրապետություն (Կարտախենա դե Ինդիաս)</t>
  </si>
  <si>
    <t>9.32</t>
  </si>
  <si>
    <t>9.33</t>
  </si>
  <si>
    <t>03.10.2024թ 
N 400-Ա</t>
  </si>
  <si>
    <t>11. ՀՀ շրջակա միջավայրի նախարարության  էկոպարեկային ծառայություն</t>
  </si>
  <si>
    <t xml:space="preserve">12. ՀՀ կրթության,գիտության, մշակույթի և սպորտի նախարարություն 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</si>
  <si>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</si>
  <si>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</si>
  <si>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</si>
  <si>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</si>
  <si>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</si>
  <si>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</si>
  <si>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</si>
  <si>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</si>
  <si>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</si>
  <si>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</si>
  <si>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</si>
  <si>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</si>
  <si>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</si>
  <si>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</si>
  <si>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</si>
  <si>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30.09.2024թ 
N 1510-Ա</t>
  </si>
  <si>
    <t>23.09.2024թ 
N 1481-Ա</t>
  </si>
  <si>
    <t>20.11.2024թ 
N 1842-Ա</t>
  </si>
  <si>
    <t>28.11.2024թ 
N 1897-Ա</t>
  </si>
  <si>
    <t>12.18</t>
  </si>
  <si>
    <t>12.19</t>
  </si>
  <si>
    <t xml:space="preserve">13. ՀՀ աշխատանքի և սոցիալական հարցերի նախարարություն </t>
  </si>
  <si>
    <t>24.10.2024թ 
N 110-Ա/4</t>
  </si>
  <si>
    <t>07.10.2024թ 
N 102-Ա/4</t>
  </si>
  <si>
    <t>05․11․2024թ 
N 211-Ա</t>
  </si>
  <si>
    <t>29․11․2024թ 
N 226-Ա</t>
  </si>
  <si>
    <t>17․10․2024թ 
N 337-Ա</t>
  </si>
  <si>
    <t>02.12.2024թ 
N 1849-Ա</t>
  </si>
  <si>
    <t>15.4</t>
  </si>
  <si>
    <t>15.5</t>
  </si>
  <si>
    <t>15.6</t>
  </si>
  <si>
    <t>15.7</t>
  </si>
  <si>
    <t>15.8</t>
  </si>
  <si>
    <t>15.9</t>
  </si>
  <si>
    <t>15.10</t>
  </si>
  <si>
    <t>26.08.2024թ 
N ՆՀ-52-Ա</t>
  </si>
  <si>
    <t>11.10.2024թ 
N 461-Ա</t>
  </si>
  <si>
    <t>20.4</t>
  </si>
  <si>
    <t>20.5</t>
  </si>
  <si>
    <t>20.6</t>
  </si>
  <si>
    <t>20.7</t>
  </si>
  <si>
    <t>9.29</t>
  </si>
  <si>
    <t>18.12.2024թ 
N 1165-Ա</t>
  </si>
  <si>
    <t>12.20</t>
  </si>
  <si>
    <t>12.12.2024թ 
N 1149-Ա</t>
  </si>
  <si>
    <t>06.12.2024թ 
N 2/7116-Ա</t>
  </si>
  <si>
    <t>21.3</t>
  </si>
  <si>
    <t>21.4</t>
  </si>
  <si>
    <t>22.7</t>
  </si>
  <si>
    <t>23.4</t>
  </si>
  <si>
    <t>27․09․2024թ 
N 507-Ա</t>
  </si>
  <si>
    <t>30.10.2024թ 
N 558-Ա</t>
  </si>
  <si>
    <t>09.12.2024թ
 N 5244-Ա</t>
  </si>
  <si>
    <t>28.2</t>
  </si>
  <si>
    <t>28.3</t>
  </si>
  <si>
    <t>29.3</t>
  </si>
  <si>
    <t>5.25</t>
  </si>
  <si>
    <t>5.26</t>
  </si>
  <si>
    <t xml:space="preserve">14. ՀՀ աշխատանքի և սոցիալական հարցերի նախարարության միասնական սոցիալական ծառայություն </t>
  </si>
  <si>
    <t xml:space="preserve">15. ՀՀ բարձր տեխնոլոգիական արդյունաբերության նախարարություն </t>
  </si>
  <si>
    <t>15.11</t>
  </si>
  <si>
    <t>15.12</t>
  </si>
  <si>
    <t xml:space="preserve">16. ՀՀ ֆինանսների նախարարություն 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</si>
  <si>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</si>
  <si>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</si>
  <si>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</si>
  <si>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</si>
  <si>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</si>
  <si>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</si>
  <si>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</si>
  <si>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</si>
  <si>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</si>
  <si>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</si>
  <si>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</si>
  <si>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</si>
  <si>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</si>
  <si>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</si>
  <si>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</si>
  <si>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</si>
  <si>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</si>
  <si>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</si>
  <si>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</si>
  <si>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 xml:space="preserve">17. Մարդու իրավունքների պաշտպանի աշխատակազմ </t>
  </si>
  <si>
    <t>17.3</t>
  </si>
  <si>
    <t>17.4</t>
  </si>
  <si>
    <t>17.5</t>
  </si>
  <si>
    <t>17.6</t>
  </si>
  <si>
    <t>17.7</t>
  </si>
  <si>
    <t>17.8</t>
  </si>
  <si>
    <t>17.9</t>
  </si>
  <si>
    <t>17.10</t>
  </si>
  <si>
    <t xml:space="preserve">18. ՀՀ հաշվեքննիչ պալատ </t>
  </si>
  <si>
    <t>19. ՀՀ հանրային հեռարձակողի խորհուրդ</t>
  </si>
  <si>
    <t>20. ՀՀ հանրային ծառայությունները կարգավորող հանձնաժողով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</si>
  <si>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</si>
  <si>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</si>
  <si>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</si>
  <si>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</si>
  <si>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</si>
  <si>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</si>
  <si>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</si>
  <si>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</si>
  <si>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21. ՀՀ կենտրոնական ընտրական հանձնաժողով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</si>
  <si>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</si>
  <si>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</si>
  <si>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</si>
  <si>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</si>
  <si>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</si>
  <si>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</si>
  <si>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</si>
  <si>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</si>
  <si>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</si>
  <si>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</si>
  <si>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</si>
  <si>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</si>
  <si>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22. ՀՀ մրցակցության պաշտպանության հանձնաժողով</t>
  </si>
  <si>
    <t>23. Հեռուստատեսության և ռադիոյի հանձնաժողով</t>
  </si>
  <si>
    <t>24. ՀՀ կադաստրի կոմիտե</t>
  </si>
  <si>
    <t>25. ՀՀ պետական եկամուտների  կոմիտե</t>
  </si>
  <si>
    <t>25.24</t>
  </si>
  <si>
    <t>25.25</t>
  </si>
  <si>
    <t>25.26</t>
  </si>
  <si>
    <t>25.27</t>
  </si>
  <si>
    <t>25.28</t>
  </si>
  <si>
    <t>25.29</t>
  </si>
  <si>
    <t>25.30</t>
  </si>
  <si>
    <t>25.31</t>
  </si>
  <si>
    <t>25.32</t>
  </si>
  <si>
    <t>25.33</t>
  </si>
  <si>
    <t>25.34</t>
  </si>
  <si>
    <t>25.35</t>
  </si>
  <si>
    <t>25.36</t>
  </si>
  <si>
    <t>25.37</t>
  </si>
  <si>
    <t>25.38</t>
  </si>
  <si>
    <t>25.39</t>
  </si>
  <si>
    <t>25.40</t>
  </si>
  <si>
    <t>25.41</t>
  </si>
  <si>
    <t>25.42</t>
  </si>
  <si>
    <t>26. ՀՀ ՏԿԵՆ քաղաքացիական ավիացիայի կոմիտե</t>
  </si>
  <si>
    <t>26.5</t>
  </si>
  <si>
    <t>26.6</t>
  </si>
  <si>
    <t>26.7</t>
  </si>
  <si>
    <t>26.8</t>
  </si>
  <si>
    <t>26.9</t>
  </si>
  <si>
    <t>26.10</t>
  </si>
  <si>
    <t>26.11</t>
  </si>
  <si>
    <t>26.12</t>
  </si>
  <si>
    <t>26.13</t>
  </si>
  <si>
    <t>26.14</t>
  </si>
  <si>
    <t>26.15</t>
  </si>
  <si>
    <t>26.16</t>
  </si>
  <si>
    <t>26.17</t>
  </si>
  <si>
    <t>26.18</t>
  </si>
  <si>
    <t>26.19</t>
  </si>
  <si>
    <t>26.20</t>
  </si>
  <si>
    <t>26.21</t>
  </si>
  <si>
    <t>26.22</t>
  </si>
  <si>
    <t>26.23</t>
  </si>
  <si>
    <t>26.24</t>
  </si>
  <si>
    <t>26.25</t>
  </si>
  <si>
    <t>26.26</t>
  </si>
  <si>
    <t>26.27</t>
  </si>
  <si>
    <t>26.28</t>
  </si>
  <si>
    <t>26.29</t>
  </si>
  <si>
    <t>26.30</t>
  </si>
  <si>
    <t>27. ՀՀ միջուկային անվտանգության կարգավորման կոմիտե</t>
  </si>
  <si>
    <t>27.4</t>
  </si>
  <si>
    <t>28. ՀՀ քաղաքաշինության կոմիտե</t>
  </si>
  <si>
    <t>29. ՀՀ ՆԳՆ փրկարարական ծառայություններ</t>
  </si>
  <si>
    <t>29. ՀՀ ներքին գործերի նախարարություն</t>
  </si>
  <si>
    <t>29.4</t>
  </si>
  <si>
    <t>29.5</t>
  </si>
  <si>
    <t>30. ՀՀ Գեղարքունիքի մարզպետի աշխատակազմ</t>
  </si>
  <si>
    <t>30.1</t>
  </si>
  <si>
    <t>30.2</t>
  </si>
  <si>
    <t>30.3</t>
  </si>
  <si>
    <t>30.4</t>
  </si>
  <si>
    <t>31. ՀՀ Սյունիքի մարզպետի աշխատակազմ</t>
  </si>
  <si>
    <t>31.1</t>
  </si>
  <si>
    <t>31.2</t>
  </si>
  <si>
    <t>31.3</t>
  </si>
  <si>
    <t>01.10.2024թ 
N 2303-Ա</t>
  </si>
  <si>
    <t>01.10.2024թ 
N 2315-Ա</t>
  </si>
  <si>
    <t>01.11.2024թ 
N 1162-ԳՔ</t>
  </si>
  <si>
    <t>25․09․2024թ 
N 1351-Ա</t>
  </si>
  <si>
    <t>24․10․2024թ 
N 1522-Ա</t>
  </si>
  <si>
    <t>19․11․2024թ 
N 1649-Ա</t>
  </si>
  <si>
    <t>19.07.2024թ 
N 8/663-Ա</t>
  </si>
  <si>
    <t>06.09.2024թ 
N 11/183-Ա</t>
  </si>
  <si>
    <t>29.10.2024թ 
N 8/999-Ա</t>
  </si>
  <si>
    <t>24.09.2024թ 
N 2245-Ա</t>
  </si>
  <si>
    <t>19.09.2024թ 
N 2210-Ա</t>
  </si>
  <si>
    <t>08.10.2024թ 
N 2368-Ա</t>
  </si>
  <si>
    <t>09.10.2024թ 
N 2375-Ա</t>
  </si>
  <si>
    <t>09.10.2024թ 
N 911-Ա</t>
  </si>
  <si>
    <t>09.10.2024թ 
N 2380-Ա</t>
  </si>
  <si>
    <t>28.10.2024թ 
N 2584-Ա</t>
  </si>
  <si>
    <t>11.10.2024թ 
N 2423-Ա</t>
  </si>
  <si>
    <t>22.10.2024թ 
N 2513-Ա</t>
  </si>
  <si>
    <t>31.10.2024թ 
N 2614-Ա</t>
  </si>
  <si>
    <t>31.10.2024թ 
N 2617-Ա</t>
  </si>
  <si>
    <t>15.11.2024թ 
N 2767-Ա</t>
  </si>
  <si>
    <t>11.11.2024թ 
N 2698-Ա</t>
  </si>
  <si>
    <t>13.11.2024թ 
N 2730-Ա</t>
  </si>
  <si>
    <t>29.11.2024թ 
N 2893-Ա</t>
  </si>
  <si>
    <t>06.12.2024թ 
N 2999-Ա</t>
  </si>
  <si>
    <t>21.10.2024թ 
N 942-Ա</t>
  </si>
  <si>
    <t>15.10.2024թ 
N 1819-Կ 
22.10.2024թ  
N 1872-Կ</t>
  </si>
  <si>
    <t>28․10․2024թ 
N 111-Ա/4</t>
  </si>
  <si>
    <t>16.10.2024թ  
N 699-Ա</t>
  </si>
  <si>
    <t>26.12.2024թ 
N 865-Ա</t>
  </si>
  <si>
    <t xml:space="preserve">28.11.2024թ 
N 379-Ա
</t>
  </si>
  <si>
    <t>10.07.2024թ
 N 46-Ա</t>
  </si>
  <si>
    <t>16.10.2024թ 
N 1098-ԳՔ</t>
  </si>
  <si>
    <t xml:space="preserve"> 16.10.2024թ 
N 1098-ԳՔ</t>
  </si>
  <si>
    <t>18.09.2024թ 
N 949-ԳՔ</t>
  </si>
  <si>
    <t>24.09.2024թ 
N ՆՀ-58-Ա</t>
  </si>
  <si>
    <t>24.09.2024թ 
N ՆՀ-90-Ա</t>
  </si>
  <si>
    <t>26.09.2024թ 
N ՆՀ-62-Ա</t>
  </si>
  <si>
    <t xml:space="preserve">26.09.2024թ 
N ՆՀ-62-Ա </t>
  </si>
  <si>
    <t>15.11.2024թ 
N ՆՀ-69-Ա</t>
  </si>
  <si>
    <t>15.11.2024թ 
N ՆՀ-115-Ա</t>
  </si>
  <si>
    <t xml:space="preserve">20.11.2024թ 
N ՆՀ-70-Ա </t>
  </si>
  <si>
    <t xml:space="preserve">05.09.2024թ 
N 1514-Ա 
17.09.2024թ 
N 1589-Ա </t>
  </si>
  <si>
    <t>11․10․2024թ 
N 920-Ա</t>
  </si>
  <si>
    <t>15․10․2024թ 
N 379-Ա</t>
  </si>
  <si>
    <t>18․11․2024թ 
N 444-Ա</t>
  </si>
  <si>
    <t>20․11․2024թ 
N 1037-Ա</t>
  </si>
  <si>
    <t>04.11.2024թ 
N 574-Ա</t>
  </si>
  <si>
    <t xml:space="preserve">26.11.2024թ 
N 179-Ա
</t>
  </si>
  <si>
    <t xml:space="preserve">08.11.2024թ 
N 580-Ա
</t>
  </si>
  <si>
    <t>27.11.2024թ 
N 379-Ա</t>
  </si>
  <si>
    <t>26.09.2024թ 
N 125-Ա/3</t>
  </si>
  <si>
    <t xml:space="preserve">16.10.2024թ
 N 6233-Ա 
21.10.2024թ 
 N 6401-Ա  
</t>
  </si>
  <si>
    <t xml:space="preserve">18.11.2024թ 
N 473-Ա </t>
  </si>
  <si>
    <t>2. Հաշվետու եռամսյակը _2024_ թվական, _4-րդ__ եռամսյակ</t>
  </si>
  <si>
    <t>3. Ընդամենը գործուղումների քանակը __27__</t>
  </si>
  <si>
    <t>4. Ընդամենը գործուղման մեկնողների թիվը __49__</t>
  </si>
  <si>
    <t>5. Գործուղվող պատվիրակությունների անդամների միջին թիվը _3_</t>
  </si>
  <si>
    <t>8. Էկոնոմ դասի ավիածառայությունից օգտվողների ընդամենը թիվը _22_</t>
  </si>
  <si>
    <t>01.11.2024թ 
N 351-Ա</t>
  </si>
  <si>
    <t>02.10.2024թ 
N 1000-ԳՔ 
24.10.2024թ 
N 1133-ԳՔ</t>
  </si>
  <si>
    <t>06․12․2024թ 
N 399-Ա</t>
  </si>
  <si>
    <t>20.11.2024թ 
N  ՆՀ-70-Ա</t>
  </si>
  <si>
    <t xml:space="preserve">25.11.2024թ 
N 605-Ա
</t>
  </si>
  <si>
    <t>04.12.2024թ 
N 1271-ՀՆ 
13.12.2024թ 
N 1326-ՀՆ</t>
  </si>
  <si>
    <t>02.10.2024թ 
N 999-ՀՆ 
04.10.2024թ 
N 1010-ՀՆ</t>
  </si>
  <si>
    <t>10.10.2024թ 
N 1974-Ա</t>
  </si>
  <si>
    <t>05․11․2024թ 
N 5973-Ա</t>
  </si>
  <si>
    <t xml:space="preserve">03․09․2024թ 
N ԳՔ-156-Ա </t>
  </si>
  <si>
    <t>07.10.2024թ 
N 313-Ա</t>
  </si>
  <si>
    <t>08.10.2024թ 
N 1575-Ա 
11.10.2024թ 
N 1603-Ա</t>
  </si>
  <si>
    <t>08.11.2024թ 
N 1773-Ա</t>
  </si>
  <si>
    <t xml:space="preserve">11.10.2024թ 
N 1061-ՀՆ 
24.10.2024թ 
N 1136-ՀՆ  
</t>
  </si>
  <si>
    <t>20․09․2024թ 
N 848-Ա</t>
  </si>
  <si>
    <t>26.09.2024թ 
N ՆՀ-61-Ա</t>
  </si>
  <si>
    <t>26.11.2024թ 
N 2297-Ա</t>
  </si>
  <si>
    <t>26.11.2024թ 
N 788-Ա</t>
  </si>
  <si>
    <t>26.11.2024թ 
N 613-Ա</t>
  </si>
  <si>
    <t>30.09.2024թ 
N 2/5599-Ա</t>
  </si>
  <si>
    <t>29.10.2024թ 
N 8/998-Ա</t>
  </si>
  <si>
    <t>28.11.2024թ 
N 969-Ա</t>
  </si>
  <si>
    <t>28.10.2024թ 
N 646-Ա</t>
  </si>
  <si>
    <t>27.11.2024թ 
N 696-Ա</t>
  </si>
  <si>
    <t>27.11.2024թ 
N 13/97-Ա</t>
  </si>
  <si>
    <t>27.08.2024թ 
N 886-ՀՆ</t>
  </si>
  <si>
    <t>25.09.2024թ 
N 1493-Ա</t>
  </si>
  <si>
    <t>27.09.2024թ 
N 1705-Կ</t>
  </si>
  <si>
    <t xml:space="preserve">26.08.2024թ 
N ՆՀ-52-Ա 
11.11.2024թ 
N ՆՀ-68-Ա </t>
  </si>
  <si>
    <t>25.10.2024թ 
N 1681-Ա</t>
  </si>
  <si>
    <t>25.10.2024թ 
N 340-Ա</t>
  </si>
  <si>
    <t>27․09․2024թ 
N 127-Ա</t>
  </si>
  <si>
    <t>26.11.2024թ 
N 1827-Ա</t>
  </si>
  <si>
    <t xml:space="preserve">21.10.2024թ 
N 2501-Ա 
01.11.2024թ 
N 2629-Ա
</t>
  </si>
  <si>
    <t xml:space="preserve">05․09․2024թ 
N 322-Ա 
16․09․2024թ 
N 349-Ա </t>
  </si>
  <si>
    <t>01.10.2024թ 
N 993-ՀՆ 
24.10.2024թ 
N 1128-ՀՆ</t>
  </si>
  <si>
    <t>04.12.2024թ 
N 1272-ԳՔ 
13.12.2024թ 
N 1325-ԳՔ</t>
  </si>
  <si>
    <t>18.11.2024թ 
N 366-Ա</t>
  </si>
  <si>
    <t>12.11.2024թ 
N 668-Ա</t>
  </si>
  <si>
    <t>Սլավիկ Սարգսյան, 
ՀՀ առողջապահական և աշխատանքի տեսչական մարմնի ղեկավար</t>
  </si>
  <si>
    <t>Արմեն Կոտոլյան, 
ՀՀ շուկայի վերհսկողության տեսչական մարմնի ղեկավար</t>
  </si>
  <si>
    <t>Լիաննա Անանյան, 
ՀՀ շուկայի վերահսկողության տեսչական մարմնի փորձագետ</t>
  </si>
  <si>
    <t xml:space="preserve">Աննա Վարդապետյան, 
ՀՀ գլխավոր դատախազ </t>
  </si>
  <si>
    <t>Եղիազար Ավագյան, 
ՀՀ գլխավոր դատախազի տեղակալ</t>
  </si>
  <si>
    <t>Լուսինե Մարտիրոսյան, 
ՀՀ գլխավոր դատախազի  խորհրդական</t>
  </si>
  <si>
    <t>Նարինե Գասպարյան, 
ՀՀ գլխավոր դատախազի խորհրդական</t>
  </si>
  <si>
    <t>Կարեն Սուքիասյան, 
ՀՀ Կոտայքի մարզի դատախազ</t>
  </si>
  <si>
    <t>Հովհաննես Թորոսյան, 
ՀՀ գլխավոր դատախազության տնտեսական գործունեության դեմ ուղղված հանցագործությունների գործերով վարչության ավագ դատախազ</t>
  </si>
  <si>
    <t>Երանուհի Թումանյանց, 
Բարձրագույն դատական խորհրդի անդամ</t>
  </si>
  <si>
    <t>Մերի Համբարձումյան, Բարձրագույն դատական խորհրդի անդամ</t>
  </si>
  <si>
    <t>Հակոբ Վարդանյան, 
ՀՀ տարածքային կառավարման և ենթակառուցվածքների նախարարի տեղակալ</t>
  </si>
  <si>
    <t>Նունե Պապիկյան, 
ՀՀ տարածքային կառավարման և ենթակառուցվածքների նախարարության արտաքին կապերի վարչության միջտարածաշրջանային համգործակցության և արարողակարգի բաժնի պետ</t>
  </si>
  <si>
    <t>Վլադիմիր Արեստակյան, 
ՀՀ տարածքային կառավարման և ենթակառուցվածքների նախարարի օգնական</t>
  </si>
  <si>
    <t>Արմեն Սիմոնյան, 
ՀՀ տարածքային կառավարման և ենթակառուցվածքների նախարարի տեղակալ</t>
  </si>
  <si>
    <t>Լիլիթ Սարոյան, 
ՀՀ  տարածքային կառավարման և ենթակառուցվածքների նախարարության արտաքին կապերի վարչության պետ</t>
  </si>
  <si>
    <t xml:space="preserve">Ժենյա Տեր-Վարդանյան, 
ՀՀ տարածքային կառավարման և ենթակառուցվածքների նախարարության ավիացիոն պատահարների և լուրջ միջադեպերի քննության բաժնի պետ   </t>
  </si>
  <si>
    <t>Տիգրան Գասպարյան, 
ՀՀ տարածքային կառավարման և ենթակառուցվածքների նախարարության երկաթուղային և ջրային տրանսպորտի քաղաքականության վարչության պետի տեղակալ</t>
  </si>
  <si>
    <t>Խաչիկ Սողոմոնյան, 
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պետ</t>
  </si>
  <si>
    <t>Վաչե Տերտերյան, 
ՀՀ տարածքային կառավարման և ենթակառուցվածքների նախարարի տեղակալ</t>
  </si>
  <si>
    <t>Արտակ Պապյան, 
ՀՀ տարածքային կառավարման և ենթակառուցվածքների նախարարության երկաթուղային և ջրային տրանսպորտի քաղաքականության վարչության պետ</t>
  </si>
  <si>
    <t>Վիոլետա Աղաջանյան, 
ՀՀ տարածքային կառավարման և ենթակառուցվածքների նախարարության
արտաքին կապերի վարչության Եվրասիական տնտեսական միության բաժնի պետ</t>
  </si>
  <si>
    <t>Լուսինե Ամիրխանյան, 
ՀՀ տարածքային կառավարման և ենթակառուցվածքների նախարարության օդային տրանսպորտի քաղաքականության և թռիչքների թույլտվությունների վարչության թռիչքների թույլտվությունների բաժնի պետ</t>
  </si>
  <si>
    <t>Հովհաննես Աբրահամյան, 
ՀՀ տարածքային կառավարման և ենթակառուցվածքների նախարարության էներգետիկայի վարչության էներգետիկ տարածաշրջանային շուկաների զարգացման բաժնի պետ</t>
  </si>
  <si>
    <t>Անահիտ Ավանեսյան, 
ՀՀ առողջապահության նախարար</t>
  </si>
  <si>
    <t xml:space="preserve">Արմեն Մելքոնյան, 
ՀՀ առողջապահության նախարարության միջազգային հարաբերությունների վարչության պետ </t>
  </si>
  <si>
    <t>Լենա Նանուշյան, 
ՀՀ առողջապահության նախարարի առաջին տեղակալ</t>
  </si>
  <si>
    <t xml:space="preserve">Արմինե Աղաջանյան, 
ՀՀ առողջապահության նախարարության բժշկական օգնության քաղաքականության վարչության հիվանդանոցային բժշկական օգնության քաղաքականության բաժնի առողջապահության գլխավոր կազմակերպիչ 
</t>
  </si>
  <si>
    <t>Լիանա Բարսեղյան, 
ՀՀ առողջապահության նախարարության բժշկական օգնության քաղաքականության վարչության հիվանդանոցային բժշկական օգնության քաղաքականության բաժնի պետ</t>
  </si>
  <si>
    <t>Կարեն Կարապետյան, 
ՀՀ արդարադատության նախարարի տեղակալ</t>
  </si>
  <si>
    <t>Նելլի Ավետիսյան, 
ՀՀ արդարադատության նախարարության իրավական փոխօգնության վարչության պետ</t>
  </si>
  <si>
    <t>Ներսես Զեյնալյան, 
ՀՀ արդարադատության նախարարի խորհրդական</t>
  </si>
  <si>
    <t>Արսեն Մնացականյան, 
Գլխավոր հարկադիր կատարող</t>
  </si>
  <si>
    <t>Գոհար Մկրտչյան, 
Հարկադիր կատարումն ապահովող ծառայության իրավաբանական բաժնի պետ</t>
  </si>
  <si>
    <t>Գևորգ Պապոյան, 
ՀՀ էկոնոմիկայի նախարար</t>
  </si>
  <si>
    <t>Արման Խոջոյան, 
ՀՀ էկոնոմիկայի նախարարի տեղակալ</t>
  </si>
  <si>
    <t>Հայկազ Նասիբյան, 
ՀՀ էկոնոմիկայի նախարարության գլխավոր քարտուղար</t>
  </si>
  <si>
    <t>Լուսինե Պետրոսյան, 
ՀՀ էկոնոմիկայի նախարարության միջազգային համագործակցության վարչության արտահանման խթանման բաժնի պետ</t>
  </si>
  <si>
    <t xml:space="preserve">Արմեն Եգանյան, 
ՀՀ էկոնոմիկայի նախարարության արդյունաբերության քաղաքականության վարչության պետ  </t>
  </si>
  <si>
    <t>Նարեկ Հովակիմյան, 
ՀՀ էկոնոմիկայի նախարարի տեղակալ</t>
  </si>
  <si>
    <t>Արթուր Մայսուրյան, 
ՀՀ էկոնոմիկայի նախարարության Եվրամիության հետ տնտեսական համագործակցության վարչության պետ</t>
  </si>
  <si>
    <t>Մարիաննա Պողոսյան, 
ՀՀ էկոնոմիկայի նախարարության Եվրամիության հետ տնտեսական համագործակցության վարչության Եվրամիության հետ համագործակցության բաժնի պետ</t>
  </si>
  <si>
    <t>Մերի Մաթևոսյան, 
ՀՀ էկոնոմիկայի նախարարության միջազգային համագործակցության վարչության փորձագետ</t>
  </si>
  <si>
    <t>Արմեն Այվազյան, 
ՀՀ էկոնոմիկայի նախարարության միջազգային համագործակցության վարչության առանձին գործառույթներ համակարգող խորհրդական</t>
  </si>
  <si>
    <t>Տաթևիկ Սարգսյան, 
ՀՀ էկոնոմիկայի նախարարի տեղակալ</t>
  </si>
  <si>
    <t xml:space="preserve">Արման Խոջոյան, 
ՀՀ էկոնոմիկայի նախարարի տեղակալ </t>
  </si>
  <si>
    <t>Արևիկ Մարգարյան, 
ՀՀ Էկոնոմիկայի նախարարության ռազմավարական ոլորտների վարչության պետ</t>
  </si>
  <si>
    <t>Արման Համբարձումյան, 
ՀՀ էկոնոմիկայի նախարարության  լիցենզավորման և թույլտվությունների վարչության  պետ</t>
  </si>
  <si>
    <t xml:space="preserve">Արման Խոջոյան, 
ՀՀ Էկոնոմիկայի նախարարի տեղակալ </t>
  </si>
  <si>
    <t>Արմինե Վարշամյան, 
ՀՀ էկոնոմիկայի նախարարության թեթև արդյունաբերության վարչության պետ</t>
  </si>
  <si>
    <t>Արմեն Եգանյան, 
ՀՀ էկոնոմիկայի նախարարության արդյունաբերության քաղաքականության վարչության պետ</t>
  </si>
  <si>
    <t>Սևակ Միքայելյան, 
ՀՀ էկոնոմիկայի նախարարի տեղակալ</t>
  </si>
  <si>
    <t>Նարինե Հարոյան, 
ՀՀ էկոնոմիկայի նախարարության  թեթև արդյունաբերության վարչությունում առանձին գործառույթներ համակարգող խորհրդական</t>
  </si>
  <si>
    <t>Արտակ Մարկոսյան, 
ՀՀ էկոնոմիկյի նախարարության միջազգային համագործակցության վարչությունում առանձին գործառույթներ համակարգող խորհրդական</t>
  </si>
  <si>
    <t>Լիլիթ Պետրոսյան, 
ՀՀ էկոնոմիկայի նախարարության զբոսաշրջության կոմիտեի մարքեթինգի և խթանման վարչության առանձին գործառույթներ համակարգող խորհրդական</t>
  </si>
  <si>
    <t>Տիգրան Գաբրիելյան, 
ՀՀ շրջակա միջավայրի նախարարի տեղակալ</t>
  </si>
  <si>
    <t>Արամ Մեյմարյան, 
ՀՀ շրջակա միջավայրի նախարարի տեղակալ</t>
  </si>
  <si>
    <t>Արմինե Գևորգյան, 
ՀՀ շրջակա միջավայրի նախարարության հողերի և ընդերքի քաղաքականության վարչության գլխավոր մասնագետ</t>
  </si>
  <si>
    <t>Վլադիմիր Կիրակոսյան, 
ՀՀ շրջակա միջավայրի նախարարության էկոպարեկային ծառայության պետ</t>
  </si>
  <si>
    <t>Լուսինե Ալեքսանյան, 
ՀՀ շրջակա միջավայրի նախարարության էկոպարեկային ծառայության գլխավոր քարտուղար</t>
  </si>
  <si>
    <t>Կարեն Գիլոյան, 
ՀՀ կրթության, գիտության, մշակույթի և սպորտի նախարարի տեղակալ</t>
  </si>
  <si>
    <t xml:space="preserve">Աստղիկ Մարաբյան, 
ՀՀ կրթության, գիտության, մշակույթի և սպորտի նախարարության մշակութային ժառանգության վարչության պետ </t>
  </si>
  <si>
    <t>Արթուր Մարտիրոսյան, 
ՀՀ կրթության, գիտության, մշակույթի և սպորտի նախարարի տեղակալ</t>
  </si>
  <si>
    <t xml:space="preserve">Ժաննա Անդրեասյան, 
ՀՀ կրթության, գիտության, մշակույթի և սպորտի նախարար </t>
  </si>
  <si>
    <t>Սվետլանա Սահակյան, 
ՀՀ կրթության, գիտության, մշակույթի և սպորտի նախարարության ժամանակակից արվեստի վարչության պետ</t>
  </si>
  <si>
    <t xml:space="preserve">Դանիել Դանիելյան, 
ՀՀ կրթության, գիտության, մշակույթի և սպորտի նախարարի տեղակալ </t>
  </si>
  <si>
    <t xml:space="preserve">Նաիրա Կիլիչյան, 
ՀՀ կրթության, գիտության, մշակույթի և սպորտի նախարարության  մշակութային ժառանգության վարչության մշակութային ժառանգության պահպանության և զարգացման բաժնի գլխավոր մասնագետ </t>
  </si>
  <si>
    <t>Տաթևիկ Սուքիասյան, 
ՀՀ կրթության, գիտության, մշակույթի և սպորտի նախարարության գրահրատարակչության բաժնի գլխավոր մասնագետ</t>
  </si>
  <si>
    <t>Զարա Ասլանյան, 
ՀՀ կրթության, գիտության, մշակույթի և սպորտի նախարարության երիտասարդության հարցերի վարչության պետ</t>
  </si>
  <si>
    <t>Ինեսա Սարգսյան, 
ՀՀ կրթության, գիտության, մշակույթի և սպորտի նախարարության հանրակրթության վարչության հանրակրթության և արտադպրոցական հաստատությունների համակարգման բաժնի գլխավոր մասնագետ</t>
  </si>
  <si>
    <t>Անգելինա Հովհաննիսյան, 
ՀՀ կրթության, գիտության, մշակույթի և սպորտի նախարարության արտաքին կապերի և սփյուռքի վարչության արտաքին կապերի բաժնի պետ</t>
  </si>
  <si>
    <t>Թամարա Սարգսյան, 
ՀՀ կրթության, գիտության, մշակույթի և սպորտի նախարարության հանրակրթության վարչության պետ</t>
  </si>
  <si>
    <t>Տաթևիկ Ստեփանյան, 
ՀՀ աշխատանքի և սոցիալական հարցերի նախարարի տեղակալ</t>
  </si>
  <si>
    <t>Զարուհի Մանուչարյան, 
ՀՀ աշխատանքի և սոցիալական հարցերի նախարարի մամուլի քարտուղար</t>
  </si>
  <si>
    <t>Անահիտ Գալստյան, 
ՀՀ աշխատանքի և սոցիալական հարցերի նախարարության կենսաթոշակային ապահովության և այլ դրամական վճարների վարչության պետ</t>
  </si>
  <si>
    <t xml:space="preserve">Էդուարդ Պետրոսյան, 
ՀՀ աշխատանքի և սոցիալական հարցերի նախարարության միասնական սոցիալական ծառայության պետ </t>
  </si>
  <si>
    <t>Թամարա Թորոսյան, 
ՀՀ աշխատանքի և սոցիալական հարցերի նախարարության միասնական սոցիալական ծառայության պետի տեղակալ</t>
  </si>
  <si>
    <t xml:space="preserve">Գայանե Բզնունի, 
ՀՀ աշխատանքի և սոցիալական հարցերի նախարարության միասնական սոցիալական ծառայության պետի օգնական </t>
  </si>
  <si>
    <t>Ագնեսա Աղաբաբյան, 
ՀՀ աշխատանքի և սոցիալական հարցերի նախարարության միասնական սոցիալական ծառայության գլխավոր քարտուղար</t>
  </si>
  <si>
    <t xml:space="preserve">Հրայր Հակոբյան, 
ՀՀ աշխատանքի և սոցիալական հարցերի նախարարության միասնական սոցիալական ծառայության զբաղվածության ապահովման և աշխատանքային ներուժի զարգացման վարչության գործատուների հետ համագործակցության և աշխատանքային միգրացիայի բաժնի պետ </t>
  </si>
  <si>
    <t>Սարգիս Խաչատրյան, 
ՀՀ բարձր տեխնոլոգիական արդյունաբերության նախարարի խորհրդական</t>
  </si>
  <si>
    <t>Ռուբեն Սիմոնյան, 
ՀՀ բարձր տեխնոլոգիական արդյունաբերության նախարարի տեղակալ</t>
  </si>
  <si>
    <t>Մարթա Սանդոյան, 
ՀՀ բարձր տեխնոլոգիական արդյունաբերության նախարարի  խորհրդական</t>
  </si>
  <si>
    <t>Տաթևիկ Սողոմոնյան, 
ՀՀ բարձր տեխնոլոգիական արդյունաբերության նախարարության շուկայի զարգացման վարչության պետ</t>
  </si>
  <si>
    <t>Գևորգ Մելիքսեթյան, 
ՀՀ բարձր տեխնոլոգիական արդյունաբերության նախարարի տեղակալ</t>
  </si>
  <si>
    <t>Սոնա Դարբինյան, 
ՀՀ բարձր տեխնոլոգիական արդյունաբերության նախարարության միջազգային համագործակցության վարչության փորձագետ</t>
  </si>
  <si>
    <t>Էդգար Բաղդասարյան, 
ՀՀ բարձր տեխնոլոգիական արդյունաբերության նախարարության ֆինանսատնտեսագիտական վարչության փորձագետ</t>
  </si>
  <si>
    <t>Մխիթար Հայրապետյան, 
ՀՀ բարձր տեխնոլոգիական արդյունաբերության նախարար</t>
  </si>
  <si>
    <t>Արթուր Ասատրյան, 
ՀՀ բարձր տեխնոլոգիական արդյունաբերության նախարարության ռազմարդյունաբերության կոմիտեի նախագահի տեղակալ</t>
  </si>
  <si>
    <t>Արտակ Բաղդասարյան, 
ՀՀ բարձր տեխնոլոգիական արդյունաբերության նախարարության ռազմարդյունաբերության կոմիտեի գիտահետազոտական և փորձակոնստրուկտորական աշխատանքների կազմակերպման վարչության պետ</t>
  </si>
  <si>
    <t>Վռամ Կարաքեշիշյանց, 
ՀՀ բարձր տեխնոլոգիական արդյունաբերության նախարարության ռազմարդյունաբերության կոմիտեի արտադրության, նորոգման և օգտահանման կազմակերպման վարչության գլխավոր մասնագետ</t>
  </si>
  <si>
    <t>Արման Պողոսյան, 
ՀՀ ֆինանսների նախարարի տեղակալ</t>
  </si>
  <si>
    <t>Օրի Ալավերդյան, 
ՀՀ ֆինանսների նախարարության եկամուտների քաղաքականության և վարչարարության մեթոդաբանության վարչության պետ</t>
  </si>
  <si>
    <t xml:space="preserve">Աննա Պետրոսյան, 
ՀՀ ֆինանսների նախարարության եկամուտների քաղաքականության և վարչարարության մեթոդաբանության վարչության միջազգային հարկային և մաքսային հարաբերությունների բաժնի գլխավոր մասնագետ, բաժնի պետի պարտականությունները կատարող </t>
  </si>
  <si>
    <t>Արաիկ Եսայան, 
ՀՀ ֆինանսների նախարարության գլխավոր քարտուղարի տեղակալ՝ գլխավոր քարտուղարի պարտականությունները կատարող</t>
  </si>
  <si>
    <t xml:space="preserve">Արմեն Գևորգյան, 
ՀՀ ֆինանսների նախարարի խորհրդական </t>
  </si>
  <si>
    <t>Արթուր Ալեքսանյան, 
ՀՀ ֆինանսների նախարարության եկամուտների քաղաքականության և վարչարարության մեթոդաբանության վարչության եկամուտների քաղաքականության և հարկային վարչարարության մեթոդաբանության բաժնի պետ</t>
  </si>
  <si>
    <t>Տաթևիկ Աշչյան, 
ՀՀ ֆինանսների նախարարության  միջազգային համագործակցության վարչության Եվրասիական տնտեսական միության և Եվրասիական տնտեսական միության անդամ-պետությունների հետ համագործակցության բաժնի ավագ մասնագետ</t>
  </si>
  <si>
    <t>Արիստակ Տոնոյան, 
ՀՀ ֆինանսների նախարարության ֆինանսաբյուջետային վերահսկողության վարչության ֆինանսաբյուջետային վերահսկողության 2-րդ բաժնի գլխավոր վերահսկող</t>
  </si>
  <si>
    <t xml:space="preserve">Էդուարդ Բաղդասարյան, 
ՀՀ ֆինանսների նախարարության բյուջետային գործընթացի համակարգման վարչության բյուջետային գործընթացի վերլուծական մեթոդաբանության բաժնի գլխավոր մասնագետ </t>
  </si>
  <si>
    <t>Արմեն Գևորգյան, 
ՀՀ ֆինանսների նախարարի խորհրդական</t>
  </si>
  <si>
    <t xml:space="preserve">Էդուարդ Հակոբյան, 
ՀՀ ֆինանսների նախարարի տեղակալ </t>
  </si>
  <si>
    <t>Գարիկ Պետրոսյան, 
ՀՀ ֆինանսների նախարարության մակրոտնտեսական քաղաքականության վարչության պետ</t>
  </si>
  <si>
    <t>Արշալույս Հարությունյան, 
ՀՀ ֆինանսների նախարարության մակրոտնտեսական քաղաքականության վարչության արտաքին հատվածի կանխատեսումների և վերլուծությունների բաժնի պետ</t>
  </si>
  <si>
    <t>Սուրեն Մինասյան, 
ՀՀ ֆինանսների նախարարության միջազգային համագործակցության վարչության օտարերկրյա պետությունների և միջազգային կազմակերպությունների հետ համագործակցության համակարգման բաժնի գլխավոր մասնագետ</t>
  </si>
  <si>
    <t>Մարինե Մելիքյան, 
ՀՀ ֆինանսների նախարարության պետական պարտքի կառավարման վարչության ռազմավարության և ռիսկերի կառավարման բաժնի պետ</t>
  </si>
  <si>
    <t>Անի Հունանյան, 
ՀՀ ֆինանսների նախարարության ֆիսկալ ռիսկերի կառավարման վարչության առանձին գործառույթներ համակարգող խոհրդական</t>
  </si>
  <si>
    <t>Իդա Հարությունյան, 
ՀՀ ֆինանսների նախարարության գործառնական վարչության պետական բյուջեի հաշվառման բաժնի գլխավոր մասնագետ</t>
  </si>
  <si>
    <t xml:space="preserve">Հեղինե Ջաղինյան, 
ՀՀ ֆինանսների նախարարության գնումների քաղաքականության վարչության գլխավոր մասնագետ </t>
  </si>
  <si>
    <t>Հրաչուհի Սարգսյան, 
ՀՀ ֆինանսների նախարարության իրավաբանական վարչության իրավական խորհրդատվության բաժնի գլխավոր իրավաբան</t>
  </si>
  <si>
    <t>Մարինե Գոչումյան, 
ՀՀ ֆինանսների նախարարության բյուջետային գործընթացի համակարգման վարչության բյուջետային գործընթացի կազմակերպման և համակարգման բաժնի գլխավոր մասնագետ</t>
  </si>
  <si>
    <t>Միլենա Հովհաննիսյան, 
ՀՀ ֆինանսների նախարարության միջազգային համագործակցության վարչության պետի պարտականությունները կատարող</t>
  </si>
  <si>
    <t>Վլադիմիր Հովհաննիսյան, 
ՀՀ մարդու իրավունքների պաշտպանի աշխատակազմի քաղաքացիական, սոցիալ -տնտեսական և մշակութային իրավունքների պաշտպանության դեպարտամենտի ղեկավար</t>
  </si>
  <si>
    <t>Նինա Փիրումյան, 
ՀՀ մարդու իրավունքների պաշտպանի աշխատակազմի գլխավոր քարտուղար</t>
  </si>
  <si>
    <t>Անահիտ Մանասյան, 
ՀՀ մարդու իրավունքների պաշտպան</t>
  </si>
  <si>
    <t>Անժելիկա Մովսեսովա, 
ՀՀ մարդու իրավունքների պաշտպանի խորհրդական</t>
  </si>
  <si>
    <t>Էրիկ Ծերունյան, 
ՀՀ մարդու իրավունքների պաշտպանի աշխատակազմի  Տավուշի մարզային ստորաբաժանման ղեկավար</t>
  </si>
  <si>
    <t>Միլենա Տոնեյան, 
ՀՀ մարդու իրավունքների պաշտպանի օգնական</t>
  </si>
  <si>
    <t>Անահիտ Դիլբանդյան, 
ՀՀ մարդու իրավունքների պաշտպանի աշխատակազմի գործարարության ոլորտում իրավունքների պաշտպանության բաժնի գլխավոր մասնագետ</t>
  </si>
  <si>
    <t xml:space="preserve">Էլեն Խաչատրյան, 
ՀՀ մարդու իրավունքների պաշտպանի աշխատակազմի միջազգային համագործակցության վարչության ավագ մասնագետ </t>
  </si>
  <si>
    <t>Ժաննա Հակոբյան, 
ՀՀ մարդու իրավունքների պաշտպանի աշխատակազմի  կոնվենցիոն մանդատների ապահովման վարչության պետ</t>
  </si>
  <si>
    <t>Գագիկ Բարսեղյան, 
ՀՀ հաշվեքննիչ պալատի անդամ</t>
  </si>
  <si>
    <t>Խաչիկ Փափազյան, 
ՀՀ հաշվեքննիչ պալատի երրորդ վարչության պետ</t>
  </si>
  <si>
    <t xml:space="preserve">Ժիրայր Մխիթարյան, 
ՀՀ հաշվեքննիչ պալատի կատարողականի հաշվեքննության վարչության պետ </t>
  </si>
  <si>
    <t xml:space="preserve">Կարեն Հովհաննիսյան, 
«ՀՀ հանրային հեռարձակողի խորհրդի աշխատակազմ » ՊՀ իրավաբան </t>
  </si>
  <si>
    <t>Արա Շիրինյան, 
ՀՀ հանրային հեռարձակողի խորհրդի նախագահ</t>
  </si>
  <si>
    <t>Գարեգին Բաղրամյան, 
ՀՀ հանրային ծառայությունները կարգավորող հանձնաժողովի նախագահ</t>
  </si>
  <si>
    <t>Արթուր Սաֆարյան, 
ՀՀ հանրային ծառայությունները կարգավորող հանձնաժողովի գլխավոր քարտուղար</t>
  </si>
  <si>
    <t>Արմեն Հունանյան, 
ՀՀ հանրային ծառայությունները կարգավորող հանձնաժողովի հեռահաղորդակցության վարչության ռեսուրսների կառավարման և տեխնոլոգիական զարգացման բաժնի պետ</t>
  </si>
  <si>
    <t xml:space="preserve">Զարուհի Ստեփանյան, 
ՀՀ հանրային ծառայությունները կարգավորող հանձնաժողովի միջազգային համագործակցության բաժնի պետ  </t>
  </si>
  <si>
    <t xml:space="preserve">Սեդա Շահինյան, 
ՀՀ հանրային ծառայությունները կարգավորող հանձնաժողովի անդամ </t>
  </si>
  <si>
    <t xml:space="preserve">Սերգեյ Աղինյան, 
ՀՀ հանրային ծառայությունները կարգավորող հանձնաժողովի անդամ </t>
  </si>
  <si>
    <t xml:space="preserve">Սամվել Պետրոսյան, 
ՀՀ հանրային ծառայությունները կարգավորող հանձնաժողովի իրավաբանական և լիցենզավորման վարչության լիցենզավորման բաժնի պետ </t>
  </si>
  <si>
    <t xml:space="preserve">Լուսինե Հովհաննիսյան, 
ՀՀ հանրային ծառայությունները կարգավորող հանձնաժողովի սակագնային քաղաքականության վարչության էլեկտրաէներգետիկական շուկայի բաժնի պետ </t>
  </si>
  <si>
    <t>Ալլա Ռուդովսկայա, 
ՀՀ հանրային ծառայությունները կարգավորող հանձնաժողովի տեղեկատվական տեխնոլոգիաների համակարգող</t>
  </si>
  <si>
    <t>Անժելա Առաքելյան, 
ՀՀ հանրային ծառայությունները կարգավորող հանձնաժողովի ֆինանսատեխնիկական և դիմումների քննարկման վարչության դիմումների քննարկման բաժնի պետ</t>
  </si>
  <si>
    <t>Լուսինե Ալեքսանյան, 
ՀՀ հանրային ծառայությունները կարգավորող հանձնաժողովի ֆինանսատեխնիկական և դիմումների քննարկման վարչության դիմումների քննարկման բաժնի գլխավոր մասնագետ</t>
  </si>
  <si>
    <t xml:space="preserve">Կամո Սարգսյան, 
ՀՀ հանրային ծառայությունները կարգավորող հանձնաժողովի անդամ </t>
  </si>
  <si>
    <t>Դավիթ Մուրադյան, 
ՀՀ հանրային ծառայությունները կարգավորող հանձնաժողովի սակագնային քաղաքականության վարչության զարգացման ծրագրերի բաժնի պետ</t>
  </si>
  <si>
    <t xml:space="preserve">Սիլվա Մարկոսյան, 
ՀՀ կենտրոնական ընտրական հանձնաժողովի անդամ </t>
  </si>
  <si>
    <t>Լուիզա Ավետիսյան, 
ՀՀ կենտրոնական ընտրական հանձնաժողովի անդամի օգնական</t>
  </si>
  <si>
    <t>Սեդա Ղուկասյան, 
ՀՀ կենտրոնական ընտրական հանձնաժողովի նախագահի մամուլի քարտուղար</t>
  </si>
  <si>
    <t xml:space="preserve">Լիլիթ Վարագյան, 
ՀՀ կենտրոնական ընտրական հանձնաժողովի իրավաբանական վարչության ծրագրամեթոդական բաժնի իրավաբան </t>
  </si>
  <si>
    <t>Արուսյակ Տերչանյան, 
ՀՀ կենտրոնական ընտրական հանձնաժողովի անդամ</t>
  </si>
  <si>
    <t>Լիլիա Հակոբյան, 
ՀՀ կենտրոնական ընտրական հանձնաժողովի իրավաբանական վարչության պետ</t>
  </si>
  <si>
    <t xml:space="preserve">Վահագն Հովակիմյան, 
ՀՀ կենտրոնական ընտրական հանձնաժողովի նախագահ </t>
  </si>
  <si>
    <t>Ժիրայր Կարապետյան, 
ՀՀ կենտրոնական ընտրական հանձնաժողովի անդամ</t>
  </si>
  <si>
    <t>Աննա Գրիգորյան, 
ՀՀ կենտրոնական ընտրական հանձնաժողովի անդամ</t>
  </si>
  <si>
    <t>Հերմինե Հարությունյան, 
ՀՀ կենտրոնական ընտրական հանձնաժողովի արտաքին կապերի վարչության պետ</t>
  </si>
  <si>
    <t>Ելենա Այվազյան, 
ՀՀ կենտրոնական ընտրական հանձնաժողովի տեղեկատվական տեխնոլոգիաների և տեղեկատվության վերլուծության վարչության պետ</t>
  </si>
  <si>
    <t xml:space="preserve">Աննա Կոստանյան, 
ՀՀ մրցակցության պաշտպանության հանձնաժողովի համակենտրոնացումների, պետական օժանդակության գնահատման և շուկաների վերլուծության վարչության համակենտրոնացումների և պետական օժանդակության գնահատման բաժնի պետ </t>
  </si>
  <si>
    <t>Սեդա Ոսկանյան, 
ՀՀ մրցակցության պաշտպանության հանձնաժողովի իրավաբանական վարչության վարչական վարույթների և դատական ներկայացուցչության բաժնի պետ</t>
  </si>
  <si>
    <t>Գեղամ Գևորգյան, 
ՀՀ մրցակցության պաշտպանության հանձնաժողովի  նախագահ</t>
  </si>
  <si>
    <t xml:space="preserve">Մարուսյա Միրզոյան, 
ՀՀ 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գլխավոր մասնագետ 
</t>
  </si>
  <si>
    <t>Հակոբ Մանուկյան, 
ՀՀ 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գլխավոր մասնագետ</t>
  </si>
  <si>
    <t xml:space="preserve">Տիգրան Հակոբյան, 
Հեռուստատեսության և ռադիոյի հանձնաժողովի նախագահ </t>
  </si>
  <si>
    <t>Սմբատ Խաչատրյան, 
Հեռուստատեսության և ռադիոյի հանձնաժողովի գլխավոր քարտուղար</t>
  </si>
  <si>
    <t>Ալլա Թումանյան, 
Հեռուստատեսության և ռադիոյի հանձնաժողովի  միջազգային կապերի, հասարակայնության հետ կապերի և զարգացման ծրագրերի բաժնի ավագ մասնագետ</t>
  </si>
  <si>
    <t>Սուրեն Թովմասյան, 
ՀՀ կադաստրի կոմիտեի ղեկավար</t>
  </si>
  <si>
    <t>Աննա Կարապետյան, 
ՀՀ կադաստրի կոմիտեի գեոդեզիայի և հողաշինարարության վարչության երկրատարածական տվյալների բաժնի գլխավոր մասնագետ</t>
  </si>
  <si>
    <t>Արամ Գուգարաց, 
ՀՀ կադաստրի կոմիտեի ղեկավարի տեղակալ</t>
  </si>
  <si>
    <t>Լևոն Պողոսյան, 
ՀՀ կադաստրի կոմիտեի ղեկավարի խորհրդական</t>
  </si>
  <si>
    <t xml:space="preserve">Արմեն Գրիգորյան, 
ՀՀ կադաստրի կոմիտեի արտաքին կապերի վարչության գլխավոր մասնագետ </t>
  </si>
  <si>
    <t>Գևորգ Մանուկյան, 
ՀՀ կադաստրի կոմիտեի ղեկավարի տեղակալ</t>
  </si>
  <si>
    <t>էդգար Կիրակոսյան, 
ՀՀ կադաստրի կոմիտեի կադաստրային գնահատման և շուկայի վերլուծության վարչության պետ</t>
  </si>
  <si>
    <t>Սարգիս Արամյան, 
ՀՀ կադաստրի կոմիտեի անշարժ գույքի գրանցման միասնական ստորաբաժանման ղեկավար</t>
  </si>
  <si>
    <t>Վահագն Մուրադյան, 
ՀՀ կադաստրի կոմիտեի գեոդեզիայի և հողաշինարարության վարչության պետ</t>
  </si>
  <si>
    <t>Կարեն Գրիգորյան, 
ՀՀ կադաստրի կոմիտեի տեղեկատվական տեխնոլոգիանների կենտրոնի պետ</t>
  </si>
  <si>
    <t xml:space="preserve">Էմիլ Հարությունյան, 
ՀՀ պետական եկամուտների կոմիտեի համալիր հարկային ստուգումների վարչության տրանսֆերային գնագոյացման և հարկային համաձայնագրերի կիրառման բաժնի հարկային տեսուչի ժամանակավոր թափուր պաշտոն զբաղեցնող </t>
  </si>
  <si>
    <t>Աննա Պետրոսյան, 
ՀՀ պետական եկամուտների կոմիտեի իրավաբանական վարչության հարկադիր գանձման և պարտավորությունների կատարման ապահովման բաժնի գլխավոր մասնագետի ժամանակավոր թափուր պաշտոն զբաղեցնող</t>
  </si>
  <si>
    <t>Ռաֆայել Գևորգյան, 
ՀՀ պետական եկամուտների կոմիտեի նախագահի տեղակալ</t>
  </si>
  <si>
    <t>Նաիրուհի Ավետիսյան, 
ՀՀ պետական եկամուտների կոմիտեի համալիր հարկային ստուգումների վարչության պետի տեղակալ</t>
  </si>
  <si>
    <t>Սոսե Ստեփանյան, 
ՀՀ պետական եկամուտների կոմիտեի միջազգային համագործակցության վարչության պետ</t>
  </si>
  <si>
    <t xml:space="preserve">Աննա Ղազարյան, 
ՀՀ պետական եկամուտների կոմիտեի անձնակազմի կառավարման վարչության մրցույթների, վերապատրաստման կազմակերպման և վերլուծության բաժնի գլխավոր մասնագետ </t>
  </si>
  <si>
    <t>Քնարիկ Ղազարյան, 
ՀՀ պետական եկամուտների կոմիտեի անձնակազմի կառավարման վարչության մրցույթների, վերապատրաստման կազմակերպման և վերլուծության բաժնի գլխավոր մասնագետ</t>
  </si>
  <si>
    <t xml:space="preserve">Աշոտ Մուրադյան, 
ՀՀ պետական եկամուտների կոմիտեի նախագահի տեղակալ  </t>
  </si>
  <si>
    <t>Գարիկ Մինասյան, 
ՀՀ պետական եկամուտների կոմիտեի էլեկտրոնային առևտրի և օդային տրանսպորտով իրականացվող փոխադրումների վարչության պետ</t>
  </si>
  <si>
    <t>Տիգրան Սարգսյան, 
ՀՀ պետական եկամուտների կոմիտեի հետբացթողումային հսկողության և ստուգումների վարչության պետի տեղակալ</t>
  </si>
  <si>
    <t>Տիգրան Բակլաչյան, 
ՀՀ պետական եկամուտների կոմիտեի արտաքին տնտեսական գործունեության մաքսային սպասարկման և հսկողության վարչության մաքսային գործառնությունների սպասարկման թիվ 1 բաժնի պետի տեղակալ</t>
  </si>
  <si>
    <t>Նարինե Ֆահրադյան, 
ՀՀ պետական եկամուտների կոմիտեի միջազգային համագործակցության վարչության հարկային համագործակցության բաժնի գլխավոր հարկային տեսուչ, բաժնի պետի պաշտոնակատար</t>
  </si>
  <si>
    <t>Գևորգ Խաչատրյան, 
ՀՀ պետական եկամուտների կոմիտեի համալիր հարկային ստուգումների վարչության տրանսֆերային գնագոյացման և հարկային համաձայնագրերի կիրառման բաժնի գլխավոր հարկային տեսուչի ժամանակավոր թափուր պաշտոն զբաղեցնող</t>
  </si>
  <si>
    <t>Արթուր Բաղդասարյան, 
ՀՀ պետական եկամուտների կոմիտեի արտաքին տնտեսական գործունեության մաքսային սպասարկման և հսկողության վարչության դասակարգման և մաքսասակագնային հարցերով մասնագիտական կենտրոն-բաժնի ավագ մաքսային տեսուչ</t>
  </si>
  <si>
    <t>Նարինե Միկիչյան, 
ՀՀ պետական եկամուտների կոմիտեի միջազգային համագործակցության վարչության հարկային համագործակցության բաժնի գլխավոր հարկային տեսուչ</t>
  </si>
  <si>
    <t>Կարեն Թամազյան, 
ՀՀ պետական եկամուտների կոմիտեի նախագահի տեղակալ</t>
  </si>
  <si>
    <t>Աղասի Աղայան, 
ՀՀ պետական եկամուտների կոմիտեի արտաքին տնտեսական գործունեության մաքսային սպասարկման և հսկողության վարչության պետի տեղակալ</t>
  </si>
  <si>
    <t>Արփինե Գրիգորյան, 
ՀՀ պետական եկամուտների կոմիտեի միջազգային համագործակցության վարչության մաքսային համագործակցության բաժնի գլխավոր մաքսային տեսուչ</t>
  </si>
  <si>
    <t>Օհաննա Գառգալոյան, 
ՀՀ պետական եկամուտների կոմիտեի միջազգային համագործակցության վարչության մաքսային համագործակցության բաժնի պետ</t>
  </si>
  <si>
    <t>Ներսես Այվազյան, 
ՀՀ պետական եկամուտների կոմիտեի մաքսանենգության դեմ պայքարի վարչության օպերատիվ հետախուզության բաժնի գլխավոր մաքսային տեսուչի ժամանակավոր թափուր պաշտոն զբաղեցնող</t>
  </si>
  <si>
    <t>Ռուզաննա Կուսիկյան, 
ՀՀ պետական եկամուտների կոմիտեի մաքսային ռիսկերի կառավարման և վիճակագրության վարչության պետի տեղակալ</t>
  </si>
  <si>
    <t>Դիանա Պետրոսյան, 
ՀՀ պետական եկամուտների կոմիտեի մաքսային ռիսկերի կառավարման և վիճակագրության վարչության ռիսկերի կառավարման, պրոֆիլավորման և գործիքակազմերի մշակման բաժնի ավագ մաքսային տեսուչի ժամանակավոր թափուր պաշտոն զբաղեցնող</t>
  </si>
  <si>
    <t>Ինգա Պողոսյան, 
ՀՀ պետական եկամուտների կոմիտեի միջազգային համագործակցության  վարչության մաքսային համագործակցության   բաժնի գլխավոր մաքսային տեսուչ</t>
  </si>
  <si>
    <t>Աշոտ Մուրադյան, 
ՀՀ պետական եկամուտների կոմիտեի նախագահի տեղակալ</t>
  </si>
  <si>
    <t>Իսկուհի Բաղդասարյան, 
ՀՀ պետական եկամուտների կոմիտեի միջազգային համագործակցության վարչության միջազգային ծրագրերի իրականացման աջակցման և արարողակարգի բաժնի մաքսային տեսուչի ժամանակավոր թափուր պաշտոն զբաղեցնող</t>
  </si>
  <si>
    <t>Հռիփսիմե Ներսիսյան, 
ՀՀ պետական եկամուտների կոմիտեի հարկային տեղեկատվության և ռիսկերի վերլուծության վարչության կամերալ ուսումնասիրությունների բաժնի հարկային տեսուչ</t>
  </si>
  <si>
    <t xml:space="preserve">Աշոտ Մուրադյան, 
ՀՀ պետական եկամուտների կոմիտեի նախագահի տեղակալ </t>
  </si>
  <si>
    <t xml:space="preserve">Օհաննա Գառգալոյան, 
ՀՀ պետական եկամուտների կոմիտեի միջազգային համագործակցության վարչության մաքսային համագործակցության բաժնի պետ </t>
  </si>
  <si>
    <t>Կարեն Բալայան, 
ՀՀ պետական եկամուտների կոմիտեի մաքսանենգության դեմ պայքարի վարչության շնագիտական բաժնի պետի ժամանակավոր թափուր պաշտոն զբաղեցնող</t>
  </si>
  <si>
    <t>Ալբերտ Հարությունյան, 
ՀՀ պետական եկամուտների կոմիտեի մաքսանենգության դեմ պայքարի վարչության շնագիտական բաժնի մաքսային տեսուչ</t>
  </si>
  <si>
    <t>Հայկ Հարությունյան, 
ՀՀ պետական եկամուտների կոմիտեի մաքսանենգության դեմ պայքարի վարչության շնագիտական բաժնի մաքսային տեսուչի ժամանակավոր թափուր պաշտոն զբաղեցնող</t>
  </si>
  <si>
    <t>Լիլի Հովհաննիսյան, 
ՀՀ քաղաքացիական ավիացիայի կոմիտեի օդային փոխադրումների կարգավորման վարչության ավագ մասնագետ</t>
  </si>
  <si>
    <t>Լիլիթ Աղաբեկյան, 
ՀՀ քաղաքացիական ավիացիայի կոմիտեի նախագահի օգնական</t>
  </si>
  <si>
    <t>Արթուր Սոլոմոնյան, 
ՀՀ քաղաքացիական ավիացիայի կոմիտեի թռիչքային անվտանգության ապահովման և որակի կառավարման բաժնի գլխավոր մասնագետ</t>
  </si>
  <si>
    <t xml:space="preserve">Հայկ Եղիազարյան, 
ՀՀ քաղաքացիական ավիացիայի կոմիտեի թռիչքային պիտանիության վարչության պետ </t>
  </si>
  <si>
    <t xml:space="preserve">Գեղամ Գաբրիելյան, 
ՀՀ քաղաքացիական ավիացիայի կոմիտեի ավիացիոն մասնագետների սերտիֆիկացման բաժնի պետ </t>
  </si>
  <si>
    <t>Կարեն Թովմասյան, 
ՀՀ քաղաքացիական ավիացիայի կոմիտեի ավիացիոն մասնագետների սերտիֆիկացման բաժնի գլխավոր մասնագետ-տեսուչ</t>
  </si>
  <si>
    <t>Մարիամ Սարգսյան, 
ՀՀ քաղաքացիական ավիացիայի կոմիտեի թռիչքային գործունեության վարչության գլխավոր մասնագետ</t>
  </si>
  <si>
    <t>Դիաննա Առաքելյան, 
ՀՀ քաղաքացիական ավիացիայի կոմիտեի օդային փոխադրումների կարգավորման վարչության գլխավոր մասնագետ</t>
  </si>
  <si>
    <t>Ստեփան Փայասլյան, 
ՀՀ քաղաքացիական ավիացիայի կոմիտեի նախագահի տեղակալ</t>
  </si>
  <si>
    <t>Միքայել Զալինյան, 
ՀՀ քաղաքացիական ավիացիայի կոմիտեի գլխավոր քարտուղար</t>
  </si>
  <si>
    <t>Ալիկ Սարգսյան, 
ՀՀ քաղաքացիական ավիացիայի կոմիտեի ավիացիոն մասնագետների սերտիֆիկացման բաժնի գլխավոր մասնագետ-տեսուչ</t>
  </si>
  <si>
    <t>Աննա Ղանդիլյան, 
ՀՀ քաղաքացիական ավիացիայի կոմիտեի օդանավակայանների սերտիֆիկացման և օդային երթևեկության կազմակերպման վարչության գլխավոր մասնագետ</t>
  </si>
  <si>
    <t>Էլեն Դավթյան, 
ՀՀ քաղաքացիական ավիացիայի կոմիտեի ավիացիոն մասնագետների սերտիֆիկացման բաժնի գլխավոր մասնագետ-տեսուչ</t>
  </si>
  <si>
    <t>Հայսեր Գասպարյան, 
ՀՀ քաղաքացիական ավիացիայի կոմիտեի ֆինանսատնտեսագիտական և հաշվապահական հաշվառման վարչության պետ-գլխավոր հաշվապահ</t>
  </si>
  <si>
    <t xml:space="preserve">Միլենա Կարապետյան, 
ՀՀ քաղաքացիական ավիացիայի կոմիտեի իրավաբանական վարչության պետ </t>
  </si>
  <si>
    <t>Արմինե Բաղդոյան, 
ՀՀ քաղաքացիական ավիացիայի կոմիտեի թռիչքային պիտանիության վարչության գլխավոր մասնագետ-տեսուչ</t>
  </si>
  <si>
    <t xml:space="preserve">Վահե Գրիգորյան, 
ՀՀ միջուկային անվտանգության կարգավորման կոմիտեի նախագահի տեղակալ </t>
  </si>
  <si>
    <t>Լևոն Հովհաննիսյան, 
ՀՀ միջուկային անվտանգության կարգավորման կոմիտեի  միջուկային անվտանգության վարչության պետ-պետական տեսուչ</t>
  </si>
  <si>
    <t>Նունե Պետրոսյան, 
ՀՀ քաղաքաշինության կոմիտեի նախագահի տեղակալ</t>
  </si>
  <si>
    <t>Էրիկ Հովսեփյան, 
ՀՀ քաղաքաշինության կոմիտեի միջազգային համագործակցության և կառուցապատման ներդրումային ծրագրերի վարչության պետ</t>
  </si>
  <si>
    <t>Արմինե Հայրապետյան, 
ՀՀ ՆԳՆ ճգնաժամային կառավարման պետական ակադեմիայի ռեկտորի պարտականությունները կատարող, փրկարար ծառայության գնդապետ</t>
  </si>
  <si>
    <t>Եգոր Կարապետյան, 
ՀՀ ՆԳՆ փրկարար ծառայության տնօրենի տեղակալ, փրկարար ծառայության գնդապետ</t>
  </si>
  <si>
    <t xml:space="preserve">Գարրի Արմաղանյան, 
ՀՀ ՆԳՆ փրկարար ծառայության ճգնաժամային կառավարման ազգային կենտրոնի օպերատիվ հերթափոխերի բաժնի օպերատիվ հերթափոխի պետ, փրկարարական ծառայության փոխգնդապետ </t>
  </si>
  <si>
    <t xml:space="preserve">Կարեն Սարգսյան, 
ՀՀ Գեղարքունիքի մարզպետ </t>
  </si>
  <si>
    <t>Սևակ Խլղաթյան, 
ՀՀ Գեղարքունիքի մարզպետի խորհրդական</t>
  </si>
  <si>
    <t xml:space="preserve">Մանանա Գալստյան, 
ՀՀ Գեղարքունիքի մարզպետի օգնական </t>
  </si>
  <si>
    <t>Երեմ Քարամյան, 
ՀՀ Գեղարքունիքի մարզպետի օգնական</t>
  </si>
  <si>
    <t>Ռոբերտ Ղուկասյան, 
ՀՀ Սյունիքի մարզպետ</t>
  </si>
  <si>
    <t>Նարե Ղազարյան, 
ՀՀ Սյունիքի մարզպետի տեղակալ</t>
  </si>
  <si>
    <t>Սուրեն Քեսեջյան, 
ՀՀ Սյունիքի մարզպետի խորհրդական</t>
  </si>
  <si>
    <t>Իսպանիայի Թագավորություն 
(Կորդոբա)</t>
  </si>
  <si>
    <t>Արաբական Միացյալ Էմիրություններ 
(Ֆուջեյրա)</t>
  </si>
  <si>
    <t>Հունաստանի Հանրապետություն 
(Աթենք)</t>
  </si>
  <si>
    <t xml:space="preserve">Մալթայի Հանրապետություն 
(Սանթ Ջուլիան) </t>
  </si>
  <si>
    <t>Միացյալ Թագավորություն 
(Լոնդոն)</t>
  </si>
  <si>
    <t>Նիդերլանդների Թագավորություն 
(Հաագա)</t>
  </si>
  <si>
    <t>Ռուսաստանի Դաշնություն 
(Մոսկվա)</t>
  </si>
  <si>
    <t>Ֆրանսիայի Հանրապետություն 
(Ստրասբուրգ)</t>
  </si>
  <si>
    <t>Թուրքմենստան 
(Աշգաբադ)</t>
  </si>
  <si>
    <t>Ալբանիայի Հանրապետություն 
(Տիրանա)</t>
  </si>
  <si>
    <t>Թուրքիայի Հանրապետություն 
(Ստամբուլ)</t>
  </si>
  <si>
    <t>Լիտվայի Հանրապետություն 
(Վիլնյուս)</t>
  </si>
  <si>
    <t>Ֆրանսիայի Հանրապետություն 
(Լիոն)</t>
  </si>
  <si>
    <t>Իրանի Իսլամական Հանրապետություն 
(Չաբահար)</t>
  </si>
  <si>
    <t xml:space="preserve">Ռուսաստանի Դաշնություն 
(Մոսկվա) </t>
  </si>
  <si>
    <t>Բելգիայի Թագավորություն 
(Բրյուսել)</t>
  </si>
  <si>
    <t>Ռուսաստանի Դաշնություն 
(Նիժնի Նովգորոդ)</t>
  </si>
  <si>
    <t>Վրաստան 
(Թբիլիսի)</t>
  </si>
  <si>
    <t>08.11.2024թ 
N 1995-Կ</t>
  </si>
  <si>
    <t>09.10.2024թ 
N 912-Ա</t>
  </si>
  <si>
    <t>09.09.2024թ 
N 1754-Ա</t>
  </si>
  <si>
    <t>08.11.2024թ 
N 1994-Կ 
25.11.2024թ 
N 2105-Կ</t>
  </si>
  <si>
    <t>14.10.2024թ 
N 133-Ա/3</t>
  </si>
  <si>
    <t>08.11.2024թ 
N 998-Ա 
20.11.2024թ 
N 1038-Ա</t>
  </si>
  <si>
    <t xml:space="preserve">Արաքսիա Սվաջյան, 
Հայաստանի Հանրապետության կրթության, գիտության, մշակույթի և սպորտի նախարարի տեղակալ </t>
  </si>
  <si>
    <t xml:space="preserve">Տաթևիկ Գյուլումյան, 
ՀՀ քաղաքացիական ավիացիայի կոմիտեի օդային փոխադրումների կարգավորման վարչության գլխավոր մասնագետ  
</t>
  </si>
  <si>
    <t xml:space="preserve">Սոնա Հովհաննիսյան, 
ՀՀ էկոնոմիկայի նախարարության զբոսաշրջության կոմիտեի միջազգային համագործակցության վարչության պետ </t>
  </si>
  <si>
    <t>Սվետա Հարոսյան, 
ՀՀ ֆինանսների նախարարության  բյուջետային գործընթացի համակարգման վարչության բյուջետային գործընթացի վերլուծական մեթոդաբանության բաժնի գլխավոր մասնագետ՝ բաժնի պետի պարտականությունները կատարող</t>
  </si>
  <si>
    <t>Հայկանուշ Սահակյան, 
ՀՀ էկոնոմիկայի նախարարության զբոսաշրջության կոմիտեի մարքեթինգի և խթանման վարչության առանձին գործառույթներ համակարգող խորհրդական</t>
  </si>
  <si>
    <t>28.11.2024թ 
N 379-Ա 
29.11.2024թ 
N 386-Ա</t>
  </si>
  <si>
    <t xml:space="preserve"> Ամերիկայի Միացյալ Նահանգներ 
(Նյու Յորք)</t>
  </si>
  <si>
    <t>Ամերիկայի Միացյալ Նահանգներ 
(Սիեթլ)</t>
  </si>
  <si>
    <t>Ամերիկայի Միացյալ Նահանգներ 
(Վաշինգտոն)</t>
  </si>
  <si>
    <t>Արաբական Միացյալ Էմիրություններ 
(Աբու Դաբի)</t>
  </si>
  <si>
    <t>Արաբական Միացյալ Էմիրություններ 
(Դուբայ)</t>
  </si>
  <si>
    <t>Գերմանիայի Դաշնային Հանրապետություն 
(Բեռլին)</t>
  </si>
  <si>
    <t>Գերմանիայի Դաշնային Հանրապետություն 
(Բոնն)</t>
  </si>
  <si>
    <t xml:space="preserve">Գերմանիայի Դաշնային Հանրապետություն 
(Բեռլին)   </t>
  </si>
  <si>
    <t>Բրազիլիայի Դաշնային Հանրապետություն 
(Բրազիլիայի դաշնային շրջան)</t>
  </si>
  <si>
    <t>Եգիպտոսի Արաբական Հանրապետություն 
(Աբաուր)</t>
  </si>
  <si>
    <t>Եգիպտոսի Արաբական Հանրապետություն 
(Շարմ էլ Շեյխ)</t>
  </si>
  <si>
    <t>Թաիլանդի Թագավորություն 
(Բանգկոկ)</t>
  </si>
  <si>
    <t xml:space="preserve">Գերմանիայի Դաշնային Հանրապետություն 
(Մայնի Ֆրանկֆուրտ)
</t>
  </si>
  <si>
    <t>Իտալիայի Հանրապետություն 
(Վենետիկ)</t>
  </si>
  <si>
    <t>Իտալիայի Հանրապետություն 
(Միլան)</t>
  </si>
  <si>
    <t xml:space="preserve">Իտալիայի Հանրապետություն 
(Հռոմ) </t>
  </si>
  <si>
    <t>Իտալիայի Հանրապետություն 
(Հռոմ)</t>
  </si>
  <si>
    <t>Կատարի Պետություն 
(Դոհա)</t>
  </si>
  <si>
    <t>Կորեայի Հանրապետություն 
(Ինչեոն)</t>
  </si>
  <si>
    <t xml:space="preserve">Հնդկաստանի Հանրապետություն 
(Նյու Դելի) </t>
  </si>
  <si>
    <t>Հունգարիա 
(Բուդապեշտ)</t>
  </si>
  <si>
    <t>Հունգարիա 
(Վիշեգրադ)</t>
  </si>
  <si>
    <t>Ղազախստանի Հանրապետություն 
(Աստանա)</t>
  </si>
  <si>
    <t>Ղազախստանի Հանրապետություն 
(Ալմաթի)</t>
  </si>
  <si>
    <t>Ղրղզական Հանրապետություն 
(Բիշքեկ)</t>
  </si>
  <si>
    <t>Ճապոնիա 
(Տոկիո)</t>
  </si>
  <si>
    <t xml:space="preserve"> Ճապոնիա 
(Տոկիո)</t>
  </si>
  <si>
    <t>Մոլդովայի Հանրապետություն 
(Քիշնև)</t>
  </si>
  <si>
    <t>Մոնտենեգրո 
(Բուդվա)</t>
  </si>
  <si>
    <t>Նիդերլանդների Թագավորություն 
(Ամստերդամ/Շիպհոլ-Ռեյկ)</t>
  </si>
  <si>
    <t>Նորվեգիայի Թագավորություն 
(Օսլո)</t>
  </si>
  <si>
    <t>Շվեյցարիայի Համադաշնություն 
(Ժնև)</t>
  </si>
  <si>
    <t xml:space="preserve"> Ուզբեկստանի Հանրապետություն 
(Տաշքենդ)</t>
  </si>
  <si>
    <t>ՈՒկրաինա 
(Կիև)</t>
  </si>
  <si>
    <t>Չինաստանի Ժողովրդական Հանրապետություն 
(Շանհայ)</t>
  </si>
  <si>
    <t>Չինաստանի Ժողովրդական Հանրապետություն 
(Յանչժոու)</t>
  </si>
  <si>
    <t>Պարագվայի Հանրապետություն 
(Ասունսյոն)</t>
  </si>
  <si>
    <t>Սաուդյան Արաբիայի Թագավորություն 
(Էր-Ռիադ)</t>
  </si>
  <si>
    <t>Պորտուգալիա 
(Պորտո)</t>
  </si>
  <si>
    <t>Ռումինիա 
(Բուխարեստ)</t>
  </si>
  <si>
    <t>Սինգապուրի Հանրապետություն 
(Սինգապուր)</t>
  </si>
  <si>
    <t>Վիետնամի Սոցիալիստական Հանրապետություն 
(Հանոյ)</t>
  </si>
  <si>
    <t>Սլովենիայի Հանրապետություն 
(Լյուբլյանա)</t>
  </si>
  <si>
    <t>Սլովենիայի Հանրապետություն 
(Բլեդ)</t>
  </si>
  <si>
    <t>Ֆիլիպինների Հանրապետություն 
(Մանիլա)</t>
  </si>
  <si>
    <t>Տաջիկստանի Հանրապետություն 
(Դուշանբե)</t>
  </si>
  <si>
    <t>Ֆինլանդիայի Հանրապետություն 
(Հելսինկի)</t>
  </si>
  <si>
    <t>Ֆիլիպինների Հանրապետություն 
(Մակատի)</t>
  </si>
  <si>
    <t>Ֆրանսիայի Հանրապետություն 
(Փարիզ)</t>
  </si>
  <si>
    <t>Ֆրանսիայի Հանրապետություն 
(Դիժոն)</t>
  </si>
  <si>
    <t xml:space="preserve">Ֆրանսիայի Հանրապետություն 
(Փարիզ) </t>
  </si>
  <si>
    <t xml:space="preserve"> Ֆրանսիայի Հանրապետություն 
(Փարիզ)</t>
  </si>
  <si>
    <t>Ֆրանսիայի Հանրապետություն 
(Իզեր)</t>
  </si>
  <si>
    <t>Լատվիայի Հանրապետություն
 (Ռիգա)</t>
  </si>
  <si>
    <t>2024 թվականի չորրորդ եռամսյակի ընթացքում իրականացված արտասահմանյան գործուղումների ծախսերի վերաբերյալ</t>
  </si>
  <si>
    <t xml:space="preserve">Իրանի Իսլամական Հանրապետություն 
(Թեհրան) </t>
  </si>
  <si>
    <t>Իրաքի Հանրապետություն 
(Էրբիլ)</t>
  </si>
  <si>
    <t>05․11․2024թ 
N 212-Ա</t>
  </si>
  <si>
    <t xml:space="preserve">Կարեն Դավթյան, 
ՀՀ հաշվեքննիչ պալատի վեցերորդ վարչության պետի տեղակալ ժամանակավոր պաշտոնակատար </t>
  </si>
  <si>
    <r>
      <t xml:space="preserve">Ճանապարհածախսը՝ 
</t>
    </r>
    <r>
      <rPr>
        <sz val="12"/>
        <color theme="1"/>
        <rFont val="GHEA Grapalat"/>
        <family val="3"/>
      </rPr>
      <t>այդ թվում</t>
    </r>
  </si>
  <si>
    <r>
      <rPr>
        <b/>
        <i/>
        <sz val="10"/>
        <color theme="1"/>
        <rFont val="GHEA Grapalat"/>
        <family val="3"/>
      </rPr>
      <t>այդ թվում՝</t>
    </r>
    <r>
      <rPr>
        <b/>
        <i/>
        <sz val="12"/>
        <color theme="1"/>
        <rFont val="GHEA Grapalat"/>
        <family val="3"/>
      </rPr>
      <t xml:space="preserve"> </t>
    </r>
    <r>
      <rPr>
        <b/>
        <i/>
        <sz val="11"/>
        <color theme="1"/>
        <rFont val="GHEA Grapalat"/>
        <family val="3"/>
      </rPr>
      <t>Զբոսաշրջության զարգացման ծրագիր</t>
    </r>
  </si>
  <si>
    <t xml:space="preserve">17.09.2024թ 
N ՆՀ-56-Ա 
15.10.2024թ 
N ՆՀ-64-Ա </t>
  </si>
  <si>
    <t>10. ՀՀ շրջակա միջավայրի նախարարություն</t>
  </si>
  <si>
    <t>2. Հաշվետու եռամսյակը _2024_ թվական, _4-րդ_ եռամսյակ</t>
  </si>
  <si>
    <t>3. Ընդամենը գործուղումների քանակը _87_</t>
  </si>
  <si>
    <t>4. Ընդամենը գործուղման մեկնողների թիվը _116_</t>
  </si>
  <si>
    <t>8. Էկոնոմ դասի ավիածառայությունից օգտվողների ընդամենը թիվը _81_</t>
  </si>
  <si>
    <t>3. Ընդամենը գործուղումների քանակը __87__</t>
  </si>
  <si>
    <t>4. Ընդամենը գործուղման մեկնողների թիվը __637_</t>
  </si>
  <si>
    <t>5. Գործուղվող պատվիրակությունների անդամների միջին թիվը _7_</t>
  </si>
  <si>
    <t>7. Բիզնես դասի ավիածառայությունից օգտվողների ընդամենը թիվը __3__</t>
  </si>
  <si>
    <t>8. Էկոնոմ դասի ավիածառայությունից օգտվողների ընդամենը թիվը __456_</t>
  </si>
  <si>
    <t>01.1</t>
  </si>
  <si>
    <t>02.1</t>
  </si>
  <si>
    <t>02.2</t>
  </si>
  <si>
    <t>02.3</t>
  </si>
  <si>
    <t>02.4</t>
  </si>
  <si>
    <t>03.1</t>
  </si>
  <si>
    <t>03.2</t>
  </si>
  <si>
    <t>03.3</t>
  </si>
  <si>
    <t>03.4</t>
  </si>
  <si>
    <t>03.5</t>
  </si>
  <si>
    <t>03.6</t>
  </si>
  <si>
    <t>03.7</t>
  </si>
  <si>
    <t>03.8</t>
  </si>
  <si>
    <t>03.9</t>
  </si>
  <si>
    <t>03.10</t>
  </si>
  <si>
    <t>04.1</t>
  </si>
  <si>
    <t>04.2</t>
  </si>
  <si>
    <t>05.1</t>
  </si>
  <si>
    <t>05.2</t>
  </si>
  <si>
    <t>05.3</t>
  </si>
  <si>
    <t>05.4</t>
  </si>
  <si>
    <t>05.5</t>
  </si>
  <si>
    <t>05.6</t>
  </si>
  <si>
    <t>05.7</t>
  </si>
  <si>
    <t>05.8</t>
  </si>
  <si>
    <t>05.9</t>
  </si>
  <si>
    <t>05.10</t>
  </si>
  <si>
    <t>05.11</t>
  </si>
  <si>
    <t>05.12</t>
  </si>
  <si>
    <t>05.13</t>
  </si>
  <si>
    <t>05.14</t>
  </si>
  <si>
    <t>05.15</t>
  </si>
  <si>
    <t>05.16</t>
  </si>
  <si>
    <t>05.17</t>
  </si>
  <si>
    <t>05.18</t>
  </si>
  <si>
    <t>05.19</t>
  </si>
  <si>
    <t>05.20</t>
  </si>
  <si>
    <t>05.21</t>
  </si>
  <si>
    <t>05.22</t>
  </si>
  <si>
    <t>05.23</t>
  </si>
  <si>
    <t>05.24</t>
  </si>
  <si>
    <t>05.25</t>
  </si>
  <si>
    <t>05.26</t>
  </si>
  <si>
    <t>06.1</t>
  </si>
  <si>
    <t>06.2</t>
  </si>
  <si>
    <t>06.3</t>
  </si>
  <si>
    <t>06.4</t>
  </si>
  <si>
    <t>06.5</t>
  </si>
  <si>
    <t>06.6</t>
  </si>
  <si>
    <t>06.7</t>
  </si>
  <si>
    <t>06.8</t>
  </si>
  <si>
    <t>07.1</t>
  </si>
  <si>
    <t>07.2</t>
  </si>
  <si>
    <t>07.3</t>
  </si>
  <si>
    <t>07.4</t>
  </si>
  <si>
    <t>08.1</t>
  </si>
  <si>
    <t>08.2</t>
  </si>
  <si>
    <t>09.1</t>
  </si>
  <si>
    <t>09.2</t>
  </si>
  <si>
    <t>09.3</t>
  </si>
  <si>
    <t>09.4</t>
  </si>
  <si>
    <t>09.5</t>
  </si>
  <si>
    <t>09.6</t>
  </si>
  <si>
    <t>09.7</t>
  </si>
  <si>
    <t>09.8</t>
  </si>
  <si>
    <t>09.9</t>
  </si>
  <si>
    <t>09.10</t>
  </si>
  <si>
    <t>09.11</t>
  </si>
  <si>
    <t>09.12</t>
  </si>
  <si>
    <t>09.13</t>
  </si>
  <si>
    <t>09.14</t>
  </si>
  <si>
    <t>09.15</t>
  </si>
  <si>
    <t>09.16</t>
  </si>
  <si>
    <t>09.17</t>
  </si>
  <si>
    <t>09.18</t>
  </si>
  <si>
    <t>09.19</t>
  </si>
  <si>
    <t>09.20</t>
  </si>
  <si>
    <t>09.21</t>
  </si>
  <si>
    <t>09.22</t>
  </si>
  <si>
    <t>09.23</t>
  </si>
  <si>
    <t>09.24</t>
  </si>
  <si>
    <t>09.25</t>
  </si>
  <si>
    <t>09.26</t>
  </si>
  <si>
    <t>09.27</t>
  </si>
  <si>
    <t>09.28</t>
  </si>
  <si>
    <t>09.29</t>
  </si>
  <si>
    <t>09.30</t>
  </si>
  <si>
    <t>09.31</t>
  </si>
  <si>
    <t>09.32</t>
  </si>
  <si>
    <t>09.33</t>
  </si>
  <si>
    <t>01. ՀՀ առողջապահական և աշխատանքի տեսչական մարմին</t>
  </si>
  <si>
    <t>02. ՀՀ շուկայի վերահսկողության տեսչական մարմին</t>
  </si>
  <si>
    <t xml:space="preserve">03. ՀՀ դատախազություն </t>
  </si>
  <si>
    <t>04. ՀՀ  դատական դեպարտամենտ</t>
  </si>
  <si>
    <t xml:space="preserve">05. ՀՀ տարածքային կառավարման և ենթակառուցվածքների նախարարություն </t>
  </si>
  <si>
    <t xml:space="preserve">06. ՀՀ առողջապահության  նախարարություն </t>
  </si>
  <si>
    <t xml:space="preserve">07. ՀՀ արդարադատության նախարարություն </t>
  </si>
  <si>
    <t>08. ՀՀ արդարադատության նախարարության հարկադիր կատարումն ապահովող ծառայություն</t>
  </si>
  <si>
    <t xml:space="preserve">09. ՀՀ էկոնոմիկայի նախարարություն </t>
  </si>
  <si>
    <t>Գործուղման միջին տևողությունը ըստ գործուղված անձի</t>
  </si>
  <si>
    <t>Average of Գործուղման միջին տևողությունը ըստ գործուղված անձի</t>
  </si>
  <si>
    <t>Գործուղման միջին ծախսը մեկ օրվա համար ըստ գործուղված անձի՝  գործուղումների քանակի</t>
  </si>
  <si>
    <t xml:space="preserve">Գործուղման միջին ծախսը մեկ օրվա համար </t>
  </si>
  <si>
    <t>3. Ընդամենը գործուղումների քանակը __14__</t>
  </si>
  <si>
    <t>4. Ընդամենը գործուղման մեկնողների թիվը __41__</t>
  </si>
  <si>
    <t>6. Գործուղումների միջին տևողությունը _9_</t>
  </si>
  <si>
    <t>8. Էկոնոմ դասի ավիածառայությունից օգտվողների ընդամենը թիվը __20_</t>
  </si>
  <si>
    <r>
      <t>1. Մարմնի անվանումը _</t>
    </r>
    <r>
      <rPr>
        <b/>
        <sz val="11"/>
        <rFont val="GHEA Grapalat"/>
        <family val="3"/>
      </rPr>
      <t>ՀՀ արտաքին գործերի նախարարություն</t>
    </r>
    <r>
      <rPr>
        <sz val="11"/>
        <rFont val="GHEA Grapalat"/>
        <family val="3"/>
      </rPr>
      <t>_</t>
    </r>
  </si>
  <si>
    <r>
      <t>1. Մարմնի անվանումը _</t>
    </r>
    <r>
      <rPr>
        <b/>
        <sz val="11"/>
        <rFont val="GHEA Grapalat"/>
        <family val="3"/>
      </rPr>
      <t>ՀՀ ներքին գործերի նախարարություն</t>
    </r>
    <r>
      <rPr>
        <sz val="11"/>
        <rFont val="GHEA Grapalat"/>
        <family val="3"/>
      </rPr>
      <t>-</t>
    </r>
  </si>
  <si>
    <r>
      <t>1. Մարմնի անվանումը _</t>
    </r>
    <r>
      <rPr>
        <b/>
        <sz val="11"/>
        <rFont val="GHEA Grapalat"/>
        <family val="3"/>
      </rPr>
      <t xml:space="preserve"> ՀՀ ԱԳՆ պետական արարողակարգի ծառայություն</t>
    </r>
    <r>
      <rPr>
        <sz val="11"/>
        <rFont val="GHEA Grapalat"/>
        <family val="3"/>
      </rPr>
      <t>__</t>
    </r>
  </si>
  <si>
    <t>ՀՀ արտաքին գործերի նախարարություն</t>
  </si>
  <si>
    <t>ՀՀ ներքին գործերի նախարարություն</t>
  </si>
  <si>
    <t>ՀՀ ԱԳՆ պետական արարողակարգի ծառայություն</t>
  </si>
  <si>
    <t>/հազ.դրամ/</t>
  </si>
  <si>
    <r>
      <t>Այլ ծախսեր 
/</t>
    </r>
    <r>
      <rPr>
        <sz val="8"/>
        <rFont val="GHEA Grapalat"/>
        <family val="3"/>
      </rPr>
      <t>այդ թվում/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</si>
</sst>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(* #,##0_);_(* \(#,##0\);_(* &quot;-&quot;_);_(@_)"/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_(* #,##0.00_);_(* \(#,##0.00\);_(* &quot;-&quot;?_);_(@_)"/>
    <numFmt numFmtId="167" formatCode="0.0"/>
    <numFmt numFmtId="168" formatCode="#,##0.0"/>
    <numFmt numFmtId="169" formatCode="dd\.mm\.yy;@"/>
    <numFmt numFmtId="170" formatCode="_(* #,##0.0_);_(* \(#,##0.0\);_(* &quot;-&quot;_);_(@_)"/>
    <numFmt numFmtId="171" formatCode="0.000"/>
  </numFmts>
  <fonts count="36" x14ac:knownFonts="1">
    <font>
      <sz val="11"/>
      <color theme="1"/>
      <name val="Calibri"/>
      <family val="2"/>
      <scheme val="minor"/>
    </font>
    <font>
      <sz val="12"/>
      <name val="GHEA Grapalat"/>
      <family val="3"/>
    </font>
    <font>
      <b/>
      <sz val="12"/>
      <name val="GHEA Grapalat"/>
      <family val="3"/>
    </font>
    <font>
      <b/>
      <sz val="13"/>
      <name val="GHEA Grapalat"/>
      <family val="3"/>
    </font>
    <font>
      <b/>
      <sz val="16"/>
      <name val="GHEA Grapalat"/>
      <family val="3"/>
    </font>
    <font>
      <sz val="13"/>
      <name val="GHEA Grapalat"/>
      <family val="3"/>
    </font>
    <font>
      <sz val="11"/>
      <color theme="1"/>
      <name val="GHEA Grapalat"/>
      <family val="3"/>
    </font>
    <font>
      <b/>
      <sz val="7.5"/>
      <name val="GHEA Grapalat"/>
      <family val="3"/>
    </font>
    <font>
      <sz val="11"/>
      <name val="GHEA Grapalat"/>
      <family val="3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GHEA Grapalat"/>
      <family val="3"/>
    </font>
    <font>
      <sz val="8"/>
      <name val="Calibri"/>
      <family val="2"/>
      <scheme val="minor"/>
    </font>
    <font>
      <b/>
      <sz val="9"/>
      <name val="GHEA Grapalat"/>
      <family val="3"/>
    </font>
    <font>
      <sz val="9"/>
      <name val="GHEA Grapalat"/>
      <family val="3"/>
    </font>
    <font>
      <sz val="12"/>
      <color theme="1"/>
      <name val="GHEA Grapalat"/>
      <family val="3"/>
    </font>
    <font>
      <b/>
      <sz val="12"/>
      <color theme="1"/>
      <name val="GHEA Grapalat"/>
      <family val="3"/>
    </font>
    <font>
      <b/>
      <i/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16"/>
      <color theme="1"/>
      <name val="GHEA Grapalat"/>
      <family val="3"/>
    </font>
    <font>
      <sz val="11"/>
      <color rgb="FFFF0000"/>
      <name val="GHEA Grapalat"/>
      <family val="3"/>
    </font>
    <font>
      <b/>
      <sz val="11"/>
      <name val="GHEA Grapalat"/>
      <family val="3"/>
    </font>
    <font>
      <i/>
      <sz val="11"/>
      <name val="GHEA Grapalat"/>
      <family val="3"/>
    </font>
    <font>
      <i/>
      <sz val="8"/>
      <name val="GHEA Grapalat"/>
      <family val="3"/>
    </font>
    <font>
      <sz val="10"/>
      <name val="GHEA Grapalat"/>
      <family val="3"/>
    </font>
    <font>
      <sz val="13"/>
      <color theme="1"/>
      <name val="GHEA Grapalat"/>
      <family val="3"/>
    </font>
    <font>
      <b/>
      <sz val="13"/>
      <color theme="1"/>
      <name val="GHEA Grapalat"/>
      <family val="3"/>
    </font>
    <font>
      <b/>
      <sz val="7.5"/>
      <color theme="1"/>
      <name val="GHEA Grapalat"/>
      <family val="3"/>
    </font>
    <font>
      <b/>
      <sz val="10"/>
      <color theme="1"/>
      <name val="GHEA Grapalat"/>
      <family val="3"/>
    </font>
    <font>
      <sz val="9"/>
      <color theme="1"/>
      <name val="GHEA Grapalat"/>
      <family val="3"/>
    </font>
    <font>
      <b/>
      <i/>
      <sz val="11"/>
      <color theme="1"/>
      <name val="GHEA Grapalat"/>
      <family val="3"/>
    </font>
    <font>
      <i/>
      <sz val="12"/>
      <color theme="1"/>
      <name val="GHEA Grapalat"/>
      <family val="3"/>
    </font>
    <font>
      <sz val="11"/>
      <color theme="1"/>
      <name val="GHEA Grapalat"/>
      <family val="3"/>
    </font>
    <font>
      <sz val="8"/>
      <name val="GHEA Grapalat"/>
      <family val="3"/>
    </font>
    <font>
      <i/>
      <sz val="9"/>
      <name val="GHEA Grapalat"/>
      <family val="3"/>
    </font>
    <font>
      <b/>
      <i/>
      <sz val="11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0" fontId="9" fillId="0" borderId="0"/>
    <xf numFmtId="43" fontId="10" fillId="0" borderId="0" applyFont="0" applyFill="0" applyBorder="0" applyAlignment="0" applyProtection="0"/>
  </cellStyleXfs>
  <cellXfs count="203">
    <xf numFmtId="0" fontId="0" fillId="0" borderId="0" xfId="0"/>
    <xf numFmtId="1" fontId="4" fillId="2" borderId="0" xfId="0" applyNumberFormat="1" applyFont="1" applyFill="1" applyAlignment="1">
      <alignment horizontal="center"/>
    </xf>
    <xf numFmtId="0" fontId="4" fillId="2" borderId="0" xfId="0" applyFont="1" applyFill="1"/>
    <xf numFmtId="1" fontId="4" fillId="2" borderId="0" xfId="0" applyNumberFormat="1" applyFont="1" applyFill="1"/>
    <xf numFmtId="1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1" fontId="5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49" fontId="4" fillId="2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43" fontId="2" fillId="2" borderId="0" xfId="0" applyNumberFormat="1" applyFont="1" applyFill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9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center" vertical="center" wrapText="1"/>
    </xf>
    <xf numFmtId="164" fontId="13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169" fontId="1" fillId="2" borderId="0" xfId="0" applyNumberFormat="1" applyFont="1" applyFill="1"/>
    <xf numFmtId="164" fontId="1" fillId="2" borderId="0" xfId="0" applyNumberFormat="1" applyFont="1" applyFill="1"/>
    <xf numFmtId="1" fontId="1" fillId="2" borderId="0" xfId="0" applyNumberFormat="1" applyFont="1" applyFill="1"/>
    <xf numFmtId="164" fontId="2" fillId="2" borderId="0" xfId="0" applyNumberFormat="1" applyFont="1" applyFill="1"/>
    <xf numFmtId="1" fontId="8" fillId="2" borderId="0" xfId="0" applyNumberFormat="1" applyFont="1" applyFill="1"/>
    <xf numFmtId="0" fontId="6" fillId="0" borderId="0" xfId="0" applyFont="1" applyFill="1" applyAlignment="1">
      <alignment wrapText="1"/>
    </xf>
    <xf numFmtId="0" fontId="6" fillId="0" borderId="0" xfId="0" applyFont="1" applyFill="1"/>
    <xf numFmtId="167" fontId="6" fillId="0" borderId="0" xfId="0" applyNumberFormat="1" applyFont="1" applyFill="1"/>
    <xf numFmtId="3" fontId="6" fillId="0" borderId="0" xfId="0" applyNumberFormat="1" applyFont="1" applyFill="1"/>
    <xf numFmtId="0" fontId="0" fillId="0" borderId="0" xfId="0" applyFill="1"/>
    <xf numFmtId="167" fontId="0" fillId="0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wrapText="1"/>
    </xf>
    <xf numFmtId="168" fontId="6" fillId="0" borderId="0" xfId="0" applyNumberFormat="1" applyFont="1" applyFill="1"/>
    <xf numFmtId="0" fontId="15" fillId="2" borderId="8" xfId="0" applyFont="1" applyFill="1" applyBorder="1" applyAlignment="1">
      <alignment horizontal="center" vertical="center" wrapText="1"/>
    </xf>
    <xf numFmtId="41" fontId="16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169" fontId="15" fillId="2" borderId="1" xfId="0" applyNumberFormat="1" applyFont="1" applyFill="1" applyBorder="1" applyAlignment="1">
      <alignment horizontal="right" vertical="center" wrapText="1"/>
    </xf>
    <xf numFmtId="41" fontId="15" fillId="2" borderId="1" xfId="0" applyNumberFormat="1" applyFont="1" applyFill="1" applyBorder="1" applyAlignment="1">
      <alignment vertical="center"/>
    </xf>
    <xf numFmtId="0" fontId="15" fillId="2" borderId="0" xfId="0" applyFont="1" applyFill="1"/>
    <xf numFmtId="164" fontId="15" fillId="2" borderId="1" xfId="0" applyNumberFormat="1" applyFont="1" applyFill="1" applyBorder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169" fontId="17" fillId="2" borderId="1" xfId="0" applyNumberFormat="1" applyFont="1" applyFill="1" applyBorder="1" applyAlignment="1">
      <alignment horizontal="right" vertical="center" wrapText="1"/>
    </xf>
    <xf numFmtId="41" fontId="17" fillId="2" borderId="1" xfId="0" applyNumberFormat="1" applyFont="1" applyFill="1" applyBorder="1" applyAlignment="1">
      <alignment vertical="center"/>
    </xf>
    <xf numFmtId="0" fontId="17" fillId="2" borderId="0" xfId="0" applyFont="1" applyFill="1"/>
    <xf numFmtId="0" fontId="19" fillId="2" borderId="0" xfId="0" applyFont="1" applyFill="1"/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22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65" fontId="8" fillId="2" borderId="2" xfId="0" applyNumberFormat="1" applyFont="1" applyFill="1" applyBorder="1" applyAlignment="1">
      <alignment vertical="center" wrapText="1"/>
    </xf>
    <xf numFmtId="165" fontId="22" fillId="2" borderId="2" xfId="0" applyNumberFormat="1" applyFont="1" applyFill="1" applyBorder="1" applyAlignment="1">
      <alignment vertical="center" wrapText="1"/>
    </xf>
    <xf numFmtId="0" fontId="21" fillId="2" borderId="3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8" fillId="2" borderId="0" xfId="0" applyFont="1" applyFill="1"/>
    <xf numFmtId="1" fontId="21" fillId="2" borderId="6" xfId="0" applyNumberFormat="1" applyFont="1" applyFill="1" applyBorder="1"/>
    <xf numFmtId="3" fontId="21" fillId="2" borderId="6" xfId="0" applyNumberFormat="1" applyFont="1" applyFill="1" applyBorder="1"/>
    <xf numFmtId="168" fontId="21" fillId="2" borderId="6" xfId="0" applyNumberFormat="1" applyFont="1" applyFill="1" applyBorder="1"/>
    <xf numFmtId="0" fontId="21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170" fontId="15" fillId="2" borderId="1" xfId="0" applyNumberFormat="1" applyFont="1" applyFill="1" applyBorder="1" applyAlignment="1">
      <alignment vertical="center"/>
    </xf>
    <xf numFmtId="170" fontId="16" fillId="2" borderId="1" xfId="0" applyNumberFormat="1" applyFont="1" applyFill="1" applyBorder="1" applyAlignment="1">
      <alignment vertical="center"/>
    </xf>
    <xf numFmtId="170" fontId="17" fillId="2" borderId="1" xfId="0" applyNumberFormat="1" applyFont="1" applyFill="1" applyBorder="1" applyAlignment="1">
      <alignment vertical="center"/>
    </xf>
    <xf numFmtId="0" fontId="19" fillId="2" borderId="0" xfId="0" applyFont="1" applyFill="1" applyAlignment="1">
      <alignment horizontal="center"/>
    </xf>
    <xf numFmtId="1" fontId="19" fillId="2" borderId="0" xfId="0" applyNumberFormat="1" applyFont="1" applyFill="1" applyAlignment="1">
      <alignment horizontal="center"/>
    </xf>
    <xf numFmtId="1" fontId="19" fillId="2" borderId="0" xfId="0" applyNumberFormat="1" applyFont="1" applyFill="1"/>
    <xf numFmtId="0" fontId="25" fillId="2" borderId="0" xfId="0" applyFont="1" applyFill="1" applyAlignment="1">
      <alignment horizontal="center" vertical="center" wrapText="1"/>
    </xf>
    <xf numFmtId="1" fontId="25" fillId="2" borderId="0" xfId="0" applyNumberFormat="1" applyFont="1" applyFill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1" fontId="25" fillId="2" borderId="0" xfId="0" applyNumberFormat="1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16" fillId="2" borderId="0" xfId="0" applyFont="1" applyFill="1"/>
    <xf numFmtId="49" fontId="15" fillId="2" borderId="0" xfId="0" applyNumberFormat="1" applyFont="1" applyFill="1"/>
    <xf numFmtId="49" fontId="15" fillId="2" borderId="0" xfId="0" applyNumberFormat="1" applyFont="1" applyFill="1" applyAlignment="1">
      <alignment horizontal="center" vertical="center"/>
    </xf>
    <xf numFmtId="169" fontId="15" fillId="2" borderId="0" xfId="0" applyNumberFormat="1" applyFont="1" applyFill="1"/>
    <xf numFmtId="164" fontId="15" fillId="2" borderId="0" xfId="0" applyNumberFormat="1" applyFont="1" applyFill="1"/>
    <xf numFmtId="1" fontId="15" fillId="2" borderId="0" xfId="0" applyNumberFormat="1" applyFont="1" applyFill="1"/>
    <xf numFmtId="164" fontId="16" fillId="2" borderId="0" xfId="0" applyNumberFormat="1" applyFont="1" applyFill="1"/>
    <xf numFmtId="1" fontId="6" fillId="2" borderId="0" xfId="0" applyNumberFormat="1" applyFont="1" applyFill="1"/>
    <xf numFmtId="49" fontId="19" fillId="2" borderId="0" xfId="0" applyNumberFormat="1" applyFont="1" applyFill="1"/>
    <xf numFmtId="49" fontId="19" fillId="2" borderId="0" xfId="0" applyNumberFormat="1" applyFont="1" applyFill="1" applyAlignment="1">
      <alignment horizontal="center" vertical="center"/>
    </xf>
    <xf numFmtId="169" fontId="19" fillId="2" borderId="0" xfId="0" applyNumberFormat="1" applyFont="1" applyFill="1"/>
    <xf numFmtId="0" fontId="16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169" fontId="15" fillId="2" borderId="0" xfId="0" applyNumberFormat="1" applyFont="1" applyFill="1" applyAlignment="1">
      <alignment horizontal="center" vertical="center" wrapText="1"/>
    </xf>
    <xf numFmtId="171" fontId="15" fillId="2" borderId="0" xfId="0" applyNumberFormat="1" applyFont="1" applyFill="1"/>
    <xf numFmtId="43" fontId="16" fillId="2" borderId="0" xfId="0" applyNumberFormat="1" applyFont="1" applyFill="1" applyAlignment="1">
      <alignment horizontal="center" vertical="center" wrapText="1"/>
    </xf>
    <xf numFmtId="49" fontId="15" fillId="2" borderId="0" xfId="0" applyNumberFormat="1" applyFont="1" applyFill="1" applyAlignment="1">
      <alignment horizontal="center" vertical="center" wrapText="1"/>
    </xf>
    <xf numFmtId="1" fontId="15" fillId="2" borderId="0" xfId="0" applyNumberFormat="1" applyFont="1" applyFill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49" fontId="16" fillId="2" borderId="14" xfId="0" applyNumberFormat="1" applyFont="1" applyFill="1" applyBorder="1" applyAlignment="1">
      <alignment horizontal="center" vertical="center" wrapText="1"/>
    </xf>
    <xf numFmtId="169" fontId="16" fillId="2" borderId="15" xfId="0" applyNumberFormat="1" applyFont="1" applyFill="1" applyBorder="1" applyAlignment="1">
      <alignment horizontal="center" vertical="center" wrapText="1"/>
    </xf>
    <xf numFmtId="1" fontId="16" fillId="2" borderId="15" xfId="0" applyNumberFormat="1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wrapText="1"/>
    </xf>
    <xf numFmtId="49" fontId="29" fillId="2" borderId="1" xfId="0" applyNumberFormat="1" applyFont="1" applyFill="1" applyBorder="1" applyAlignment="1">
      <alignment horizontal="center" vertical="center" wrapText="1"/>
    </xf>
    <xf numFmtId="49" fontId="29" fillId="2" borderId="0" xfId="0" applyNumberFormat="1" applyFont="1" applyFill="1" applyAlignment="1">
      <alignment wrapText="1"/>
    </xf>
    <xf numFmtId="0" fontId="16" fillId="2" borderId="1" xfId="0" applyFont="1" applyFill="1" applyBorder="1" applyAlignment="1">
      <alignment vertical="center" wrapText="1"/>
    </xf>
    <xf numFmtId="170" fontId="26" fillId="2" borderId="1" xfId="0" applyNumberFormat="1" applyFont="1" applyFill="1" applyBorder="1" applyAlignment="1">
      <alignment vertical="center"/>
    </xf>
    <xf numFmtId="41" fontId="26" fillId="2" borderId="1" xfId="0" applyNumberFormat="1" applyFont="1" applyFill="1" applyBorder="1" applyAlignment="1">
      <alignment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169" fontId="16" fillId="2" borderId="1" xfId="0" applyNumberFormat="1" applyFont="1" applyFill="1" applyBorder="1" applyAlignment="1">
      <alignment horizontal="right" vertical="center" wrapText="1"/>
    </xf>
    <xf numFmtId="0" fontId="31" fillId="2" borderId="8" xfId="0" applyFon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169" fontId="26" fillId="2" borderId="1" xfId="0" applyNumberFormat="1" applyFont="1" applyFill="1" applyBorder="1" applyAlignment="1">
      <alignment horizontal="center" vertical="center" wrapText="1"/>
    </xf>
    <xf numFmtId="170" fontId="26" fillId="2" borderId="1" xfId="2" applyNumberFormat="1" applyFont="1" applyFill="1" applyBorder="1" applyAlignment="1">
      <alignment horizontal="center" vertical="center" wrapText="1"/>
    </xf>
    <xf numFmtId="164" fontId="26" fillId="2" borderId="1" xfId="2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41" fontId="16" fillId="2" borderId="0" xfId="0" applyNumberFormat="1" applyFont="1" applyFill="1"/>
    <xf numFmtId="0" fontId="19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/>
    <xf numFmtId="0" fontId="32" fillId="0" borderId="1" xfId="0" applyFont="1" applyFill="1" applyBorder="1" applyAlignment="1">
      <alignment wrapText="1"/>
    </xf>
    <xf numFmtId="168" fontId="32" fillId="0" borderId="1" xfId="0" applyNumberFormat="1" applyFont="1" applyFill="1" applyBorder="1"/>
    <xf numFmtId="3" fontId="32" fillId="0" borderId="1" xfId="0" applyNumberFormat="1" applyFont="1" applyFill="1" applyBorder="1"/>
    <xf numFmtId="49" fontId="1" fillId="2" borderId="0" xfId="0" applyNumberFormat="1" applyFont="1" applyFill="1" applyAlignment="1">
      <alignment wrapText="1"/>
    </xf>
    <xf numFmtId="49" fontId="4" fillId="2" borderId="0" xfId="0" applyNumberFormat="1" applyFont="1" applyFill="1" applyAlignment="1">
      <alignment wrapText="1"/>
    </xf>
    <xf numFmtId="0" fontId="32" fillId="0" borderId="1" xfId="0" applyFont="1" applyFill="1" applyBorder="1" applyAlignment="1">
      <alignment vertical="top" wrapText="1"/>
    </xf>
    <xf numFmtId="0" fontId="2" fillId="0" borderId="15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top" wrapText="1"/>
    </xf>
    <xf numFmtId="166" fontId="8" fillId="2" borderId="0" xfId="0" applyNumberFormat="1" applyFont="1" applyFill="1" applyAlignment="1">
      <alignment horizontal="center" vertical="center" wrapText="1"/>
    </xf>
    <xf numFmtId="43" fontId="8" fillId="2" borderId="0" xfId="0" applyNumberFormat="1" applyFont="1" applyFill="1"/>
    <xf numFmtId="0" fontId="8" fillId="2" borderId="2" xfId="0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top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0" xfId="0" applyFont="1" applyFill="1"/>
    <xf numFmtId="0" fontId="8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165" fontId="8" fillId="2" borderId="0" xfId="0" applyNumberFormat="1" applyFont="1" applyFill="1" applyBorder="1" applyAlignment="1">
      <alignment vertical="top" wrapText="1"/>
    </xf>
    <xf numFmtId="0" fontId="20" fillId="2" borderId="0" xfId="0" applyFont="1" applyFill="1"/>
    <xf numFmtId="166" fontId="8" fillId="2" borderId="2" xfId="0" applyNumberFormat="1" applyFont="1" applyFill="1" applyBorder="1" applyAlignment="1">
      <alignment vertical="center" wrapText="1"/>
    </xf>
    <xf numFmtId="166" fontId="22" fillId="2" borderId="2" xfId="0" applyNumberFormat="1" applyFont="1" applyFill="1" applyBorder="1" applyAlignment="1">
      <alignment vertical="center" wrapText="1"/>
    </xf>
    <xf numFmtId="2" fontId="8" fillId="2" borderId="2" xfId="0" applyNumberFormat="1" applyFont="1" applyFill="1" applyBorder="1" applyAlignment="1">
      <alignment vertical="top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8" fillId="2" borderId="1" xfId="0" applyFont="1" applyFill="1" applyBorder="1" applyAlignment="1">
      <alignment horizontal="right"/>
    </xf>
    <xf numFmtId="0" fontId="8" fillId="2" borderId="8" xfId="0" applyFont="1" applyFill="1" applyBorder="1" applyAlignment="1">
      <alignment horizontal="right"/>
    </xf>
    <xf numFmtId="168" fontId="8" fillId="2" borderId="8" xfId="0" applyNumberFormat="1" applyFont="1" applyFill="1" applyBorder="1"/>
    <xf numFmtId="168" fontId="8" fillId="2" borderId="12" xfId="0" applyNumberFormat="1" applyFont="1" applyFill="1" applyBorder="1"/>
    <xf numFmtId="1" fontId="8" fillId="2" borderId="8" xfId="0" applyNumberFormat="1" applyFont="1" applyFill="1" applyBorder="1" applyAlignment="1">
      <alignment horizontal="right"/>
    </xf>
    <xf numFmtId="171" fontId="8" fillId="2" borderId="0" xfId="0" applyNumberFormat="1" applyFont="1" applyFill="1"/>
    <xf numFmtId="167" fontId="21" fillId="2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4" fillId="2" borderId="0" xfId="0" applyFont="1" applyFill="1"/>
    <xf numFmtId="0" fontId="34" fillId="2" borderId="6" xfId="0" applyFont="1" applyFill="1" applyBorder="1" applyAlignment="1">
      <alignment horizontal="center" vertical="center" wrapText="1"/>
    </xf>
    <xf numFmtId="168" fontId="22" fillId="2" borderId="8" xfId="0" applyNumberFormat="1" applyFont="1" applyFill="1" applyBorder="1"/>
    <xf numFmtId="168" fontId="35" fillId="2" borderId="6" xfId="0" applyNumberFormat="1" applyFont="1" applyFill="1" applyBorder="1"/>
    <xf numFmtId="0" fontId="27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65" fontId="8" fillId="2" borderId="3" xfId="0" applyNumberFormat="1" applyFont="1" applyFill="1" applyBorder="1" applyAlignment="1">
      <alignment vertical="top" wrapText="1"/>
    </xf>
    <xf numFmtId="165" fontId="8" fillId="2" borderId="4" xfId="0" applyNumberFormat="1" applyFont="1" applyFill="1" applyBorder="1" applyAlignment="1">
      <alignment vertical="top" wrapText="1"/>
    </xf>
    <xf numFmtId="0" fontId="14" fillId="2" borderId="18" xfId="0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8" fillId="2" borderId="3" xfId="0" applyNumberFormat="1" applyFont="1" applyFill="1" applyBorder="1" applyAlignment="1">
      <alignment horizontal="center" vertical="center" wrapText="1"/>
    </xf>
    <xf numFmtId="165" fontId="8" fillId="2" borderId="4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1" fillId="2" borderId="9" xfId="0" applyFont="1" applyFill="1" applyBorder="1" applyAlignment="1">
      <alignment horizontal="center" wrapText="1"/>
    </xf>
    <xf numFmtId="0" fontId="21" fillId="2" borderId="17" xfId="0" applyFont="1" applyFill="1" applyBorder="1" applyAlignment="1">
      <alignment horizontal="center" wrapText="1"/>
    </xf>
  </cellXfs>
  <cellStyles count="3">
    <cellStyle name="Comma" xfId="2" builtinId="3"/>
    <cellStyle name="Normal" xfId="0" builtinId="0"/>
    <cellStyle name="Normal 2" xfId="1"/>
  </cellStyles>
  <dxfs count="119">
    <dxf>
      <alignment horizontal="center" vertical="center" wrapText="1" readingOrder="0"/>
    </dxf>
    <dxf>
      <alignment wrapText="1" readingOrder="0"/>
    </dxf>
    <dxf>
      <alignment wrapTex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alignment horizontal="center" vertical="center" wrapText="1" readingOrder="0"/>
    </dxf>
    <dxf>
      <numFmt numFmtId="3" formatCode="#,##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top" readingOrder="0"/>
    </dxf>
    <dxf>
      <alignment vertical="center" readingOrder="0"/>
    </dxf>
    <dxf>
      <alignment horizontal="center" readingOrder="0"/>
    </dxf>
    <dxf>
      <numFmt numFmtId="168" formatCode="#,##0.0"/>
    </dxf>
    <dxf>
      <alignment wrapText="0" readingOrder="0"/>
    </dxf>
    <dxf>
      <alignment wrapText="1" readingOrder="0"/>
    </dxf>
    <dxf>
      <alignment wrapText="0" readingOrder="0"/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m Meymaryan" refreshedDate="45670.627758796298" createdVersion="6" refreshedVersion="6" minRefreshableVersion="3" recordCount="323">
  <cacheSource type="worksheet">
    <worksheetSource ref="A9:S332" sheet="Sheet1"/>
  </cacheSource>
  <cacheFields count="20">
    <cacheField name="Մարմնի անվանումը" numFmtId="0">
      <sharedItems count="40">
        <s v="01. ՀՀ առողջապահական և աշխատանքի տեսչական մարմին"/>
        <s v="02. ՀՀ շուկայի վերահսկողության տեսչական մարմին"/>
        <s v="03. ՀՀ դատախազություն "/>
        <s v="04. ՀՀ  դատական դեպարտամենտ"/>
        <s v="05. ՀՀ տարածքային կառավարման և ենթակառուցվածքների նախարարություն "/>
        <s v="06. ՀՀ առողջապահության  նախարարություն "/>
        <s v="07. ՀՀ արդարադատության նախարարություն "/>
        <s v="08. ՀՀ արդարադատության նախարարության հարկադիր կատարումն ապահովող ծառայություն"/>
        <s v="09. ՀՀ էկոնոմիկայի նախարարություն "/>
        <s v="10. ՀՀ շրջակա միջավայրի նախարարություն"/>
        <s v="11. ՀՀ շրջակա միջավայրի նախարարության  էկոպարեկային ծառայություն"/>
        <s v="12. ՀՀ կրթության,գիտության, մշակույթի և սպորտի նախարարություն "/>
        <s v="13. ՀՀ աշխատանքի և սոցիալական հարցերի նախարարություն "/>
        <s v="14. ՀՀ աշխատանքի և սոցիալական հարցերի նախարարության միասնական սոցիալական ծառայություն "/>
        <s v="15. ՀՀ բարձր տեխնոլոգիական արդյունաբերության նախարարություն "/>
        <s v="16. ՀՀ ֆինանսների նախարարություն "/>
        <s v="17. Մարդու իրավունքների պաշտպանի աշխատակազմ "/>
        <s v="18. ՀՀ հաշվեքննիչ պալատ "/>
        <s v="19. ՀՀ հանրային հեռարձակողի խորհուրդ"/>
        <s v="20. ՀՀ հանրային ծառայությունները կարգավորող հանձնաժողով"/>
        <s v="21. ՀՀ կենտրոնական ընտրական հանձնաժողով"/>
        <s v="22. ՀՀ մրցակցության պաշտպանության հանձնաժողով"/>
        <s v="23. Հեռուստատեսության և ռադիոյի հանձնաժողով"/>
        <s v="24. ՀՀ կադաստրի կոմիտե"/>
        <s v="25. ՀՀ պետական եկամուտների  կոմիտե"/>
        <s v="26. ՀՀ ՏԿԵՆ քաղաքացիական ավիացիայի կոմիտե"/>
        <s v="27. ՀՀ միջուկային անվտանգության կարգավորման կոմիտե"/>
        <s v="28. ՀՀ քաղաքաշինության կոմիտե"/>
        <s v="29. ՀՀ ներքին գործերի նախարարություն"/>
        <s v="30. ՀՀ Գեղարքունիքի մարզպետի աշխատակազմ"/>
        <s v="31. ՀՀ Սյունիքի մարզպետի աշխատակազմ"/>
        <s v="4. ՀՀ  դատական դեպարտամենտ" u="1"/>
        <s v="7. ՀՀ արդարադատության նախարարություն " u="1"/>
        <s v="8. ՀՀ արդարադատության նախարարության հարկադիր կատարումն ապահովող ծառայություն" u="1"/>
        <s v="3. ՀՀ դատախազություն " u="1"/>
        <s v="2. ՀՀ շուկայի վերահսկողության տեսչական մարմին" u="1"/>
        <s v="6. ՀՀ առողջապահության  նախարարություն " u="1"/>
        <s v="9. ՀՀ էկոնոմիկայի նախարարություն " u="1"/>
        <s v="5. ՀՀ տարածքային կառավարման և ենթակառուցվածքների նախարարություն " u="1"/>
        <s v="1. ՀՀ առողջապահական և աշխատանքի տեսչական մարմին" u="1"/>
      </sharedItems>
    </cacheField>
    <cacheField name="հ/հ" numFmtId="49">
      <sharedItems/>
    </cacheField>
    <cacheField name="Հաշվետու ժամանակահատվածը" numFmtId="0">
      <sharedItems/>
    </cacheField>
    <cacheField name="Իրավական ակտի ամսաթիվը և համարը" numFmtId="0">
      <sharedItems/>
    </cacheField>
    <cacheField name="Անունը, ազգանունը, զբաղեցրած պաշտոնը" numFmtId="0">
      <sharedItems count="242">
        <s v="Սլավիկ Սարգսյան, _x000a_ՀՀ առողջապահական և աշխատանքի տեսչական մարմնի ղեկավար"/>
        <s v="Արմեն Կոտոլյան, _x000a_ՀՀ շուկայի վերհսկողության տեսչական մարմնի ղեկավար"/>
        <s v="Լիաննա Անանյան, _x000a_ՀՀ շուկայի վերահսկողության տեսչական մարմնի փորձագետ"/>
        <s v="Աննա Վարդապետյան, _x000a_ՀՀ գլխավոր դատախազ "/>
        <s v="Եղիազար Ավագյան, _x000a_ՀՀ գլխավոր դատախազի տեղակալ"/>
        <s v="Լուսինե Մարտիրոսյան, _x000a_ՀՀ գլխավոր դատախազի  խորհրդական"/>
        <s v="Նարինե Գասպարյան, _x000a_ՀՀ գլխավոր դատախազի խորհրդական"/>
        <s v="Կարեն Սուքիասյան, _x000a_ՀՀ Կոտայքի մարզի դատախազ"/>
        <s v="Հովհաննես Թորոսյան, _x000a_ՀՀ գլխավոր դատախազության տնտեսական գործունեության դեմ ուղղված հանցագործությունների գործերով վարչության ավագ դատախազ"/>
        <s v="Երանուհի Թումանյանց, _x000a_Բարձրագույն դատական խորհրդի անդամ"/>
        <s v="Մերի Համբարձումյան, Բարձրագույն դատական խորհրդի անդամ"/>
        <s v="Խաչիկ Սողոմոնյան, _x000a_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պետ "/>
        <s v="Արմեն Սիմոնյան, _x000a_ՀՀ տարածքային կառավարման և ենթակառուցվածքների նախարարի տեղակալ"/>
        <s v="Հակոբ Վարդանյան, _x000a_ՀՀ տարածքային կառավարման և ենթակառուցվածքների նախարարի տեղակալ"/>
        <s v="Ժենյա Տեր-Վարդանյան, _x000a_ՀՀ տարածքային կառավարման և ենթակառուցվածքների նախարարության ավիացիոն պատահարների և լուրջ միջադեպերի քննության բաժնի պետ   "/>
        <s v="Նունե Պապիկյան, _x000a_ՀՀ տարածքային կառավարման և ենթակառուցվածքների նախարարության արտաքին կապերի վարչության միջտարածաշրջանային համգործակցության և արարողակարգի բաժնի պետ"/>
        <s v="Գնել Սանոսյան, _x000a_ՀՀ տարածքային կառավարման և ենթակառուցվածքների նախարար"/>
        <s v="Վլադիմիր Արեստակյան, _x000a_ՀՀ տարածքային կառավարման և ենթակառուցվածքների նախարարի օգնական"/>
        <s v="Լիլիթ Սարոյան, _x000a_ՀՀ  տարածքային կառավարման և ենթակառուցվածքների նախարարության արտաքին կապերի վարչության պետ"/>
        <s v="Տիգրան Գասպարյան, _x000a_ՀՀ տարածքային կառավարման և ենթակառուցվածքների նախարարության երկաթուղային և ջրային տրանսպորտի քաղաքականության վարչության պետի տեղակալ"/>
        <s v="Խաչիկ Սողոմոնյան, _x000a_ՀՀ տարածքային կառավարման և ենթակառուցվածքների նախարարության ավտոմոբիլային տրանսպորտի քաղաքականության, լիցենզավորման և թույլտվությունների վարչության պետ"/>
        <s v="Վաչե Տերտերյան, _x000a_ՀՀ տարածքային կառավարման և ենթակառուցվածքների նախարարի տեղակալ"/>
        <s v="Արտակ Պապյան, _x000a_ՀՀ տարածքային կառավարման և ենթակառուցվածքների նախարարության երկաթուղային և ջրային տրանսպորտի քաղաքականության վարչության պետ"/>
        <s v="Վիոլետա Աղաջանյան, _x000a_ՀՀ տարածքային կառավարման և ենթակառուցվածքների նախարարության_x000a_արտաքին կապերի վարչության Եվրասիական տնտեսական միության բաժնի պետ"/>
        <s v="Լուսինե Ամիրխանյան, _x000a_ՀՀ տարածքային կառավարման և ենթակառուցվածքների նախարարության օդային տրանսպորտի քաղաքականության և թռիչքների թույլտվությունների վարչության թռիչքների թույլտվությունների բաժնի պետ"/>
        <s v="Հովհաննես Աբրահամյան, _x000a_ՀՀ տարածքային կառավարման և ենթակառուցվածքների նախարարության էներգետիկայի վարչության էներգետիկ տարածաշրջանային շուկաների զարգացման բաժնի պետ"/>
        <s v="Անահիտ Ավանեսյան, _x000a_ՀՀ առողջապահության նախարար"/>
        <s v="Արմեն Մելքոնյան, _x000a_ՀՀ առողջապահության նախարարության միջազգային հարաբերությունների վարչության պետ "/>
        <s v="Լենա Նանուշյան, _x000a_ՀՀ առողջապահության նախարարի առաջին տեղակալ"/>
        <s v="Արմինե Աղաջանյան, _x000a_ՀՀ առողջապահության նախարարության բժշկական օգնության քաղաքականության վարչության հիվանդանոցային բժշկական օգնության քաղաքականության բաժնի առողջապահության գլխավոր կազմակերպիչ _x000a_"/>
        <s v="Լիանա Բարսեղյան, _x000a_ՀՀ առողջապահության նախարարության բժշկական օգնության քաղաքականության վարչության հիվանդանոցային բժշկական օգնության քաղաքականության բաժնի պետ"/>
        <s v="Կարեն Կարապետյան, _x000a_ՀՀ արդարադատության նախարարի տեղակալ"/>
        <s v="Նելլի Ավետիսյան, _x000a_ՀՀ արդարադատության նախարարության իրավական փոխօգնության վարչության պետ"/>
        <s v="Ներսես Զեյնալյան, _x000a_ՀՀ արդարադատության նախարարի խորհրդական"/>
        <s v="Արսեն Մնացականյան, _x000a_Գլխավոր հարկադիր կատարող"/>
        <s v="Գոհար Մկրտչյան, _x000a_Հարկադիր կատարումն ապահովող ծառայության իրավաբանական բաժնի պետ"/>
        <s v="Գևորգ Պապոյան, _x000a_ՀՀ էկոնոմիկայի նախարար"/>
        <s v="Արման Խոջոյան, _x000a_ՀՀ էկոնոմիկայի նախարարի տեղակալ"/>
        <s v="Հայկազ Նասիբյան, _x000a_ՀՀ էկոնոմիկայի նախարարության գլխավոր քարտուղար"/>
        <s v="Լուսինե Պետրոսյան, _x000a_ՀՀ էկոնոմիկայի նախարարության միջազգային համագործակցության վարչության արտահանման խթանման բաժնի պետ"/>
        <s v="Արմեն Եգանյան, _x000a_ՀՀ էկոնոմիկայի նախարարության արդյունաբերության քաղաքականության վարչության պետ  "/>
        <s v="Նարեկ Հովակիմյան, _x000a_ՀՀ էկոնոմիկայի նախարարի տեղակալ"/>
        <s v="Արթուր Մայսուրյան, _x000a_ՀՀ էկոնոմիկայի նախարարության Եվրամիության հետ տնտեսական համագործակցության վարչության պետ"/>
        <s v="Մարիաննա Պողոսյան, _x000a_ՀՀ էկոնոմիկայի նախարարության Եվրամիության հետ տնտեսական համագործակցության վարչության Եվրամիության հետ համագործակցության բաժնի պետ"/>
        <s v="Մերի Մաթևոսյան, _x000a_ՀՀ էկոնոմիկայի նախարարության միջազգային համագործակցության վարչության փորձագետ"/>
        <s v="Արմեն Այվազյան, _x000a_ՀՀ էկոնոմիկայի նախարարության միջազգային համագործակցության վարչության առանձին գործառույթներ համակարգող խորհրդական"/>
        <s v="Տաթևիկ Սարգսյան, _x000a_ՀՀ էկոնոմիկայի նախարարի տեղակալ"/>
        <s v="Արման Խոջոյան, _x000a_ՀՀ էկոնոմիկայի նախարարի տեղակալ "/>
        <s v="Արևիկ Մարգարյան, _x000a_ՀՀ Էկոնոմիկայի նախարարության ռազմավարական ոլորտների վարչության պետ"/>
        <s v="Արման Համբարձումյան, _x000a_ՀՀ էկոնոմիկայի նախարարության  լիցենզավորման և թույլտվությունների վարչության  պետ"/>
        <s v="Արմինե Վարշամյան, _x000a_ՀՀ էկոնոմիկայի նախարարության թեթև արդյունաբերության վարչության պետ"/>
        <s v="Արմեն Եգանյան, _x000a_ՀՀ էկոնոմիկայի նախարարության արդյունաբերության քաղաքականության վարչության պետ"/>
        <s v="Սևակ Միքայելյան, _x000a_ՀՀ էկոնոմիկայի նախարարի տեղակալ"/>
        <s v="Նարինե Հարոյան, _x000a_ՀՀ էկոնոմիկայի նախարարության  թեթև արդյունաբերության վարչությունում առանձին գործառույթներ համակարգող խորհրդական"/>
        <s v="Արտակ Մարկոսյան, _x000a_ՀՀ էկոնոմիկյի նախարարության միջազգային համագործակցության վարչությունում առանձին գործառույթներ համակարգող խորհրդական"/>
        <s v="Լիլիթ Պետրոսյան, _x000a_ՀՀ էկոնոմիկայի նախարարության զբոսաշրջության կոմիտեի մարքեթինգի և խթանման վարչության առանձին գործառույթներ համակարգող խորհրդական"/>
        <s v="Հայկանուշ Սահակյան, _x000a_ՀՀ էկոնոմիկայի նախարարության զբոսաշրջության կոմիտեի մարքեթինգի և խթանման վարչության առանձին գործառույթներ համակարգող խորհրդական"/>
        <s v="Սոնա Հովհաննիսյան, _x000a_ՀՀ էկոնոմիկայի նախարարության զբոսաշրջության կոմիտեի միջազգային համագործակցության վարչության պետ "/>
        <s v="Տիգրան Գաբրիելյան, _x000a_ՀՀ շրջակա միջավայրի նախարարի տեղակալ"/>
        <s v="Արամ Մեյմարյան, _x000a_ՀՀ շրջակա միջավայրի նախարարի տեղակալ"/>
        <s v="Արմինե Գևորգյան, _x000a_ՀՀ շրջակա միջավայրի նախարարության հողերի և ընդերքի քաղաքականության վարչության գլխավոր մասնագետ"/>
        <s v="Վլադիմիր Կիրակոսյան, _x000a_ՀՀ շրջակա միջավայրի նախարարության էկոպարեկային ծառայության պետ"/>
        <s v="Լուսինե Ալեքսանյան, _x000a_ՀՀ շրջակա միջավայրի նախարարության էկոպարեկային ծառայության գլխավոր քարտուղար"/>
        <s v="Կարեն Գիլոյան, _x000a_ՀՀ կրթության, գիտության, մշակույթի և սպորտի նախարարի տեղակալ"/>
        <s v="Աստղիկ Մարաբյան, _x000a_ՀՀ կրթության, գիտության, մշակույթի և սպորտի նախարարության մշակութային ժառանգության վարչության պետ "/>
        <s v="Արթուր Մարտիրոսյան, _x000a_ՀՀ կրթության, գիտության, մշակույթի և սպորտի նախարարի տեղակալ"/>
        <s v="Ժաննա Անդրեասյան, _x000a_ՀՀ կրթության, գիտության, մշակույթի և սպորտի նախարար "/>
        <s v="Սվետլանա Սահակյան, _x000a_ՀՀ կրթության, գիտության, մշակույթի և սպորտի նախարարության ժամանակակից արվեստի վարչության պետ"/>
        <s v="Արաքսիա Սվաջյան, _x000a_Հայաստանի Հանրապետության կրթության, գիտության, մշակույթի և սպորտի նախարարի տեղակալ "/>
        <s v="Դանիել Դանիելյան, _x000a_ՀՀ կրթության, գիտության, մշակույթի և սպորտի նախարարի տեղակալ "/>
        <s v="Նաիրա Կիլիչյան, _x000a_ՀՀ կրթության, գիտության, մշակույթի և սպորտի նախարարության  մշակութային ժառանգության վարչության մշակութային ժառանգության պահպանության և զարգացման բաժնի գլխավոր մասնագետ "/>
        <s v="Տաթևիկ Սուքիասյան, _x000a_ՀՀ կրթության, գիտության, մշակույթի և սպորտի նախարարության գրահրատարակչության բաժնի գլխավոր մասնագետ"/>
        <s v="Զարա Ասլանյան, _x000a_ՀՀ կրթության, գիտության, մշակույթի և սպորտի նախարարության երիտասարդության հարցերի վարչության պետ"/>
        <s v="Ինեսա Սարգսյան, _x000a_ՀՀ կրթության, գիտության, մշակույթի և սպորտի նախարարության հանրակրթության վարչության հանրակրթության և արտադպրոցական հաստատությունների համակարգման բաժնի գլխավոր մասնագետ"/>
        <s v="Անգելինա Հովհաննիսյան, _x000a_ՀՀ կրթության, գիտության, մշակույթի և սպորտի նախարարության արտաքին կապերի և սփյուռքի վարչության արտաքին կապերի բաժնի պետ"/>
        <s v="Թամարա Սարգսյան, _x000a_ՀՀ կրթության, գիտության, մշակույթի և սպորտի նախարարության հանրակրթության վարչության պետ"/>
        <s v="Տաթևիկ Ստեփանյան, _x000a_ՀՀ աշխատանքի և սոցիալական հարցերի նախարարի տեղակալ"/>
        <s v="Զարուհի Մանուչարյան, _x000a_ՀՀ աշխատանքի և սոցիալական հարցերի նախարարի մամուլի քարտուղար"/>
        <s v="Անահիտ Գալստյան, _x000a_ՀՀ աշխատանքի և սոցիալական հարցերի նախարարության կենսաթոշակային ապահովության և այլ դրամական վճարների վարչության պետ"/>
        <s v="Էդուարդ Պետրոսյան, _x000a_ՀՀ աշխատանքի և սոցիալական հարցերի նախարարության միասնական սոցիալական ծառայության պետ "/>
        <s v="Թամարա Թորոսյան, _x000a_ՀՀ աշխատանքի և սոցիալական հարցերի նախարարության միասնական սոցիալական ծառայության պետի տեղակալ"/>
        <s v="Գայանե Բզնունի, _x000a_ՀՀ աշխատանքի և սոցիալական հարցերի նախարարության միասնական սոցիալական ծառայության պետի օգնական "/>
        <s v="Ագնեսա Աղաբաբյան, _x000a_ՀՀ աշխատանքի և սոցիալական հարցերի նախարարության միասնական սոցիալական ծառայության գլխավոր քարտուղար"/>
        <s v="Հրայր Հակոբյան, _x000a_ՀՀ աշխատանքի և սոցիալական հարցերի նախարարության միասնական սոցիալական ծառայության զբաղվածության ապահովման և աշխատանքային ներուժի զարգացման վարչության գործատուների հետ համագործակցության և աշխատանքային միգրացիայի բաժնի պետ "/>
        <s v="Գևորգ Մելիքսեթյան, _x000a_ՀՀ բարձր տեխնոլոգիական արդյունաբերության նախարարի տեղակալ"/>
        <s v="Սարգիս Խաչատրյան, _x000a_ՀՀ բարձր տեխնոլոգիական արդյունաբերության նախարարի խորհրդական"/>
        <s v="Ռուբեն Սիմոնյան, _x000a_ՀՀ բարձր տեխնոլոգիական արդյունաբերության նախարարի տեղակալ"/>
        <s v="Մարթա Սանդոյան, _x000a_ՀՀ բարձր տեխնոլոգիական արդյունաբերության նախարարի  խորհրդական"/>
        <s v="Տաթևիկ Սողոմոնյան, _x000a_ՀՀ բարձր տեխնոլոգիական արդյունաբերության նախարարության շուկայի զարգացման վարչության պետ"/>
        <s v="Սոնա Դարբինյան, _x000a_ՀՀ բարձր տեխնոլոգիական արդյունաբերության նախարարության միջազգային համագործակցության վարչության փորձագետ"/>
        <s v="Էդգար Բաղդասարյան, _x000a_ՀՀ բարձր տեխնոլոգիական արդյունաբերության նախարարության ֆինանսատնտեսագիտական վարչության փորձագետ"/>
        <s v="Մխիթար Հայրապետյան, _x000a_ՀՀ բարձր տեխնոլոգիական արդյունաբերության նախարար"/>
        <s v="Արթուր Ասատրյան, _x000a_ՀՀ բարձր տեխնոլոգիական արդյունաբերության նախարարության ռազմարդյունաբերության կոմիտեի նախագահի տեղակալ"/>
        <s v="Արտակ Բաղդասարյան, _x000a_ՀՀ բարձր տեխնոլոգիական արդյունաբերության նախարարության ռազմարդյունաբերության կոմիտեի գիտահետազոտական և փորձակոնստրուկտորական աշխատանքների կազմակերպման վարչության պետ"/>
        <s v="Վռամ Կարաքեշիշյանց, _x000a_ՀՀ բարձր տեխնոլոգիական արդյունաբերության նախարարության ռազմարդյունաբերության կոմիտեի արտադրության, նորոգման և օգտահանման կազմակերպման վարչության գլխավոր մասնագետ"/>
        <s v="Արման Պողոսյան, _x000a_ՀՀ ֆինանսների նախարարի տեղակալ"/>
        <s v="Օրի Ալավերդյան, _x000a_ՀՀ ֆինանսների նախարարության եկամուտների քաղաքականության և վարչարարության մեթոդաբանության վարչության պետ"/>
        <s v="Աննա Պետրոսյան, _x000a_ՀՀ ֆինանսների նախարարության եկամուտների քաղաքականության և վարչարարության մեթոդաբանության վարչության միջազգային հարկային և մաքսային հարաբերությունների բաժնի գլխավոր մասնագետ, բաժնի պետի պարտականությունները կատարող "/>
        <s v="Արաիկ Եսայան, _x000a_ՀՀ ֆինանսների նախարարության գլխավոր քարտուղարի տեղակալ՝ գլխավոր քարտուղարի պարտականությունները կատարող"/>
        <s v="Արմեն Գևորգյան, _x000a_ՀՀ ֆինանսների նախարարի խորհրդական "/>
        <s v="Արթուր Ալեքսանյան, _x000a_ՀՀ ֆինանսների նախարարության եկամուտների քաղաքականության և վարչարարության մեթոդաբանության վարչության եկամուտների քաղաքականության և հարկային վարչարարության մեթոդաբանության բաժնի պետ"/>
        <s v="Տաթևիկ Աշչյան, _x000a_ՀՀ ֆինանսների նախարարության  միջազգային համագործակցության վարչության Եվրասիական տնտեսական միության և Եվրասիական տնտեսական միության անդամ-պետությունների հետ համագործակցության բաժնի ավագ մասնագետ"/>
        <s v="Արիստակ Տոնոյան, _x000a_ՀՀ ֆինանսների նախարարության ֆինանսաբյուջետային վերահսկողության վարչության ֆինանսաբյուջետային վերահսկողության 2-րդ բաժնի գլխավոր վերահսկող"/>
        <s v="Սվետա Հարոսյան, _x000a_ՀՀ ֆինանսների նախարարության  բյուջետային գործընթացի համակարգման վարչության բյուջետային գործընթացի վերլուծական մեթոդաբանության բաժնի գլխավոր մասնագետ՝ բաժնի պետի պարտականությունները կատարող"/>
        <s v="Էդուարդ Բաղդասարյան, _x000a_ՀՀ ֆինանսների նախարարության բյուջետային գործընթացի համակարգման վարչության բյուջետային գործընթացի վերլուծական մեթոդաբանության բաժնի գլխավոր մասնագետ "/>
        <s v="Արմեն Գևորգյան, _x000a_ՀՀ ֆինանսների նախարարի խորհրդական"/>
        <s v="Էդուարդ Հակոբյան, _x000a_ՀՀ ֆինանսների նախարարի տեղակալ "/>
        <s v="Գարիկ Պետրոսյան, _x000a_ՀՀ ֆինանսների նախարարության մակրոտնտեսական քաղաքականության վարչության պետ"/>
        <s v="Արշալույս Հարությունյան, _x000a_ՀՀ ֆինանսների նախարարության մակրոտնտեսական քաղաքականության վարչության արտաքին հատվածի կանխատեսումների և վերլուծությունների բաժնի պետ"/>
        <s v="Սուրեն Մինասյան, _x000a_ՀՀ ֆինանսների նախարարության միջազգային համագործակցության վարչության օտարերկրյա պետությունների և միջազգային կազմակերպությունների հետ համագործակցության համակարգման բաժնի գլխավոր մասնագետ"/>
        <s v="Մարինե Մելիքյան, _x000a_ՀՀ ֆինանսների նախարարության պետական պարտքի կառավարման վարչության ռազմավարության և ռիսկերի կառավարման բաժնի պետ"/>
        <s v="Անի Հունանյան, _x000a_ՀՀ ֆինանսների նախարարության ֆիսկալ ռիսկերի կառավարման վարչության առանձին գործառույթներ համակարգող խոհրդական"/>
        <s v="Իդա Հարությունյան, _x000a_ՀՀ ֆինանսների նախարարության գործառնական վարչության պետական բյուջեի հաշվառման բաժնի գլխավոր մասնագետ"/>
        <s v="Հեղինե Ջաղինյան, _x000a_ՀՀ ֆինանսների նախարարության գնումների քաղաքականության վարչության գլխավոր մասնագետ "/>
        <s v="Հրաչուհի Սարգսյան, _x000a_ՀՀ ֆինանսների նախարարության իրավաբանական վարչության իրավական խորհրդատվության բաժնի գլխավոր իրավաբան"/>
        <s v="Մարինե Գոչումյան, _x000a_ՀՀ ֆինանսների նախարարության բյուջետային գործընթացի համակարգման վարչության բյուջետային գործընթացի կազմակերպման և համակարգման բաժնի գլխավոր մասնագետ"/>
        <s v="Միլենա Հովհաննիսյան, _x000a_ՀՀ ֆինանսների նախարարության միջազգային համագործակցության վարչության պետի պարտականությունները կատարող"/>
        <s v="Վլադիմիր Հովհաննիսյան, _x000a_ՀՀ մարդու իրավունքների պաշտպանի աշխատակազմի քաղաքացիական, սոցիալ -տնտեսական և մշակութային իրավունքների պաշտպանության դեպարտամենտի ղեկավար"/>
        <s v="Նինա Փիրումյան, _x000a_ՀՀ մարդու իրավունքների պաշտպանի աշխատակազմի գլխավոր քարտուղար"/>
        <s v="Անահիտ Մանասյան, _x000a_ՀՀ մարդու իրավունքների պաշտպան"/>
        <s v="Անժելիկա Մովսեսովա, _x000a_ՀՀ մարդու իրավունքների պաշտպանի խորհրդական"/>
        <s v="Էրիկ Ծերունյան, _x000a_ՀՀ մարդու իրավունքների պաշտպանի աշխատակազմի  Տավուշի մարզային ստորաբաժանման ղեկավար"/>
        <s v="Միլենա Տոնեյան, _x000a_ՀՀ մարդու իրավունքների պաշտպանի օգնական"/>
        <s v="Անահիտ Դիլբանդյան, _x000a_ՀՀ մարդու իրավունքների պաշտպանի աշխատակազմի գործարարության ոլորտում իրավունքների պաշտպանության բաժնի գլխավոր մասնագետ"/>
        <s v="Էլեն Խաչատրյան, _x000a_ՀՀ մարդու իրավունքների պաշտպանի աշխատակազմի միջազգային համագործակցության վարչության ավագ մասնագետ "/>
        <s v="Ժաննա Հակոբյան, _x000a_ՀՀ մարդու իրավունքների պաշտպանի աշխատակազմի  կոնվենցիոն մանդատների ապահովման վարչության պետ"/>
        <s v="Կարեն Դավթյան, _x000a_ՀՀ հաշվեքննիչ պալատի վեցերորդ վարչության պետի տեղակալ ժամանակավոր պաշտոնակատար "/>
        <s v="Գագիկ Բարսեղյան, _x000a_ՀՀ հաշվեքննիչ պալատի անդամ"/>
        <s v="Խաչիկ Փափազյան, _x000a_ՀՀ հաշվեքննիչ պալատի երրորդ վարչության պետ"/>
        <s v="Ժիրայր Մխիթարյան, _x000a_ՀՀ հաշվեքննիչ պալատի կատարողականի հաշվեքննության վարչության պետ "/>
        <s v="Կարեն Հովհաննիսյան, _x000a_«ՀՀ հանրային հեռարձակողի խորհրդի աշխատակազմ » ՊՀ իրավաբան "/>
        <s v="Արա Շիրինյան, _x000a_ՀՀ հանրային հեռարձակողի խորհրդի նախագահ"/>
        <s v="Գարեգին Բաղրամյան, _x000a_ՀՀ հանրային ծառայությունները կարգավորող հանձնաժողովի նախագահ"/>
        <s v="Արթուր Սաֆարյան, _x000a_ՀՀ հանրային ծառայությունները կարգավորող հանձնաժողովի գլխավոր քարտուղար"/>
        <s v="Արմեն Հունանյան, _x000a_ՀՀ հանրային ծառայությունները կարգավորող հանձնաժողովի հեռահաղորդակցության վարչության ռեսուրսների կառավարման և տեխնոլոգիական զարգացման բաժնի պետ"/>
        <s v="Զարուհի Ստեփանյան, _x000a_ՀՀ հանրային ծառայությունները կարգավորող հանձնաժողովի միջազգային համագործակցության բաժնի պետ  "/>
        <s v="Սեդա Շահինյան, _x000a_ՀՀ հանրային ծառայությունները կարգավորող հանձնաժողովի անդամ "/>
        <s v="Սերգեյ Աղինյան, _x000a_ՀՀ հանրային ծառայությունները կարգավորող հանձնաժողովի անդամ "/>
        <s v="Սամվել Պետրոսյան, _x000a_ՀՀ հանրային ծառայությունները կարգավորող հանձնաժողովի իրավաբանական և լիցենզավորման վարչության լիցենզավորման բաժնի պետ "/>
        <s v="Լուսինե Հովհաննիսյան, _x000a_ՀՀ հանրային ծառայությունները կարգավորող հանձնաժողովի սակագնային քաղաքականության վարչության էլեկտրաէներգետիկական շուկայի բաժնի պետ "/>
        <s v="Ալլա Ռուդովսկայա, _x000a_ՀՀ հանրային ծառայությունները կարգավորող հանձնաժողովի տեղեկատվական տեխնոլոգիաների համակարգող"/>
        <s v="Անժելա Առաքելյան, _x000a_ՀՀ հանրային ծառայությունները կարգավորող հանձնաժողովի ֆինանսատեխնիկական և դիմումների քննարկման վարչության դիմումների քննարկման բաժնի պետ"/>
        <s v="Լուսինե Ալեքսանյան, _x000a_ՀՀ հանրային ծառայությունները կարգավորող հանձնաժողովի ֆինանսատեխնիկական և դիմումների քննարկման վարչության դիմումների քննարկման բաժնի գլխավոր մասնագետ"/>
        <s v="Կամո Սարգսյան, _x000a_ՀՀ հանրային ծառայությունները կարգավորող հանձնաժողովի անդամ "/>
        <s v="Դավիթ Մուրադյան, _x000a_ՀՀ հանրային ծառայությունները կարգավորող հանձնաժողովի սակագնային քաղաքականության վարչության զարգացման ծրագրերի բաժնի պետ"/>
        <s v="Սիլվա Մարկոսյան, _x000a_ՀՀ կենտրոնական ընտրական հանձնաժողովի անդամ "/>
        <s v="Լուիզա Ավետիսյան, _x000a_ՀՀ կենտրոնական ընտրական հանձնաժողովի անդամի օգնական"/>
        <s v="Սեդա Ղուկասյան, _x000a_ՀՀ կենտրոնական ընտրական հանձնաժողովի նախագահի մամուլի քարտուղար"/>
        <s v="Լիլիթ Վարագյան, _x000a_ՀՀ կենտրոնական ընտրական հանձնաժողովի իրավաբանական վարչության ծրագրամեթոդական բաժնի իրավաբան "/>
        <s v="Արուսյակ Տերչանյան, _x000a_ՀՀ կենտրոնական ընտրական հանձնաժողովի անդամ"/>
        <s v="Լիլիա Հակոբյան, _x000a_ՀՀ կենտրոնական ընտրական հանձնաժողովի իրավաբանական վարչության պետ"/>
        <s v="Վահագն Հովակիմյան, _x000a_ՀՀ կենտրոնական ընտրական հանձնաժողովի նախագահ "/>
        <s v="Ժիրայր Կարապետյան, _x000a_ՀՀ կենտրոնական ընտրական հանձնաժողովի անդամ"/>
        <s v="Աննա Գրիգորյան, _x000a_ՀՀ կենտրոնական ընտրական հանձնաժողովի անդամ"/>
        <s v="Հերմինե Հարությունյան, _x000a_ՀՀ կենտրոնական ընտրական հանձնաժողովի արտաքին կապերի վարչության պետ"/>
        <s v="Ելենա Այվազյան, _x000a_ՀՀ կենտրոնական ընտրական հանձնաժողովի տեղեկատվական տեխնոլոգիաների և տեղեկատվության վերլուծության վարչության պետ"/>
        <s v="Աննա Կոստանյան, _x000a_ՀՀ մրցակցության պաշտպանության հանձնաժողովի համակենտրոնացումների, պետական օժանդակության գնահատման և շուկաների վերլուծության վարչության համակենտրոնացումների և պետական օժանդակության գնահատման բաժնի պետ "/>
        <s v="Սեդա Ոսկանյան, _x000a_ՀՀ մրցակցության պաշտպանության հանձնաժողովի իրավաբանական վարչության վարչական վարույթների և դատական ներկայացուցչության բաժնի պետ"/>
        <s v="Գեղամ Գևորգյան, _x000a_ՀՀ մրցակցության պաշտպանության հանձնաժողովի  նախագահ"/>
        <s v="Մարուսյա Միրզոյան, _x000a_ՀՀ 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գլխավոր մասնագետ _x000a_"/>
        <s v="Հակոբ Մանուկյան, _x000a_ՀՀ մրցակցության պաշտպանության հանձնաժողովի միջազգային համագործակցության և քաղաքականության մշակման վարչության քաղաքականության մշակման և մեթոդաբանության բաժնի գլխավոր մասնագետ"/>
        <s v="Տիգրան Հակոբյան, _x000a_Հեռուստատեսության և ռադիոյի հանձնաժողովի նախագահ "/>
        <s v="Սմբատ Խաչատրյան, _x000a_Հեռուստատեսության և ռադիոյի հանձնաժողովի գլխավոր քարտուղար"/>
        <s v="Ալլա Թումանյան, _x000a_Հեռուստատեսության և ռադիոյի հանձնաժողովի  միջազգային կապերի, հասարակայնության հետ կապերի և զարգացման ծրագրերի բաժնի ավագ մասնագետ"/>
        <s v="Սուրեն Թովմասյան, _x000a_ՀՀ կադաստրի կոմիտեի ղեկավար"/>
        <s v="Աննա Կարապետյան, _x000a_ՀՀ կադաստրի կոմիտեի գեոդեզիայի և հողաշինարարության վարչության երկրատարածական տվյալների բաժնի գլխավոր մասնագետ"/>
        <s v="Արամ Գուգարաց, _x000a_ՀՀ կադաստրի կոմիտեի ղեկավարի տեղակալ"/>
        <s v="Լևոն Պողոսյան, _x000a_ՀՀ կադաստրի կոմիտեի ղեկավարի խորհրդական"/>
        <s v="Արմեն Գրիգորյան, _x000a_ՀՀ կադաստրի կոմիտեի արտաքին կապերի վարչության գլխավոր մասնագետ "/>
        <s v="Գևորգ Մանուկյան, _x000a_ՀՀ կադաստրի կոմիտեի ղեկավարի տեղակալ"/>
        <s v="էդգար Կիրակոսյան, _x000a_ՀՀ կադաստրի կոմիտեի կադաստրային գնահատման և շուկայի վերլուծության վարչության պետ"/>
        <s v="Սարգիս Արամյան, _x000a_ՀՀ կադաստրի կոմիտեի անշարժ գույքի գրանցման միասնական ստորաբաժանման ղեկավար"/>
        <s v="Վահագն Մուրադյան, _x000a_ՀՀ կադաստրի կոմիտեի գեոդեզիայի և հողաշինարարության վարչության պետ"/>
        <s v="Կարեն Գրիգորյան, _x000a_ՀՀ կադաստրի կոմիտեի տեղեկատվական տեխնոլոգիանների կենտրոնի պետ"/>
        <s v="Էմիլ Հարությունյան, _x000a_ՀՀ պետական եկամուտների կոմիտեի համալիր հարկային ստուգումների վարչության տրանսֆերային գնագոյացման և հարկային համաձայնագրերի կիրառման բաժնի հարկային տեսուչի ժամանակավոր թափուր պաշտոն զբաղեցնող "/>
        <s v="Աննա Պետրոսյան, _x000a_ՀՀ պետական եկամուտների կոմիտեի իրավաբանական վարչության հարկադիր գանձման և պարտավորությունների կատարման ապահովման բաժնի գլխավոր մասնագետի ժամանակավոր թափուր պաշտոն զբաղեցնող"/>
        <s v="Ռաֆայել Գևորգյան, _x000a_ՀՀ պետական եկամուտների կոմիտեի նախագահի տեղակալ"/>
        <s v="Նաիրուհի Ավետիսյան, _x000a_ՀՀ պետական եկամուտների կոմիտեի համալիր հարկային ստուգումների վարչության պետի տեղակալ"/>
        <s v="Սոսե Ստեփանյան, _x000a_ՀՀ պետական եկամուտների կոմիտեի միջազգային համագործակցության վարչության պետ"/>
        <s v="Աննա Ղազարյան, _x000a_ՀՀ պետական եկամուտների կոմիտեի անձնակազմի կառավարման վարչության մրցույթների, վերապատրաստման կազմակերպման և վերլուծության բաժնի գլխավոր մասնագետ "/>
        <s v="Քնարիկ Ղազարյան, _x000a_ՀՀ պետական եկամուտների կոմիտեի անձնակազմի կառավարման վարչության մրցույթների, վերապատրաստման կազմակերպման և վերլուծության բաժնի գլխավոր մասնագետ"/>
        <s v="Աշոտ Մուրադյան, _x000a_ՀՀ պետական եկամուտների կոմիտեի նախագահի տեղակալ  "/>
        <s v="Գարիկ Մինասյան, _x000a_ՀՀ պետական եկամուտների կոմիտեի էլեկտրոնային առևտրի և օդային տրանսպորտով իրականացվող փոխադրումների վարչության պետ"/>
        <s v="Տիգրան Սարգսյան, _x000a_ՀՀ պետական եկամուտների կոմիտեի հետբացթողումային հսկողության և ստուգումների վարչության պետի տեղակալ"/>
        <s v="Տիգրան Բակլաչյան, _x000a_ՀՀ պետական եկամուտների կոմիտեի արտաքին տնտեսական գործունեության մաքսային սպասարկման և հսկողության վարչության մաքսային գործառնությունների սպասարկման թիվ 1 բաժնի պետի տեղակալ"/>
        <s v="Նարինե Ֆահրադյան, _x000a_ՀՀ պետական եկամուտների կոմիտեի միջազգային համագործակցության վարչության հարկային համագործակցության բաժնի գլխավոր հարկային տեսուչ, բաժնի պետի պաշտոնակատար"/>
        <s v="Գևորգ Խաչատրյան, _x000a_ՀՀ պետական եկամուտների կոմիտեի համալիր հարկային ստուգումների վարչության տրանսֆերային գնագոյացման և հարկային համաձայնագրերի կիրառման բաժնի գլխավոր հարկային տեսուչի ժամանակավոր թափուր պաշտոն զբաղեցնող"/>
        <s v="Արթուր Բաղդասարյան, _x000a_ՀՀ պետական եկամուտների կոմիտեի արտաքին տնտեսական գործունեության մաքսային սպասարկման և հսկողության վարչության դասակարգման և մաքսասակագնային հարցերով մասնագիտական կենտրոն-բաժնի ավագ մաքսային տեսուչ"/>
        <s v="Աշոտ Մուրադյան, _x000a_ՀՀ պետական եկամուտների կոմիտեի նախագահի տեղակալ"/>
        <s v="Նարինե Միկիչյան, _x000a_ՀՀ պետական եկամուտների կոմիտեի միջազգային համագործակցության վարչության հարկային համագործակցության բաժնի գլխավոր հարկային տեսուչ"/>
        <s v="Կարեն Թամազյան, _x000a_ՀՀ պետական եկամուտների կոմիտեի նախագահի տեղակալ"/>
        <s v="Աղասի Աղայան, _x000a_ՀՀ պետական եկամուտների կոմիտեի արտաքին տնտեսական գործունեության մաքսային սպասարկման և հսկողության վարչության պետի տեղակալ"/>
        <s v="Արփինե Գրիգորյան, _x000a_ՀՀ պետական եկամուտների կոմիտեի միջազգային համագործակցության վարչության մաքսային համագործակցության բաժնի գլխավոր մաքսային տեսուչ"/>
        <s v="Օհաննա Գառգալոյան, _x000a_ՀՀ պետական եկամուտների կոմիտեի միջազգային համագործակցության վարչության մաքսային համագործակցության բաժնի պետ"/>
        <s v="Ներսես Այվազյան, _x000a_ՀՀ պետական եկամուտների կոմիտեի մաքսանենգության դեմ պայքարի վարչության օպերատիվ հետախուզության բաժնի գլխավոր մաքսային տեսուչի ժամանակավոր թափուր պաշտոն զբաղեցնող"/>
        <s v="Ռուզաննա Կուսիկյան, _x000a_ՀՀ պետական եկամուտների կոմիտեի մաքսային ռիսկերի կառավարման և վիճակագրության վարչության պետի տեղակալ"/>
        <s v="Դիանա Պետրոսյան, _x000a_ՀՀ պետական եկամուտների կոմիտեի մաքսային ռիսկերի կառավարման և վիճակագրության վարչության ռիսկերի կառավարման, պրոֆիլավորման և գործիքակազմերի մշակման բաժնի ավագ մաքսային տեսուչի ժամանակավոր թափուր պաշտոն զբաղեցնող"/>
        <s v="Ինգա Պողոսյան, _x000a_ՀՀ պետական եկամուտների կոմիտեի միջազգային համագործակցության  վարչության մաքսային համագործակցության   բաժնի գլխավոր մաքսային տեսուչ"/>
        <s v="Իսկուհի Բաղդասարյան, _x000a_ՀՀ պետական եկամուտների կոմիտեի միջազգային համագործակցության վարչության միջազգային ծրագրերի իրականացման աջակցման և արարողակարգի բաժնի մաքսային տեսուչի ժամանակավոր թափուր պաշտոն զբաղեցնող"/>
        <s v="Հռիփսիմե Ներսիսյան, _x000a_ՀՀ պետական եկամուտների կոմիտեի հարկային տեղեկատվության և ռիսկերի վերլուծության վարչության կամերալ ուսումնասիրությունների բաժնի հարկային տեսուչ"/>
        <s v="Էմիլ Հարությունյան, _x000a_ՀՀ պետական եկամուտների կոմիտեի համալիր հարկային ստուգումների վարչության տրանսֆերային գնագոյացման և հարկային համաձայնագրերի կիրառման բաժնի հարկային տեսուչի ժամանակավոր թափուր պաշտոն զբաղեցնող"/>
        <s v="Աշոտ Մուրադյան, _x000a_ՀՀ պետական եկամուտների կոմիտեի նախագահի տեղակալ "/>
        <s v="Օհաննա Գառգալոյան, _x000a_ՀՀ պետական եկամուտների կոմիտեի միջազգային համագործակցության վարչության մաքսային համագործակցության բաժնի պետ "/>
        <s v="Կարեն Բալայան, _x000a_ՀՀ պետական եկամուտների կոմիտեի մաքսանենգության դեմ պայքարի վարչության շնագիտական բաժնի պետի ժամանակավոր թափուր պաշտոն զբաղեցնող"/>
        <s v="Ալբերտ Հարությունյան, _x000a_ՀՀ պետական եկամուտների կոմիտեի մաքսանենգության դեմ պայքարի վարչության շնագիտական բաժնի մաքսային տեսուչ"/>
        <s v="Հայկ Հարությունյան, _x000a_ՀՀ պետական եկամուտների կոմիտեի մաքսանենգության դեմ պայքարի վարչության շնագիտական բաժնի մաքսային տեսուչի ժամանակավոր թափուր պաշտոն զբաղեցնող"/>
        <s v="Լիլի Հովհաննիսյան, _x000a_ՀՀ քաղաքացիական ավիացիայի կոմիտեի օդային փոխադրումների կարգավորման վարչության ավագ մասնագետ"/>
        <s v="Մաթևոս Պողոսյան, _x000a_ՀՀ քաղաքացիական ավիացիայի կոմիտեի օդանավակայանների սերտիֆիկացման և օդային երթևեկության կազմակերպման վարչության գլխավոր մասնագետ-տեսուչ "/>
        <s v="Լիլիթ Աղաբեկյան, _x000a_ՀՀ քաղաքացիական ավիացիայի կոմիտեի նախագահի օգնական"/>
        <s v="Արթուր Սոլոմոնյան, _x000a_ՀՀ քաղաքացիական ավիացիայի կոմիտեի թռիչքային անվտանգության ապահովման և որակի կառավարման բաժնի գլխավոր մասնագետ"/>
        <s v="Հայկ Եղիազարյան, _x000a_ՀՀ քաղաքացիական ավիացիայի կոմիտեի թռիչքային պիտանիության վարչության պետ "/>
        <s v="Տաթևիկ Գյուլումյան, _x000a_ՀՀ քաղաքացիական ավիացիայի կոմիտեի օդային փոխադրումների կարգավորման վարչության գլխավոր մասնագետ  _x000a_"/>
        <s v="Գեղամ Գաբրիելյան, _x000a_ՀՀ քաղաքացիական ավիացիայի կոմիտեի ավիացիոն մասնագետների սերտիֆիկացման բաժնի պետ "/>
        <s v="Կարեն Թովմասյան, _x000a_ՀՀ քաղաքացիական ավիացիայի կոմիտեի ավիացիոն մասնագետների սերտիֆիկացման բաժնի գլխավոր մասնագետ-տեսուչ"/>
        <s v="Մարիամ Սարգսյան, _x000a_ՀՀ քաղաքացիական ավիացիայի կոմիտեի թռիչքային գործունեության վարչության գլխավոր մասնագետ"/>
        <s v="Գոռ Ադամյան, _x000a_ՀՀ քաղաքացիական ավիացիայի կոմիտեի օդանավակայանների սերտիֆիկացման և օդային երթևեկության կազմակերպման վարչության գլխավոր մասնագետ-տեսուչ "/>
        <s v="Դիաննա Առաքելյան, _x000a_ՀՀ քաղաքացիական ավիացիայի կոմիտեի օդային փոխադրումների կարգավորման վարչության գլխավոր մասնագետ"/>
        <s v="Ստեփան Փայասլյան, _x000a_ՀՀ քաղաքացիական ավիացիայի կոմիտեի նախագահի տեղակալ"/>
        <s v="Միքայել Զալինյան, _x000a_ՀՀ քաղաքացիական ավիացիայի կոմիտեի գլխավոր քարտուղար"/>
        <s v="Ալիկ Սարգսյան, _x000a_ՀՀ քաղաքացիական ավիացիայի կոմիտեի ավիացիոն մասնագետների սերտիֆիկացման բաժնի գլխավոր մասնագետ-տեսուչ"/>
        <s v="Նարեկ Հովհաննիսյան, _x000a_ՀՀ քաղաքացիական ավիացիայի կոմիտեի օդանավակայանների սերտիֆիկացման և օդային երթևեկության կազմակերպման վարչության գլխավոր մասնագետ-տեսուչ "/>
        <s v="Աննա Ղանդիլյան, _x000a_ՀՀ քաղաքացիական ավիացիայի կոմիտեի օդանավակայանների սերտիֆիկացման և օդային երթևեկության կազմակերպման վարչության գլխավոր մասնագետ"/>
        <s v="Էլեն Դավթյան, _x000a_ՀՀ քաղաքացիական ավիացիայի կոմիտեի ավիացիոն մասնագետների սերտիֆիկացման բաժնի գլխավոր մասնագետ-տեսուչ"/>
        <s v="Հայսեր Գասպարյան, _x000a_ՀՀ քաղաքացիական ավիացիայի կոմիտեի ֆինանսատնտեսագիտական և հաշվապահական հաշվառման վարչության պետ-գլխավոր հաշվապահ"/>
        <s v="Միլենա Կարապետյան, _x000a_ՀՀ քաղաքացիական ավիացիայի կոմիտեի իրավաբանական վարչության պետ "/>
        <s v="Արմինե Բաղդոյան, _x000a_ՀՀ քաղաքացիական ավիացիայի կոմիտեի թռիչքային պիտանիության վարչության գլխավոր մասնագետ-տեսուչ"/>
        <s v="Վահե Գրիգորյան, _x000a_ՀՀ միջուկային անվտանգության կարգավորման կոմիտեի նախագահի տեղակալ "/>
        <s v="Լևոն Հովհաննիսյան, _x000a_ՀՀ միջուկային անվտանգության կարգավորման կոմիտեի  միջուկային անվտանգության վարչության պետ-պետական տեսուչ"/>
        <s v="Խաչատուր Խաչիկյան, _x000a_ՀՀ միջուկային անվտանգության կարգավորման կոմիտեի նախագահի պարտականությունները կատարող"/>
        <s v="Նունե Պետրոսյան, _x000a_ՀՀ քաղաքաշինության կոմիտեի նախագահի տեղակալ"/>
        <s v="Էրիկ Հովսեփյան, _x000a_ՀՀ քաղաքաշինության կոմիտեի միջազգային համագործակցության և կառուցապատման ներդրումային ծրագրերի վարչության պետ"/>
        <s v="Արմինե Հայրապետյան, _x000a_ՀՀ ՆԳՆ ճգնաժամային կառավարման պետական ակադեմիայի ռեկտորի պարտականությունները կատարող, փրկարար ծառայության գնդապետ"/>
        <s v="Եգոր Կարապետյան, _x000a_ՀՀ ՆԳՆ փրկարար ծառայության տնօրենի տեղակալ, փրկարար ծառայության գնդապետ"/>
        <s v="Տիգրան Պետրոսյան, _x000a_ՀՀ ՆԳՆ փրկարար ծառայության տնօրենի տեղակալ, փրկարարական ծառայության գնդապետ "/>
        <s v="Գարրի Արմաղանյան, _x000a_ՀՀ ՆԳՆ փրկարար ծառայության ճգնաժամային կառավարման ազգային կենտրոնի օպերատիվ հերթափոխերի բաժնի օպերատիվ հերթափոխի պետ, փրկարարական ծառայության փոխգնդապետ "/>
        <s v="Կարեն Սարգսյան, _x000a_ՀՀ Գեղարքունիքի մարզպետ "/>
        <s v="Սևակ Խլղաթյան, _x000a_ՀՀ Գեղարքունիքի մարզպետի խորհրդական"/>
        <s v="Մանանա Գալստյան, _x000a_ՀՀ Գեղարքունիքի մարզպետի օգնական "/>
        <s v="Երեմ Քարամյան, _x000a_ՀՀ Գեղարքունիքի մարզպետի օգնական"/>
        <s v="Ռոբերտ Ղուկասյան, _x000a_ՀՀ Սյունիքի մարզպետ"/>
        <s v="Նարե Ղազարյան, _x000a_ՀՀ Սյունիքի մարզպետի տեղակալ"/>
        <s v="Սուրեն Քեսեջյան, _x000a_ՀՀ Սյունիքի մարզպետի խորհրդական"/>
      </sharedItems>
    </cacheField>
    <cacheField name="Գործուղման  սկիզբը" numFmtId="169">
      <sharedItems containsSemiMixedTypes="0" containsNonDate="0" containsDate="1" containsString="0" minDate="2024-07-13T00:00:00" maxDate="2025-02-06T00:00:00"/>
    </cacheField>
    <cacheField name="Գործուղման  ավարտը" numFmtId="169">
      <sharedItems containsSemiMixedTypes="0" containsNonDate="0" containsDate="1" containsString="0" minDate="2024-07-19T00:00:00" maxDate="2025-02-07T00:00:00"/>
    </cacheField>
    <cacheField name="Գործուղման վայրը" numFmtId="0">
      <sharedItems count="93">
        <s v="Իսպանիայի Թագավորություն _x000a_(Կորդոբա)"/>
        <s v="Արաբական Միացյալ Էմիրություններ _x000a_(Ֆուջեյրա)"/>
        <s v="Հունաստանի Հանրապետություն _x000a_(Աթենք)"/>
        <s v="Մալթայի Հանրապետություն _x000a_(Սանթ Ջուլիան) "/>
        <s v="Միացյալ Թագավորություն _x000a_(Լոնդոն)"/>
        <s v="Նիդերլանդների Թագավորություն _x000a_(Հաագա)"/>
        <s v="Ռուսաստանի Դաշնություն _x000a_(Մոսկվա)"/>
        <s v="Ֆրանսիայի Հանրապետություն _x000a_(Ստրասբուրգ)"/>
        <s v="Ֆրանսիայի Հանրապետություն _x000a_(Փարիզ)"/>
        <s v="Թուրքմենստան _x000a_(Աշգաբադ)"/>
        <s v="Նիդերլանդների Թագավորություն _x000a_(Ամստերդամ/Շիպհոլ-Ռեյկ)"/>
        <s v="Ալբանիայի Հանրապետություն _x000a_(Տիրանա)"/>
        <s v="Թուրքիայի Հանրապետություն _x000a_(Ստամբուլ)"/>
        <s v="Լիտվայի Հանրապետություն _x000a_(Վիլնյուս)"/>
        <s v="Ֆրանսիայի Հանրապետություն _x000a_(Լիոն)"/>
        <s v="Իրանի Իսլամական Հանրապետություն _x000a_(Չաբահար)"/>
        <s v="Ռուսաստանի Դաշնություն _x000a_(Մոսկվա) "/>
        <s v="Բելգիայի Թագավորություն _x000a_(Բրյուսել)"/>
        <s v="Ռուսաստանի Դաշնություն _x000a_(Նիժնի Նովգորոդ)"/>
        <s v="Վրաստան _x000a_(Թբիլիսի)"/>
        <s v="Դանիայի Թագավորություն (Կոպենհագեն)"/>
        <s v="Արաբական Միացյալ Էմիրություններ _x000a_(Աբու Դաբի)"/>
        <s v=" Ամերիկայի Միացյալ Նահանգներ _x000a_(Նյու Յորք)"/>
        <s v="Ավստրիայի Հանրապետություն (Վիեննա)"/>
        <s v="Իտալիայի Հանրապետություն _x000a_(Վենետիկ)"/>
        <s v="Շվեյցարիայի Համադաշնություն _x000a_(Ժնև)"/>
        <s v="Ֆրանսիայի Հանրապետություն _x000a_(Դիժոն)"/>
        <s v="Ֆրանսիայի Հանրապետություն _x000a_(Փարիզ) "/>
        <s v="Գերմանիայի Դաշնային Հանրապետություն _x000a_(Բեռլին)"/>
        <s v="Չինաստանի Ժողովրդական Հանրապետություն _x000a_(Շանհայ)"/>
        <s v="Ռուսաստանի Դաշնություն _x000a_(Կազան)"/>
        <s v="Արաբական Միացյալ Էմիրություններ _x000a_(Դուբայ)"/>
        <s v="Իրանի Իսլամական Հանրապետություն _x000a_(Թեհրան) "/>
        <s v="Ֆիլիպինների Հանրապետություն _x000a_(Մանիլա)"/>
        <s v="Իրաքի Հանրապետություն _x000a_(Էրբիլ)"/>
        <s v="Սինգապուրի Հանրապետություն _x000a_(Սինգապուր)"/>
        <s v="Կոլումբիայի Հանրապետություն (Կարտախենա դե Ինդիաս)"/>
        <s v="Թաիլանդի Թագավորություն _x000a_(Բանգկոկ)"/>
        <s v="Եգիպտոսի Արաբական Հանրապետություն _x000a_(Շարմ էլ Շեյխ)"/>
        <s v="Սաուդյան Արաբիայի Թագավորություն _x000a_(Էր-Ռիադ)"/>
        <s v="Պորտուգալիա _x000a_(Պորտո)"/>
        <s v="Հունգարիա _x000a_(Վիշեգրադ)"/>
        <s v="Ղազախստանի Հանրապետություն _x000a_(Աստանա)"/>
        <s v="Բրազիլիայի Դաշնային Հանրապետություն _x000a_(Բրազիլիայի դաշնային շրջան)"/>
        <s v=" Ֆրանսիայի Հանրապետություն _x000a_(Փարիզ)"/>
        <s v=" Բուլղարիայի Հանրապետություն (Սոֆիա)"/>
        <s v="Գերմանիայի Դաշնային Հանրապետություն (Ֆրանկֆուրտ)"/>
        <s v="Տաջիկստանի Հանրապետություն _x000a_(Դուշանբե)"/>
        <s v="Ղրղզական Հանրապետություն _x000a_(Բիշքեկ)"/>
        <s v="Իսպանիայի Թագավորություն (Մադրիդ)"/>
        <s v="ՈՒկրաինա _x000a_(Կիև)"/>
        <s v="Կատարի Պետություն _x000a_(Դոհա)"/>
        <s v="Լիտվայի Հանրապետություն _x000a_(Վիլնյուս) "/>
        <s v="Իտալիայի Հանրապետություն _x000a_(Միլան)"/>
        <s v="Ամերիկայի Միացյալ Նահանգներ _x000a_(Սիեթլ)"/>
        <s v="Հնդկաստանի Հանրապետություն _x000a_(Նյու Դելի) "/>
        <s v="Վիետնամի Սոցիալիստական Հանրապետություն _x000a_(Հանոյ)"/>
        <s v="Ամերիկայի Միացյալ Նահանգներ _x000a_(Վաշինգտոն)"/>
        <s v="Ճապոնիա _x000a_(Տոկիո)"/>
        <s v="Գերմանիայի Դաշնային Հանրապետություն _x000a_(Մայնի Ֆրանկֆուրտ)_x000a_"/>
        <s v="Չեխիայի Հանրապետություն (Պրահա)"/>
        <s v="Ֆինլանդիայի Հանրապետություն _x000a_(Հելսինկի)"/>
        <s v="Սլովենիայի Հանրապետություն _x000a_(Լյուբլյանա)"/>
        <s v="Սլովենիայի Հանրապետություն _x000a_(Բլեդ)"/>
        <s v="Ֆիլիպինների Հանրապետություն _x000a_(Մակատի)"/>
        <s v="Հնդկաստանի Հանրապետություն _x000a_(Նյու Դելի)"/>
        <s v="Իտալիայի Հանրապետություն _x000a_(Հռոմ) "/>
        <s v="Գերմանիայի Դաշնային Հանրապետություն _x000a_(Բոնն)"/>
        <s v="Լեհաստան (Վարշավա)"/>
        <s v="Լատվիայի Հանրապետություն_x000a_ (Ռիգա)"/>
        <s v="Բոսնիա և Հերցոգովինա (Սարաևո)"/>
        <s v="Մոլդովայի Հանրապետություն _x000a_(Քիշնև)"/>
        <s v=" Ուզբեկստանի Հանրապետություն _x000a_(Տաշքենդ)"/>
        <s v="Չեխիայի Հանրապետություն (Պրահա) "/>
        <s v="Կորեայի Հանրապետություն (Սեուլ)"/>
        <s v="Կիպրոսի Հանրապետություն (Լիմասոլ)"/>
        <s v="Ղազախստանի Հանրապետություն _x000a_(Ալմաթի)"/>
        <s v="Ռումինիա _x000a_(Բուխարեստ)"/>
        <s v="Նորվեգիայի Թագավորություն _x000a_(Օսլո)"/>
        <s v=" Ճապոնիա _x000a_(Տոկիո)"/>
        <s v="Հունգարիա _x000a_(Բուդապեշտ)"/>
        <s v="Չինաստանի Ժողովրդական Հանրապետություն _x000a_(Յանչժոու)"/>
        <s v="Պարագվայի Հանրապետություն _x000a_(Ասունսյոն)"/>
        <s v="Գերմանիայի Դաշնային Հանրապետություն _x000a_(Բեռլին)   "/>
        <s v="Իտալիայի Հանրապետություն _x000a_(Հռոմ)"/>
        <s v="Նիդերլանդների Թագավորություն _x000a_(Ամստերդամ)"/>
        <s v="Լյուքսեմբուրգի Մեծ Դքսություն (Լյուքսեմբուրգ)"/>
        <s v="Եգիպտոսի Արաբական Հանրապետություն _x000a_(Աբաուր)"/>
        <s v=" Մարոկկոյի Թագավորություն (Կասաբլանկա)"/>
        <s v="Մարոկկոյի Թագավորություն (Կասաբլանկա)"/>
        <s v="Մոնտենեգրո _x000a_(Բուդվա)"/>
        <s v="Կորեայի Հանրապետություն _x000a_(Ինչեոն)"/>
        <s v="Ֆրանսիայի Հանրապետություն _x000a_(Իզեր)"/>
      </sharedItems>
    </cacheField>
    <cacheField name="Գործուղման միջին ծախսը մեկ օրվա համար ըստ գործուղված անձի՝ գործուղումների քանակի" numFmtId="170">
      <sharedItems containsSemiMixedTypes="0" containsString="0" containsNumber="1" minValue="8.4125000000000005E-2" maxValue="450.19924999999995"/>
    </cacheField>
    <cacheField name="Գործուղման միջին տևողությունը ըստ գործուղված անձի" numFmtId="164">
      <sharedItems containsSemiMixedTypes="0" containsString="0" containsNumber="1" minValue="1" maxValue="31"/>
    </cacheField>
    <cacheField name="Ճանապարհածախսը՝ _x000a_այդ թվում" numFmtId="41">
      <sharedItems containsSemiMixedTypes="0" containsString="0" containsNumber="1" minValue="0" maxValue="922.45799999999997" count="157">
        <n v="327.05200000000002"/>
        <n v="0"/>
        <n v="290.73"/>
        <n v="271.81700000000001"/>
        <n v="267.09199999999998"/>
        <n v="348.709"/>
        <n v="241.614"/>
        <n v="150.31"/>
        <n v="498.93900000000002"/>
        <n v="273.48599999999999"/>
        <n v="541.84199999999998"/>
        <n v="378.63900000000001"/>
        <n v="232.453"/>
        <n v="205.5"/>
        <n v="274.62200000000001"/>
        <n v="319.05200000000002"/>
        <n v="278.88600000000002"/>
        <n v="316.935"/>
        <n v="351.5"/>
        <n v="56.7"/>
        <n v="186.941"/>
        <n v="434.65100000000001"/>
        <n v="185.298"/>
        <n v="590.87400000000002"/>
        <n v="538.66700000000003"/>
        <n v="412.31200000000001"/>
        <n v="263.77800000000002"/>
        <n v="176.77099999999999"/>
        <n v="193.19"/>
        <n v="443.53500000000003"/>
        <n v="180.995"/>
        <n v="205.989"/>
        <n v="259.70800000000003"/>
        <n v="131.48099999999999"/>
        <n v="326.601"/>
        <n v="143.97499999999999"/>
        <n v="47.667999999999999"/>
        <n v="547.44299999999998"/>
        <n v="498.93599999999998"/>
        <n v="471.45800000000003"/>
        <n v="154.476"/>
        <n v="245.435"/>
        <n v="208.58099999999999"/>
        <n v="76.569999999999993"/>
        <n v="295.209"/>
        <n v="184.79"/>
        <n v="265.61"/>
        <n v="232.63399999999999"/>
        <n v="583"/>
        <n v="204.346"/>
        <n v="511.48099999999999"/>
        <n v="384.24200000000002"/>
        <n v="922.45799999999997"/>
        <n v="411.59199999999998"/>
        <n v="290.88600000000002"/>
        <n v="456.13099999999997"/>
        <n v="309.81099999999998"/>
        <n v="394.70600000000002"/>
        <n v="281.14699999999999"/>
        <n v="472.16699999999997"/>
        <n v="663.53499999999997"/>
        <n v="610.71400000000006"/>
        <n v="119.714"/>
        <n v="424.73399999999998"/>
        <n v="541.952"/>
        <n v="357.63400000000001"/>
        <n v="409.95299999999997"/>
        <n v="462.2"/>
        <n v="298.54899999999998"/>
        <n v="458.63499999999999"/>
        <n v="151.066"/>
        <n v="336.36799999999999"/>
        <n v="132.02600000000001"/>
        <n v="798.53"/>
        <n v="694.303"/>
        <n v="312.46499999999997"/>
        <n v="333.72500000000002"/>
        <n v="333.72399999999999"/>
        <n v="204.55099999999999"/>
        <n v="635.14499999999998"/>
        <n v="397.16699999999997"/>
        <n v="214.62"/>
        <n v="333.44600000000003"/>
        <n v="557.41800000000001"/>
        <n v="302.91699999999997"/>
        <n v="341.21"/>
        <n v="150.631"/>
        <n v="466.50799999999998"/>
        <n v="414.053"/>
        <n v="382.88"/>
        <n v="473.62"/>
        <n v="298.18299999999999"/>
        <n v="241.57400000000001"/>
        <n v="284.56299999999999"/>
        <n v="442.45299999999997"/>
        <n v="243.50200000000001"/>
        <n v="255.67699999999999"/>
        <n v="275.09500000000003"/>
        <n v="475.39400000000001"/>
        <n v="534.92999999999995"/>
        <n v="177.24"/>
        <n v="311.39299999999997"/>
        <n v="322.56400000000002"/>
        <n v="136.80199999999999"/>
        <n v="742.04100000000005"/>
        <n v="670.2"/>
        <n v="281.14999999999998"/>
        <n v="378.9"/>
        <n v="408"/>
        <n v="344"/>
        <n v="460"/>
        <n v="319.38"/>
        <n v="397.54899999999998"/>
        <n v="290.375"/>
        <n v="246.63"/>
        <n v="95.867000000000004"/>
        <n v="160.732"/>
        <n v="373.84199999999998"/>
        <n v="160.21899999999999"/>
        <n v="90.501000000000005"/>
        <n v="373.04700000000003"/>
        <n v="171.726"/>
        <n v="180.53100000000001"/>
        <n v="195.93700000000001"/>
        <n v="186.90799999999999"/>
        <n v="193.65600000000001"/>
        <n v="898.47500000000002"/>
        <n v="871.00099999999998"/>
        <n v="533.47"/>
        <n v="262.46600000000001"/>
        <n v="196.04900000000001"/>
        <n v="238.02099999999999"/>
        <n v="295.95999999999998"/>
        <n v="254.227"/>
        <n v="123.98099999999999"/>
        <n v="530.09900000000005"/>
        <n v="185.34399999999999"/>
        <n v="159.31800000000001"/>
        <n v="327.47800000000001"/>
        <n v="414.488"/>
        <n v="242.04"/>
        <n v="255.17"/>
        <n v="10.064"/>
        <n v="22.3"/>
        <n v="376.815"/>
        <n v="405.56700000000001"/>
        <n v="285.54899999999998"/>
        <n v="438.43700000000001"/>
        <n v="314.846"/>
        <n v="227.99199999999999"/>
        <n v="457.529"/>
        <n v="176.715"/>
        <n v="145.41999999999999"/>
        <n v="342.95"/>
        <n v="421.65899999999999"/>
        <n v="360.84"/>
        <n v="353.53699999999998"/>
      </sharedItems>
    </cacheField>
    <cacheField name="Էկոնոմ դաս" numFmtId="0">
      <sharedItems containsSemiMixedTypes="0" containsString="0" containsNumber="1" minValue="0" maxValue="922.45799999999997"/>
    </cacheField>
    <cacheField name="Բիզնես դաս" numFmtId="41">
      <sharedItems containsSemiMixedTypes="0" containsString="0" containsNumber="1" minValue="0" maxValue="663.53499999999997"/>
    </cacheField>
    <cacheField name="Գիշերավարձը _x000a_/օրերի քանակ/" numFmtId="41">
      <sharedItems containsSemiMixedTypes="0" containsString="0" containsNumber="1" containsInteger="1" minValue="0" maxValue="30"/>
    </cacheField>
    <cacheField name="Գիշերավարձը" numFmtId="0">
      <sharedItems containsString="0" containsBlank="1" containsNumber="1" minValue="0" maxValue="1519.9079999999999"/>
    </cacheField>
    <cacheField name="Օրապահիկը_x000a_ /օրերի քանակ/" numFmtId="41">
      <sharedItems containsSemiMixedTypes="0" containsString="0" containsNumber="1" containsInteger="1" minValue="1" maxValue="31"/>
    </cacheField>
    <cacheField name="Օրապահիկը_x000a_" numFmtId="41">
      <sharedItems containsSemiMixedTypes="0" containsString="0" containsNumber="1" minValue="0" maxValue="987.178"/>
    </cacheField>
    <cacheField name="Այլ ծախսեր" numFmtId="41">
      <sharedItems containsString="0" containsBlank="1" containsNumber="1" minValue="0" maxValue="257.517"/>
    </cacheField>
    <cacheField name="Ընդամենը ծախսեր" numFmtId="41">
      <sharedItems containsSemiMixedTypes="0" containsString="0" containsNumber="1" minValue="0.67300000000000004" maxValue="2400.7830000000004"/>
    </cacheField>
    <cacheField name="Field2" numFmtId="0" formula="'Ընդամենը ծախսեր'/'Օրապահիկը_x000a_ /օրերի քանակ/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3">
  <r>
    <x v="0"/>
    <s v="01.1"/>
    <s v="2024 թվական, _x000a_4-րդ  եռամսյակ"/>
    <s v="25․09․2024թ _x000a_N 1351-Ա"/>
    <x v="0"/>
    <d v="2024-10-16T00:00:00"/>
    <d v="2024-10-19T00:00:00"/>
    <x v="0"/>
    <n v="121.03325000000001"/>
    <n v="4"/>
    <x v="0"/>
    <n v="327.05200000000002"/>
    <n v="0"/>
    <n v="3"/>
    <n v="0"/>
    <n v="4"/>
    <n v="157.08099999999999"/>
    <n v="0"/>
    <n v="484.13300000000004"/>
  </r>
  <r>
    <x v="1"/>
    <s v="02.1"/>
    <s v="2024 թվական, _x000a_4-րդ  եռամսյակ"/>
    <s v="24․10․2024թ _x000a_N 1522-Ա"/>
    <x v="1"/>
    <d v="2024-10-28T00:00:00"/>
    <d v="2024-11-02T00:00:00"/>
    <x v="1"/>
    <n v="41.423999999999999"/>
    <n v="5.5"/>
    <x v="1"/>
    <n v="0"/>
    <n v="0"/>
    <n v="5"/>
    <n v="0"/>
    <n v="6"/>
    <n v="248.54400000000001"/>
    <n v="0"/>
    <n v="248.54400000000001"/>
  </r>
  <r>
    <x v="1"/>
    <s v="02.2"/>
    <s v="2024 թվական, _x000a_4-րդ  եռամսյակ"/>
    <s v="24․10․2024թ _x000a_N 1522-Ա"/>
    <x v="2"/>
    <d v="2024-10-28T00:00:00"/>
    <d v="2024-11-02T00:00:00"/>
    <x v="1"/>
    <n v="41.423999999999999"/>
    <n v="5.5"/>
    <x v="1"/>
    <n v="0"/>
    <n v="0"/>
    <n v="5"/>
    <n v="0"/>
    <n v="6"/>
    <n v="248.54400000000001"/>
    <n v="0"/>
    <n v="248.54400000000001"/>
  </r>
  <r>
    <x v="1"/>
    <s v="02.3"/>
    <s v="2024 թվական, _x000a_4-րդ  եռամսյակ"/>
    <s v="19․11․2024թ _x000a_N 1649-Ա"/>
    <x v="1"/>
    <d v="2024-12-02T00:00:00"/>
    <d v="2024-12-06T00:00:00"/>
    <x v="2"/>
    <n v="122.9712"/>
    <n v="5.5"/>
    <x v="2"/>
    <n v="290.73"/>
    <n v="0"/>
    <n v="4"/>
    <n v="135.15"/>
    <n v="5"/>
    <n v="188.976"/>
    <n v="0"/>
    <n v="614.85599999999999"/>
  </r>
  <r>
    <x v="1"/>
    <s v="02.4"/>
    <s v="2024 թվական, _x000a_4-րդ  եռամսյակ"/>
    <s v="19․11․2024թ _x000a_N 1649-Ա"/>
    <x v="2"/>
    <d v="2024-12-02T00:00:00"/>
    <d v="2024-12-06T00:00:00"/>
    <x v="2"/>
    <n v="122.9712"/>
    <n v="5.5"/>
    <x v="2"/>
    <n v="290.73"/>
    <n v="0"/>
    <n v="4"/>
    <n v="135.15"/>
    <n v="5"/>
    <n v="188.976"/>
    <n v="0"/>
    <n v="614.85599999999999"/>
  </r>
  <r>
    <x v="2"/>
    <s v="03.1"/>
    <s v="2024 թվական, _x000a_4-րդ  եռամսյակ"/>
    <s v="19.07.2024թ _x000a_N 8/663-Ա"/>
    <x v="3"/>
    <d v="2024-11-07T00:00:00"/>
    <d v="2024-11-09T00:00:00"/>
    <x v="3"/>
    <n v="207.79349999999999"/>
    <n v="2.5"/>
    <x v="3"/>
    <n v="271.81700000000001"/>
    <n v="0"/>
    <n v="2"/>
    <n v="63.365000000000002"/>
    <n v="2"/>
    <n v="70.405000000000001"/>
    <n v="10"/>
    <n v="415.58699999999999"/>
  </r>
  <r>
    <x v="2"/>
    <s v="03.2"/>
    <s v="2024 թվական, _x000a_4-րդ  եռամսյակ"/>
    <s v="19․07․2024թ  _x000a_N 8/664-Ա"/>
    <x v="4"/>
    <d v="2024-11-07T00:00:00"/>
    <d v="2024-11-09T00:00:00"/>
    <x v="3"/>
    <n v="207.79349999999999"/>
    <n v="2.5"/>
    <x v="3"/>
    <n v="271.81700000000001"/>
    <n v="0"/>
    <n v="2"/>
    <n v="63.365000000000002"/>
    <n v="2"/>
    <n v="70.405000000000001"/>
    <n v="10"/>
    <n v="415.58699999999999"/>
  </r>
  <r>
    <x v="2"/>
    <s v="03.3"/>
    <s v="2024 թվական, _x000a_4-րդ  եռամսյակ"/>
    <s v="19․07․2024թ  _x000a_N 13/72-Ա"/>
    <x v="5"/>
    <d v="2024-11-05T00:00:00"/>
    <d v="2024-11-09T00:00:00"/>
    <x v="3"/>
    <n v="133.03900000000002"/>
    <n v="5"/>
    <x v="3"/>
    <n v="271.81700000000001"/>
    <n v="0"/>
    <n v="4"/>
    <n v="207.36500000000001"/>
    <n v="5"/>
    <n v="176.01300000000001"/>
    <n v="10"/>
    <n v="665.19500000000005"/>
  </r>
  <r>
    <x v="2"/>
    <s v="03.4"/>
    <s v="2024 թվական, _x000a_4-րդ  եռամսյակ"/>
    <s v="19․07․2024թ  _x000a_N 13/72-Ա"/>
    <x v="6"/>
    <d v="2024-11-05T00:00:00"/>
    <d v="2024-11-09T00:00:00"/>
    <x v="3"/>
    <n v="133.03900000000002"/>
    <n v="5.666666666666667"/>
    <x v="3"/>
    <n v="271.81700000000001"/>
    <n v="0"/>
    <n v="4"/>
    <n v="207.36500000000001"/>
    <n v="5"/>
    <n v="176.01300000000001"/>
    <n v="10"/>
    <n v="665.19500000000005"/>
  </r>
  <r>
    <x v="2"/>
    <s v="03.5"/>
    <s v="2024 թվական, _x000a_4-րդ  եռամսյակ"/>
    <s v="06.09.2024թ _x000a_N 11/183-Ա"/>
    <x v="6"/>
    <d v="2024-10-08T00:00:00"/>
    <d v="2024-10-11T00:00:00"/>
    <x v="4"/>
    <n v="204.64750000000001"/>
    <n v="5.666666666666667"/>
    <x v="4"/>
    <n v="267.09199999999998"/>
    <n v="0"/>
    <n v="3"/>
    <n v="250.422"/>
    <n v="4"/>
    <n v="201.297"/>
    <n v="99.778999999999996"/>
    <n v="818.59"/>
  </r>
  <r>
    <x v="2"/>
    <s v="03.6"/>
    <s v="2024 թվական, _x000a_4-րդ  եռամսյակ"/>
    <s v="29.10.2024թ _x000a_N 8/998-Ա"/>
    <x v="3"/>
    <d v="2024-11-05T00:00:00"/>
    <d v="2024-11-07T00:00:00"/>
    <x v="5"/>
    <n v="182.47900000000001"/>
    <n v="2.5"/>
    <x v="5"/>
    <n v="348.709"/>
    <n v="0"/>
    <n v="2"/>
    <n v="63.398000000000003"/>
    <n v="3"/>
    <n v="135.33000000000001"/>
    <n v="0"/>
    <n v="547.43700000000001"/>
  </r>
  <r>
    <x v="2"/>
    <s v="03.7"/>
    <s v="2024 թվական, _x000a_4-րդ  եռամսյակ"/>
    <s v="29.10.2024թ _x000a_N 8/999-Ա"/>
    <x v="4"/>
    <d v="2024-11-05T00:00:00"/>
    <d v="2024-11-07T00:00:00"/>
    <x v="5"/>
    <n v="182.47900000000001"/>
    <n v="2.5"/>
    <x v="5"/>
    <n v="348.709"/>
    <n v="0"/>
    <n v="2"/>
    <n v="63.398000000000003"/>
    <n v="3"/>
    <n v="135.33000000000001"/>
    <n v="0"/>
    <n v="547.43700000000001"/>
  </r>
  <r>
    <x v="2"/>
    <s v="03.8"/>
    <s v="2024 թվական, _x000a_4-րդ  եռամսյակ"/>
    <s v="27.11.2024թ _x000a_N 13/97-Ա"/>
    <x v="6"/>
    <d v="2024-12-01T00:00:00"/>
    <d v="2024-12-08T00:00:00"/>
    <x v="5"/>
    <n v="123.59275"/>
    <n v="5.666666666666667"/>
    <x v="6"/>
    <n v="241.614"/>
    <n v="0"/>
    <n v="7"/>
    <n v="376.99099999999999"/>
    <n v="8"/>
    <n v="370.137"/>
    <n v="0"/>
    <n v="988.74199999999996"/>
  </r>
  <r>
    <x v="2"/>
    <s v="03.9"/>
    <s v="2024 թվական, _x000a_4-րդ  եռամսյակ"/>
    <s v="06.12.2024թ _x000a_N 8/1164-Ա"/>
    <x v="7"/>
    <d v="2024-12-17T00:00:00"/>
    <d v="2024-12-19T00:00:00"/>
    <x v="6"/>
    <n v="50.103333333333332"/>
    <n v="3"/>
    <x v="7"/>
    <n v="150.31"/>
    <n v="0"/>
    <n v="2"/>
    <n v="0"/>
    <n v="3"/>
    <n v="0"/>
    <n v="0"/>
    <n v="150.31"/>
  </r>
  <r>
    <x v="2"/>
    <s v="03.10"/>
    <s v="2024 թվական, _x000a_4-րդ  եռամսյակ"/>
    <s v="06.12.2024թ _x000a_N 8/1164-Ա"/>
    <x v="8"/>
    <d v="2024-12-17T00:00:00"/>
    <d v="2024-12-19T00:00:00"/>
    <x v="6"/>
    <n v="50.103333333333332"/>
    <n v="3"/>
    <x v="7"/>
    <n v="150.31"/>
    <n v="0"/>
    <n v="2"/>
    <n v="0"/>
    <n v="3"/>
    <n v="0"/>
    <n v="0"/>
    <n v="150.31"/>
  </r>
  <r>
    <x v="3"/>
    <s v="04.1"/>
    <s v="2024 թվական, _x000a_4-րդ  եռամսյակ"/>
    <s v="21.11.2024թ  _x000a_N 127-Ա"/>
    <x v="9"/>
    <d v="2024-12-03T00:00:00"/>
    <d v="2024-12-07T00:00:00"/>
    <x v="7"/>
    <n v="200.25600000000003"/>
    <n v="5"/>
    <x v="8"/>
    <n v="498.93900000000002"/>
    <n v="0"/>
    <n v="4"/>
    <n v="268.78899999999999"/>
    <n v="5"/>
    <n v="233.55199999999999"/>
    <n v="0"/>
    <n v="1001.2800000000001"/>
  </r>
  <r>
    <x v="3"/>
    <s v="04.2"/>
    <s v="2024 թվական, _x000a_4-րդ  եռամսյակ"/>
    <s v="21.11.2024թ  _x000a_N 127-Ա"/>
    <x v="10"/>
    <d v="2024-12-03T00:00:00"/>
    <d v="2024-12-07T00:00:00"/>
    <x v="7"/>
    <n v="200.25600000000003"/>
    <n v="5"/>
    <x v="8"/>
    <n v="498.93900000000002"/>
    <n v="0"/>
    <n v="4"/>
    <n v="268.78899999999999"/>
    <n v="5"/>
    <n v="233.55199999999999"/>
    <n v="0"/>
    <n v="1001.2800000000001"/>
  </r>
  <r>
    <x v="4"/>
    <s v="05.1"/>
    <s v="2024 թվական, _x000a_4-րդ  եռամսյակ"/>
    <s v="24.09.2024թ _x000a_N 2245-Ա"/>
    <x v="11"/>
    <d v="2024-10-09T00:00:00"/>
    <d v="2024-10-11T00:00:00"/>
    <x v="8"/>
    <n v="192.67566666666664"/>
    <n v="3"/>
    <x v="9"/>
    <n v="273.48599999999999"/>
    <n v="0"/>
    <n v="2"/>
    <n v="158.011"/>
    <n v="3"/>
    <n v="146.53"/>
    <n v="0"/>
    <n v="578.02699999999993"/>
  </r>
  <r>
    <x v="4"/>
    <s v="05.2"/>
    <s v="2024 թվական, _x000a_4-րդ  եռամսյակ"/>
    <s v="01.10.2024թ _x000a_N 2303-Ա"/>
    <x v="12"/>
    <d v="2024-10-02T00:00:00"/>
    <d v="2024-10-04T00:00:00"/>
    <x v="9"/>
    <n v="269.53566666666666"/>
    <n v="3"/>
    <x v="10"/>
    <n v="541.84199999999998"/>
    <n v="0"/>
    <n v="2"/>
    <n v="86.725999999999999"/>
    <n v="3"/>
    <n v="180.03899999999999"/>
    <n v="0"/>
    <n v="808.60699999999997"/>
  </r>
  <r>
    <x v="4"/>
    <s v="05.3"/>
    <s v="2024 թվական, _x000a_4-րդ  եռամսյակ"/>
    <s v="01.10.2024թ _x000a_N 2315-Ա"/>
    <x v="11"/>
    <d v="2024-10-02T00:00:00"/>
    <d v="2024-10-04T00:00:00"/>
    <x v="9"/>
    <n v="269.53566666666666"/>
    <n v="3"/>
    <x v="10"/>
    <n v="541.84199999999998"/>
    <n v="0"/>
    <n v="2"/>
    <n v="86.725999999999999"/>
    <n v="3"/>
    <n v="180.03899999999999"/>
    <n v="0"/>
    <n v="808.60699999999997"/>
  </r>
  <r>
    <x v="4"/>
    <s v="05.4"/>
    <s v="2024 թվական, _x000a_4-րդ  եռամսյակ"/>
    <s v="19.09.2024թ _x000a_N 2210-Ա"/>
    <x v="13"/>
    <d v="2024-09-27T00:00:00"/>
    <d v="2024-09-29T00:00:00"/>
    <x v="6"/>
    <n v="180.39599999999999"/>
    <n v="3"/>
    <x v="11"/>
    <n v="378.63900000000001"/>
    <n v="0"/>
    <n v="2"/>
    <n v="64.272000000000006"/>
    <n v="3"/>
    <n v="88.277000000000001"/>
    <n v="10"/>
    <n v="541.18799999999999"/>
  </r>
  <r>
    <x v="4"/>
    <s v="05.5"/>
    <s v="2024 թվական, _x000a_4-րդ  եռամսյակ"/>
    <s v="08.10.2024թ _x000a_N 2368-Ա"/>
    <x v="14"/>
    <d v="2024-10-13T00:00:00"/>
    <d v="2024-10-15T00:00:00"/>
    <x v="10"/>
    <n v="162.88433333333333"/>
    <n v="4.5999999999999996"/>
    <x v="12"/>
    <n v="232.453"/>
    <n v="0"/>
    <n v="2"/>
    <n v="108.188"/>
    <n v="3"/>
    <n v="140.96899999999999"/>
    <n v="7.0430000000000001"/>
    <n v="488.65300000000002"/>
  </r>
  <r>
    <x v="4"/>
    <s v="05.6"/>
    <s v="2024 թվական, _x000a_4-րդ  եռամսյակ"/>
    <s v="08.10.2024թ _x000a_N 2368-Ա"/>
    <x v="14"/>
    <d v="2024-10-16T00:00:00"/>
    <d v="2024-10-18T00:00:00"/>
    <x v="11"/>
    <n v="25.166"/>
    <n v="4.5999999999999996"/>
    <x v="1"/>
    <n v="0"/>
    <n v="0"/>
    <n v="2"/>
    <n v="0"/>
    <n v="3"/>
    <n v="75.498000000000005"/>
    <n v="0"/>
    <n v="75.498000000000005"/>
  </r>
  <r>
    <x v="4"/>
    <s v="05.7"/>
    <s v="2024 թվական, _x000a_4-րդ  եռամսյակ"/>
    <s v="09.10.2024թ _x000a_N 2375-Ա"/>
    <x v="15"/>
    <d v="2024-10-15T00:00:00"/>
    <d v="2024-10-16T00:00:00"/>
    <x v="12"/>
    <n v="175.10849999999999"/>
    <n v="2"/>
    <x v="13"/>
    <n v="205.5"/>
    <n v="0"/>
    <n v="1"/>
    <n v="44.832000000000001"/>
    <n v="2"/>
    <n v="99.885000000000005"/>
    <n v="0"/>
    <n v="350.21699999999998"/>
  </r>
  <r>
    <x v="4"/>
    <s v="05.8"/>
    <s v="2024 թվական, _x000a_4-րդ  եռամսյակ"/>
    <s v="09.10.2024թ _x000a_N 911-Ա"/>
    <x v="16"/>
    <d v="2024-10-15T00:00:00"/>
    <d v="2024-10-16T00:00:00"/>
    <x v="12"/>
    <n v="175.10849999999999"/>
    <n v="2"/>
    <x v="13"/>
    <n v="205.5"/>
    <n v="0"/>
    <n v="1"/>
    <n v="44.832000000000001"/>
    <n v="2"/>
    <n v="99.885000000000005"/>
    <n v="0"/>
    <n v="350.21699999999998"/>
  </r>
  <r>
    <x v="4"/>
    <s v="05.9"/>
    <s v="2024 թվական, _x000a_4-րդ  եռամսյակ"/>
    <s v="09.10.2024թ _x000a_N 2380-Ա"/>
    <x v="17"/>
    <d v="2024-10-15T00:00:00"/>
    <d v="2024-10-16T00:00:00"/>
    <x v="12"/>
    <n v="175.10849999999999"/>
    <n v="2"/>
    <x v="13"/>
    <n v="205.5"/>
    <n v="0"/>
    <n v="1"/>
    <n v="44.832000000000001"/>
    <n v="2"/>
    <n v="99.885000000000005"/>
    <n v="0"/>
    <n v="350.21699999999998"/>
  </r>
  <r>
    <x v="4"/>
    <s v="05.10"/>
    <s v="2024 թվական, _x000a_4-րդ  եռամսյակ"/>
    <s v="15.10.2024թ _x000a_N 926-Ա"/>
    <x v="12"/>
    <d v="2024-10-17T00:00:00"/>
    <d v="2024-10-19T00:00:00"/>
    <x v="6"/>
    <n v="135.68266666666668"/>
    <n v="3"/>
    <x v="14"/>
    <n v="274.62200000000001"/>
    <n v="0"/>
    <n v="2"/>
    <n v="44.142000000000003"/>
    <n v="3"/>
    <n v="88.284000000000006"/>
    <n v="0"/>
    <n v="407.048"/>
  </r>
  <r>
    <x v="4"/>
    <s v="05.11"/>
    <s v="2024 թվական, _x000a_4-րդ  եռամսյակ"/>
    <s v="28.10.2024թ _x000a_N 2584-Ա"/>
    <x v="18"/>
    <d v="2024-11-04T00:00:00"/>
    <d v="2024-11-06T00:00:00"/>
    <x v="13"/>
    <n v="27.638000000000002"/>
    <n v="3.5"/>
    <x v="1"/>
    <n v="0"/>
    <n v="0"/>
    <n v="2"/>
    <n v="0"/>
    <n v="3"/>
    <n v="82.914000000000001"/>
    <n v="0"/>
    <n v="82.914000000000001"/>
  </r>
  <r>
    <x v="4"/>
    <s v="05.12"/>
    <s v="2024 թվական, _x000a_4-րդ  եռամսյակ"/>
    <s v="11.10.2024թ _x000a_N 2423-Ա"/>
    <x v="14"/>
    <d v="2024-10-27T00:00:00"/>
    <d v="2024-11-02T00:00:00"/>
    <x v="10"/>
    <n v="139.71042857142857"/>
    <n v="4.5999999999999996"/>
    <x v="15"/>
    <n v="319.05200000000002"/>
    <n v="0"/>
    <n v="6"/>
    <n v="316.46600000000001"/>
    <n v="7"/>
    <n v="325.37700000000001"/>
    <n v="17.077999999999999"/>
    <n v="977.97299999999996"/>
  </r>
  <r>
    <x v="4"/>
    <s v="05.13"/>
    <s v="2024 թվական, _x000a_4-րդ  եռամսյակ"/>
    <s v="22.10.2024թ _x000a_N 2513-Ա"/>
    <x v="14"/>
    <d v="2024-11-10T00:00:00"/>
    <d v="2024-11-16T00:00:00"/>
    <x v="10"/>
    <n v="132.66542857142858"/>
    <n v="4.5999999999999996"/>
    <x v="16"/>
    <n v="278.88600000000002"/>
    <n v="0"/>
    <n v="6"/>
    <n v="305.39800000000002"/>
    <n v="7"/>
    <n v="323.31"/>
    <n v="21.064"/>
    <n v="928.65800000000002"/>
  </r>
  <r>
    <x v="4"/>
    <s v="05.14"/>
    <s v="2024 թվական, _x000a_4-րդ  եռամսյակ"/>
    <s v="31.10.2024թ _x000a_N 2614-Ա"/>
    <x v="19"/>
    <d v="2024-11-04T00:00:00"/>
    <d v="2024-11-06T00:00:00"/>
    <x v="13"/>
    <n v="27.753666666666664"/>
    <n v="3"/>
    <x v="1"/>
    <n v="0"/>
    <n v="0"/>
    <n v="2"/>
    <n v="0"/>
    <n v="3"/>
    <n v="83.260999999999996"/>
    <n v="0"/>
    <n v="83.260999999999996"/>
  </r>
  <r>
    <x v="4"/>
    <s v="05.15"/>
    <s v="2024 թվական, _x000a_4-րդ  եռամսյակ"/>
    <s v="31.10.2024թ _x000a_N 2617-Ա"/>
    <x v="20"/>
    <d v="2024-11-04T00:00:00"/>
    <d v="2024-11-06T00:00:00"/>
    <x v="13"/>
    <n v="27.753666666666664"/>
    <n v="3"/>
    <x v="1"/>
    <n v="0"/>
    <n v="0"/>
    <n v="2"/>
    <n v="0"/>
    <n v="3"/>
    <n v="83.260999999999996"/>
    <n v="0"/>
    <n v="83.260999999999996"/>
  </r>
  <r>
    <x v="4"/>
    <s v="05.16"/>
    <s v="2024 թվական, _x000a_4-րդ  եռամսյակ"/>
    <s v="15.11.2024թ _x000a_N 1023-Ա"/>
    <x v="21"/>
    <d v="2024-11-19T00:00:00"/>
    <d v="2024-11-22T00:00:00"/>
    <x v="14"/>
    <n v="209.52424999999999"/>
    <n v="4"/>
    <x v="17"/>
    <n v="316.935"/>
    <n v="0"/>
    <n v="3"/>
    <n v="282.61500000000001"/>
    <n v="4"/>
    <n v="187.15199999999999"/>
    <n v="51.395000000000003"/>
    <n v="838.09699999999998"/>
  </r>
  <r>
    <x v="4"/>
    <s v="05.17"/>
    <s v="2024 թվական, _x000a_4-րդ  եռամսյակ"/>
    <s v="15.11.2024թ _x000a_N 2767-Ա"/>
    <x v="18"/>
    <d v="2024-11-19T00:00:00"/>
    <d v="2024-11-22T00:00:00"/>
    <x v="14"/>
    <n v="197.79575"/>
    <n v="3.5"/>
    <x v="18"/>
    <n v="351.5"/>
    <n v="0"/>
    <n v="3"/>
    <n v="201.136"/>
    <n v="4"/>
    <n v="187.15199999999999"/>
    <n v="51.395000000000003"/>
    <n v="791.18299999999999"/>
  </r>
  <r>
    <x v="4"/>
    <s v="05.18"/>
    <s v="2024 թվական, _x000a_4-րդ  եռամսյակ"/>
    <s v="11.11.2024թ _x000a_N 2698-Ա"/>
    <x v="22"/>
    <d v="2024-11-11T00:00:00"/>
    <d v="2024-11-14T00:00:00"/>
    <x v="15"/>
    <n v="39.547250000000005"/>
    <n v="3"/>
    <x v="19"/>
    <n v="56.7"/>
    <n v="0"/>
    <n v="3"/>
    <n v="44.027999999999999"/>
    <n v="4"/>
    <n v="57.460999999999999"/>
    <n v="0"/>
    <n v="158.18900000000002"/>
  </r>
  <r>
    <x v="4"/>
    <s v="05.19"/>
    <s v="2024 թվական, _x000a_4-րդ  եռամսյակ"/>
    <s v="13.11.2024թ _x000a_N 2732-Ա"/>
    <x v="12"/>
    <d v="2024-11-18T00:00:00"/>
    <d v="2024-11-20T00:00:00"/>
    <x v="16"/>
    <n v="114.33533333333334"/>
    <n v="3"/>
    <x v="20"/>
    <n v="186.941"/>
    <n v="0"/>
    <n v="2"/>
    <n v="59.156999999999996"/>
    <n v="3"/>
    <n v="96.908000000000001"/>
    <n v="0"/>
    <n v="343.00600000000003"/>
  </r>
  <r>
    <x v="4"/>
    <s v="05.20"/>
    <s v="2024 թվական, _x000a_4-րդ  եռամսյակ"/>
    <s v="13.11.2024թ _x000a_N 2730-Ա"/>
    <x v="23"/>
    <d v="2024-11-18T00:00:00"/>
    <d v="2024-11-20T00:00:00"/>
    <x v="16"/>
    <n v="44.027333333333331"/>
    <n v="3"/>
    <x v="1"/>
    <n v="0"/>
    <n v="0"/>
    <n v="2"/>
    <n v="35.408000000000001"/>
    <n v="3"/>
    <n v="96.674000000000007"/>
    <n v="0"/>
    <n v="132.08199999999999"/>
  </r>
  <r>
    <x v="4"/>
    <s v="05.21"/>
    <s v="2024 թվական, _x000a_4-րդ  եռամսյակ"/>
    <s v="27.11.2024թ _x000a_N 2863-Ա"/>
    <x v="12"/>
    <d v="2024-12-04T00:00:00"/>
    <d v="2024-12-06T00:00:00"/>
    <x v="17"/>
    <n v="254.86566666666667"/>
    <n v="3"/>
    <x v="21"/>
    <n v="434.65100000000001"/>
    <n v="0"/>
    <n v="2"/>
    <n v="171.696"/>
    <n v="3"/>
    <n v="158.25"/>
    <n v="0"/>
    <n v="764.59699999999998"/>
  </r>
  <r>
    <x v="4"/>
    <s v="05.22"/>
    <s v="2024 թվական, _x000a_4-րդ  եռամսյակ"/>
    <s v="27.11.2024թ _x000a_N 2861-Ա"/>
    <x v="24"/>
    <d v="2024-12-04T00:00:00"/>
    <d v="2024-12-06T00:00:00"/>
    <x v="17"/>
    <n v="260.36566666666664"/>
    <n v="3"/>
    <x v="21"/>
    <n v="434.65100000000001"/>
    <n v="0"/>
    <n v="2"/>
    <n v="171.696"/>
    <n v="3"/>
    <n v="158.25"/>
    <n v="16.5"/>
    <n v="781.09699999999998"/>
  </r>
  <r>
    <x v="4"/>
    <s v="05.23"/>
    <s v="2024 թվական, _x000a_4-րդ  եռամսյակ"/>
    <s v="27.11.2024թ _x000a_N 2861-Ա"/>
    <x v="14"/>
    <d v="2024-12-04T00:00:00"/>
    <d v="2024-12-06T00:00:00"/>
    <x v="17"/>
    <n v="254.86566666666667"/>
    <n v="4.5999999999999996"/>
    <x v="21"/>
    <n v="434.65100000000001"/>
    <n v="0"/>
    <n v="2"/>
    <n v="171.696"/>
    <n v="3"/>
    <n v="158.25"/>
    <n v="0"/>
    <n v="764.59699999999998"/>
  </r>
  <r>
    <x v="4"/>
    <s v="05.24"/>
    <s v="2024 թվական, _x000a_4-րդ  եռամսյակ"/>
    <s v="29.11.2024թ _x000a_N 2893-Ա"/>
    <x v="25"/>
    <d v="2024-12-03T00:00:00"/>
    <d v="2024-12-05T00:00:00"/>
    <x v="18"/>
    <n v="18.302333333333333"/>
    <n v="3"/>
    <x v="1"/>
    <n v="0"/>
    <n v="0"/>
    <n v="2"/>
    <n v="0"/>
    <n v="3"/>
    <n v="54.906999999999996"/>
    <n v="0"/>
    <n v="54.906999999999996"/>
  </r>
  <r>
    <x v="4"/>
    <s v="05.25"/>
    <s v="2024 թվական, _x000a_4-րդ  եռամսյակ"/>
    <s v="06.12.2024թ _x000a_N 2999-Ա"/>
    <x v="22"/>
    <d v="2024-12-09T00:00:00"/>
    <d v="2024-12-10T00:00:00"/>
    <x v="19"/>
    <n v="46.920999999999999"/>
    <n v="3"/>
    <x v="1"/>
    <n v="0"/>
    <n v="0"/>
    <n v="1"/>
    <n v="22.478000000000002"/>
    <n v="2"/>
    <n v="58.363999999999997"/>
    <n v="13"/>
    <n v="93.841999999999999"/>
  </r>
  <r>
    <x v="4"/>
    <s v="05.26"/>
    <s v="2024 թվական, _x000a_4-րդ  եռամսյակ"/>
    <s v="18.12.2024թ _x000a_N 1165-Ա"/>
    <x v="12"/>
    <d v="2024-11-18T00:00:00"/>
    <d v="2024-11-20T00:00:00"/>
    <x v="16"/>
    <n v="113.05200000000001"/>
    <n v="3"/>
    <x v="22"/>
    <n v="185.298"/>
    <n v="0"/>
    <n v="2"/>
    <n v="63.665999999999997"/>
    <n v="3"/>
    <n v="90.191999999999993"/>
    <n v="0"/>
    <n v="339.15600000000001"/>
  </r>
  <r>
    <x v="5"/>
    <s v="06.1"/>
    <s v="2024 թվական, _x000a_4-րդ  եռամսյակ"/>
    <s v="11.10.2024թ_x000a_ N 919-Ա"/>
    <x v="26"/>
    <d v="2024-10-28T00:00:00"/>
    <d v="2024-10-31T00:00:00"/>
    <x v="20"/>
    <n v="257.91450000000003"/>
    <n v="4"/>
    <x v="23"/>
    <n v="590.87400000000002"/>
    <n v="0"/>
    <n v="3"/>
    <n v="228.61500000000001"/>
    <n v="4"/>
    <n v="212.16900000000001"/>
    <n v="0"/>
    <n v="1031.6580000000001"/>
  </r>
  <r>
    <x v="5"/>
    <s v="06.2"/>
    <s v="2024 թվական, _x000a_4-րդ  եռամսյակ"/>
    <s v="28.10.2024թ_x000a_ N 793-Ա"/>
    <x v="27"/>
    <d v="2024-10-28T00:00:00"/>
    <d v="2024-10-31T00:00:00"/>
    <x v="20"/>
    <n v="250.41550000000001"/>
    <n v="4.5"/>
    <x v="24"/>
    <n v="538.66700000000003"/>
    <n v="0"/>
    <n v="3"/>
    <n v="250.82599999999999"/>
    <n v="4"/>
    <n v="212.16900000000001"/>
    <n v="0"/>
    <n v="1001.662"/>
  </r>
  <r>
    <x v="5"/>
    <s v="06.3"/>
    <s v="2024 թվական, _x000a_4-րդ  եռամսյակ"/>
    <s v="28.10.2024թ_x000a_ N 795-Ա"/>
    <x v="28"/>
    <d v="2024-10-28T00:00:00"/>
    <d v="2024-10-31T00:00:00"/>
    <x v="20"/>
    <n v="263.73225000000002"/>
    <n v="4"/>
    <x v="23"/>
    <n v="590.87400000000002"/>
    <n v="0"/>
    <n v="3"/>
    <n v="251.886"/>
    <n v="4"/>
    <n v="212.16900000000001"/>
    <n v="0"/>
    <n v="1054.9290000000001"/>
  </r>
  <r>
    <x v="5"/>
    <s v="06.4"/>
    <s v="2024 թվական, _x000a_4-րդ  եռամսյակ"/>
    <s v="14.10.2024թ_x000a_ N 753-Ա_x000a_16.10.2024թ_x000a_ N 764-Ա"/>
    <x v="27"/>
    <d v="2024-11-04T00:00:00"/>
    <d v="2024-11-08T00:00:00"/>
    <x v="21"/>
    <n v="58.478999999999999"/>
    <n v="4.5"/>
    <x v="1"/>
    <n v="0"/>
    <n v="0"/>
    <n v="4"/>
    <n v="0"/>
    <n v="5"/>
    <n v="292.39499999999998"/>
    <n v="0"/>
    <n v="292.39499999999998"/>
  </r>
  <r>
    <x v="5"/>
    <s v="06.5"/>
    <s v="2024 թվական, _x000a_4-րդ  եռամսյակ"/>
    <s v="16.10.2024թ_x000a_ N 768-Ա_x000a_"/>
    <x v="29"/>
    <d v="2024-10-16T00:00:00"/>
    <d v="2024-10-19T00:00:00"/>
    <x v="12"/>
    <n v="49.959000000000003"/>
    <n v="4"/>
    <x v="1"/>
    <n v="0"/>
    <n v="0"/>
    <n v="3"/>
    <n v="0"/>
    <n v="4"/>
    <n v="199.83600000000001"/>
    <n v="0"/>
    <n v="199.83600000000001"/>
  </r>
  <r>
    <x v="5"/>
    <s v="06.6"/>
    <s v="2024 թվական, _x000a_4-րդ  եռամսյակ"/>
    <s v="20.09.2024թ_x000a_ N 854-Ա_x000a_"/>
    <x v="26"/>
    <d v="2024-09-24T00:00:00"/>
    <d v="2024-09-27T00:00:00"/>
    <x v="22"/>
    <n v="450.19924999999995"/>
    <n v="4"/>
    <x v="25"/>
    <n v="412.31200000000001"/>
    <n v="0"/>
    <n v="3"/>
    <n v="1171.6089999999999"/>
    <n v="4"/>
    <n v="216.876"/>
    <n v="0"/>
    <n v="1800.7969999999998"/>
  </r>
  <r>
    <x v="5"/>
    <s v="06.7"/>
    <s v="2024 թվական, _x000a_4-րդ  եռամսյակ"/>
    <s v="29.10.2024թ_x000a_ N 801-Ա_x000a_"/>
    <x v="30"/>
    <d v="2024-11-04T00:00:00"/>
    <d v="2024-11-08T00:00:00"/>
    <x v="21"/>
    <n v="46.824400000000004"/>
    <n v="5"/>
    <x v="1"/>
    <n v="0"/>
    <n v="0"/>
    <n v="4"/>
    <n v="0"/>
    <n v="5"/>
    <n v="234.12200000000001"/>
    <n v="0"/>
    <n v="234.12200000000001"/>
  </r>
  <r>
    <x v="5"/>
    <s v="06.8"/>
    <s v="2024 թվական, _x000a_4-րդ  եռամսյակ"/>
    <s v="21.11.2024թ_x000a_ N 1045-Ա_x000a_"/>
    <x v="26"/>
    <d v="2024-11-25T00:00:00"/>
    <d v="2024-11-28T00:00:00"/>
    <x v="23"/>
    <n v="57.963749999999997"/>
    <n v="4"/>
    <x v="1"/>
    <n v="0"/>
    <n v="0"/>
    <n v="3"/>
    <n v="0"/>
    <n v="4"/>
    <n v="231.85499999999999"/>
    <n v="0"/>
    <n v="231.85499999999999"/>
  </r>
  <r>
    <x v="6"/>
    <s v="07.1"/>
    <s v="2024 թվական, _x000a_4-րդ  եռամսյակ"/>
    <s v="07.10.2024թ _x000a_N 606-Ա"/>
    <x v="31"/>
    <d v="2024-10-11T00:00:00"/>
    <d v="2024-10-14T00:00:00"/>
    <x v="24"/>
    <n v="195.86650000000003"/>
    <n v="4"/>
    <x v="26"/>
    <n v="263.77800000000002"/>
    <n v="0"/>
    <n v="3"/>
    <n v="255.85300000000001"/>
    <n v="4"/>
    <n v="263.83499999999998"/>
    <n v="0"/>
    <n v="783.46600000000012"/>
  </r>
  <r>
    <x v="6"/>
    <s v="07.2"/>
    <s v="2024 թվական, _x000a_4-րդ  եռամսյակ"/>
    <s v="28.10.2024թ _x000a_N 646-Ա"/>
    <x v="32"/>
    <d v="2024-11-11T00:00:00"/>
    <d v="2024-11-15T00:00:00"/>
    <x v="7"/>
    <n v="119.9594"/>
    <n v="5"/>
    <x v="27"/>
    <n v="176.77099999999999"/>
    <n v="0"/>
    <n v="4"/>
    <n v="167.13300000000001"/>
    <n v="5"/>
    <n v="240.523"/>
    <n v="15.37"/>
    <n v="599.79700000000003"/>
  </r>
  <r>
    <x v="6"/>
    <s v="07.3"/>
    <s v="2024 թվական, _x000a_4-րդ  եռամսյակ"/>
    <s v="12.11.2024թ _x000a_N 668-Ա"/>
    <x v="31"/>
    <d v="2024-11-18T00:00:00"/>
    <d v="2024-11-21T00:00:00"/>
    <x v="7"/>
    <n v="135.89600000000002"/>
    <n v="4"/>
    <x v="28"/>
    <n v="193.19"/>
    <n v="0"/>
    <n v="3"/>
    <n v="162.755"/>
    <n v="4"/>
    <n v="187.63900000000001"/>
    <n v="0"/>
    <n v="543.58400000000006"/>
  </r>
  <r>
    <x v="6"/>
    <s v="07.4"/>
    <s v="2024 թվական, _x000a_4-րդ  եռամսյակ"/>
    <s v="27.11.2024թ _x000a_N 696-Ա"/>
    <x v="33"/>
    <d v="2024-12-01T00:00:00"/>
    <d v="2024-12-04T00:00:00"/>
    <x v="25"/>
    <n v="230.10500000000002"/>
    <n v="4"/>
    <x v="29"/>
    <n v="443.53500000000003"/>
    <n v="0"/>
    <n v="3"/>
    <n v="234.07499999999999"/>
    <n v="4"/>
    <n v="242.81"/>
    <n v="0"/>
    <n v="920.42000000000007"/>
  </r>
  <r>
    <x v="7"/>
    <s v="08.1"/>
    <s v="2024 թվական, _x000a_4-րդ  եռամսյակ"/>
    <s v="18.11.2024թ _x000a_N 683-Ա"/>
    <x v="34"/>
    <d v="2024-11-27T00:00:00"/>
    <d v="2024-11-30T00:00:00"/>
    <x v="8"/>
    <n v="141.054"/>
    <n v="4"/>
    <x v="30"/>
    <n v="180.995"/>
    <n v="0"/>
    <n v="3"/>
    <n v="196.38"/>
    <n v="4"/>
    <n v="186.84100000000001"/>
    <n v="0"/>
    <n v="564.21600000000001"/>
  </r>
  <r>
    <x v="7"/>
    <s v="08.2"/>
    <s v="2024 թվական, _x000a_4-րդ  եռամսյակ"/>
    <s v="18.11.2024թ _x000a_N 683-Ա"/>
    <x v="35"/>
    <d v="2024-11-27T00:00:00"/>
    <d v="2024-11-30T00:00:00"/>
    <x v="8"/>
    <n v="147.30250000000001"/>
    <n v="4"/>
    <x v="31"/>
    <n v="205.989"/>
    <n v="0"/>
    <n v="3"/>
    <n v="196.38"/>
    <n v="4"/>
    <n v="186.84100000000001"/>
    <n v="0"/>
    <n v="589.21"/>
  </r>
  <r>
    <x v="8"/>
    <s v="09.1"/>
    <s v="2024 թվական, _x000a_4-րդ  եռամսյակ"/>
    <s v="07.10.2024թ _x000a_N 903-Ա"/>
    <x v="36"/>
    <d v="2024-10-11T00:00:00"/>
    <d v="2024-10-14T00:00:00"/>
    <x v="26"/>
    <n v="130.5855"/>
    <n v="3.5"/>
    <x v="32"/>
    <n v="259.70800000000003"/>
    <n v="0"/>
    <n v="3"/>
    <n v="69.167000000000002"/>
    <n v="4"/>
    <n v="193.46700000000001"/>
    <m/>
    <n v="522.34199999999998"/>
  </r>
  <r>
    <x v="8"/>
    <s v="09.2"/>
    <s v="2024 թվական, _x000a_4-րդ  եռամսյակ"/>
    <s v="30.09.2024թ _x000a_N 1714-Կ"/>
    <x v="37"/>
    <d v="2024-10-11T00:00:00"/>
    <d v="2024-10-14T00:00:00"/>
    <x v="26"/>
    <n v="156.03125"/>
    <n v="4"/>
    <x v="32"/>
    <n v="259.70800000000003"/>
    <n v="0"/>
    <n v="3"/>
    <n v="69.036000000000001"/>
    <n v="4"/>
    <n v="194.64400000000001"/>
    <n v="100.73699999999999"/>
    <n v="624.125"/>
  </r>
  <r>
    <x v="8"/>
    <s v="09.3"/>
    <s v="2024 թվական, _x000a_4-րդ  եռամսյակ"/>
    <s v="07.10.2024թ _x000a_N 1754-Կ"/>
    <x v="38"/>
    <d v="2024-10-08T00:00:00"/>
    <d v="2024-10-10T00:00:00"/>
    <x v="21"/>
    <n v="149.31499999999997"/>
    <n v="3.5"/>
    <x v="33"/>
    <n v="131.48099999999999"/>
    <n v="0"/>
    <n v="2"/>
    <n v="159.66"/>
    <n v="3"/>
    <n v="156.804"/>
    <n v="0"/>
    <n v="447.94499999999994"/>
  </r>
  <r>
    <x v="8"/>
    <s v="09.4"/>
    <s v="2024 թվական, _x000a_4-րդ  եռամսյակ"/>
    <s v="15.10.2024թ _x000a_N 1817-Կ"/>
    <x v="39"/>
    <d v="2024-10-18T00:00:00"/>
    <d v="2024-10-23T00:00:00"/>
    <x v="8"/>
    <n v="167.42083333333332"/>
    <n v="6"/>
    <x v="34"/>
    <n v="326.601"/>
    <n v="0"/>
    <n v="5"/>
    <n v="389.447"/>
    <n v="6"/>
    <n v="288.47699999999998"/>
    <n v="0"/>
    <n v="1004.525"/>
  </r>
  <r>
    <x v="8"/>
    <s v="09.5"/>
    <s v="2024 թվական, _x000a_4-րդ  եռամսյակ"/>
    <s v="15.10.2024թ _x000a_N 1827-Կ"/>
    <x v="40"/>
    <d v="2024-10-22T00:00:00"/>
    <d v="2024-10-25T00:00:00"/>
    <x v="6"/>
    <n v="65.426999999999992"/>
    <n v="4"/>
    <x v="35"/>
    <n v="143.97499999999999"/>
    <n v="0"/>
    <n v="3"/>
    <n v="0"/>
    <n v="4"/>
    <n v="117.733"/>
    <n v="0"/>
    <n v="261.70799999999997"/>
  </r>
  <r>
    <x v="8"/>
    <s v="09.6"/>
    <s v="2024 թվական, _x000a_4-րդ  եռամսյակ"/>
    <s v="17.10.2024թ _x000a_N 1847-Կ"/>
    <x v="41"/>
    <d v="2024-10-20T00:00:00"/>
    <d v="2024-10-23T00:00:00"/>
    <x v="27"/>
    <n v="106.20675"/>
    <n v="3"/>
    <x v="1"/>
    <n v="0"/>
    <n v="0"/>
    <n v="3"/>
    <n v="233.322"/>
    <n v="4"/>
    <n v="191.505"/>
    <n v="0"/>
    <n v="424.827"/>
  </r>
  <r>
    <x v="8"/>
    <s v="09.7"/>
    <s v="2024 թվական, _x000a_4-րդ  եռամսյակ"/>
    <s v="21.10.2024թ _x000a_N 942-Ա"/>
    <x v="41"/>
    <d v="2024-10-23T00:00:00"/>
    <d v="2024-10-25T00:00:00"/>
    <x v="17"/>
    <n v="108.19833333333334"/>
    <n v="3"/>
    <x v="36"/>
    <n v="47.667999999999999"/>
    <n v="0"/>
    <n v="2"/>
    <n v="166.62"/>
    <n v="3"/>
    <n v="110.307"/>
    <n v="0"/>
    <n v="324.59500000000003"/>
  </r>
  <r>
    <x v="8"/>
    <s v="09.8"/>
    <s v="2024 թվական, _x000a_4-րդ  եռամսյակ"/>
    <s v="21.10.2024թ _x000a_N 942-Ա"/>
    <x v="42"/>
    <d v="2024-10-23T00:00:00"/>
    <d v="2024-10-25T00:00:00"/>
    <x v="17"/>
    <n v="290.75"/>
    <n v="3"/>
    <x v="37"/>
    <n v="547.44299999999998"/>
    <n v="0"/>
    <n v="2"/>
    <n v="166.86699999999999"/>
    <n v="3"/>
    <n v="157.94"/>
    <n v="0"/>
    <n v="872.25"/>
  </r>
  <r>
    <x v="8"/>
    <s v="09.9"/>
    <s v="2024 թվական, _x000a_4-րդ  եռամսյակ"/>
    <s v="21.10.2024թ _x000a_N 942-Ա"/>
    <x v="43"/>
    <d v="2024-10-23T00:00:00"/>
    <d v="2024-10-25T00:00:00"/>
    <x v="17"/>
    <n v="274.58099999999996"/>
    <n v="3"/>
    <x v="38"/>
    <n v="498.93599999999998"/>
    <n v="0"/>
    <n v="2"/>
    <n v="166.86699999999999"/>
    <n v="3"/>
    <n v="157.94"/>
    <n v="0"/>
    <n v="823.74299999999994"/>
  </r>
  <r>
    <x v="8"/>
    <s v="09.10"/>
    <s v="2024 թվական, _x000a_4-րդ  եռամսյակ"/>
    <s v="15.10.2024թ _x000a_N 1819-Կ _x000a_22.10.2024թ  _x000a_N 1872-Կ"/>
    <x v="44"/>
    <d v="2024-11-05T00:00:00"/>
    <d v="2024-11-07T00:00:00"/>
    <x v="28"/>
    <n v="243.52500000000001"/>
    <n v="3"/>
    <x v="39"/>
    <n v="471.45800000000003"/>
    <n v="0"/>
    <n v="2"/>
    <n v="101.21899999999999"/>
    <n v="3"/>
    <n v="142.898"/>
    <n v="15"/>
    <n v="730.57500000000005"/>
  </r>
  <r>
    <x v="8"/>
    <s v="09.11"/>
    <s v="2024 թվական, _x000a_4-րդ  եռամսյակ"/>
    <s v="04.11.2024թ _x000a_N 1944-Կ"/>
    <x v="45"/>
    <d v="2024-11-04T00:00:00"/>
    <d v="2024-11-06T00:00:00"/>
    <x v="29"/>
    <n v="35.238"/>
    <n v="3"/>
    <x v="1"/>
    <n v="0"/>
    <n v="0"/>
    <n v="2"/>
    <n v="0"/>
    <n v="3"/>
    <n v="105.714"/>
    <n v="0"/>
    <n v="105.714"/>
  </r>
  <r>
    <x v="8"/>
    <s v="09.12"/>
    <s v="2024 թվական, _x000a_4-րդ  եռամսյակ"/>
    <s v="04.11.2024թ _x000a_N 1945-Կ"/>
    <x v="46"/>
    <d v="2024-11-04T00:00:00"/>
    <d v="2024-11-06T00:00:00"/>
    <x v="29"/>
    <n v="35.238"/>
    <n v="3"/>
    <x v="1"/>
    <n v="0"/>
    <n v="0"/>
    <n v="2"/>
    <n v="0"/>
    <n v="3"/>
    <n v="105.714"/>
    <n v="0"/>
    <n v="105.714"/>
  </r>
  <r>
    <x v="8"/>
    <s v="09.13"/>
    <s v="2024 թվական, _x000a_4-րդ  եռամսյակ"/>
    <s v="23.10.2024թ _x000a_N 950-Ա"/>
    <x v="47"/>
    <d v="2024-10-24T00:00:00"/>
    <d v="2024-10-24T00:00:00"/>
    <x v="30"/>
    <n v="369.70599999999996"/>
    <n v="2.3333333333333335"/>
    <x v="1"/>
    <n v="0"/>
    <n v="0"/>
    <n v="1"/>
    <n v="351.9"/>
    <n v="1"/>
    <n v="17.806000000000001"/>
    <n v="0"/>
    <n v="369.70599999999996"/>
  </r>
  <r>
    <x v="8"/>
    <s v="09.14"/>
    <s v="2024 թվական, _x000a_4-րդ  եռամսյակ"/>
    <s v="08.11.2024թ _x000a_N 1990-Կ"/>
    <x v="48"/>
    <d v="2024-11-11T00:00:00"/>
    <d v="2024-11-16T00:00:00"/>
    <x v="31"/>
    <n v="193.679"/>
    <n v="5"/>
    <x v="40"/>
    <n v="154.476"/>
    <n v="0"/>
    <n v="5"/>
    <n v="561.94600000000003"/>
    <n v="5"/>
    <n v="251.97300000000001"/>
    <n v="0"/>
    <n v="968.39499999999998"/>
  </r>
  <r>
    <x v="8"/>
    <s v="09.15"/>
    <s v="2024 թվական, _x000a_4-րդ  եռամսյակ"/>
    <s v="08.11.2024թ _x000a_N 1990-Կ"/>
    <x v="49"/>
    <d v="2024-11-11T00:00:00"/>
    <d v="2024-11-16T00:00:00"/>
    <x v="31"/>
    <n v="193.679"/>
    <n v="5"/>
    <x v="40"/>
    <n v="154.476"/>
    <n v="0"/>
    <n v="5"/>
    <n v="561.94600000000003"/>
    <n v="5"/>
    <n v="251.97300000000001"/>
    <n v="0"/>
    <n v="968.39499999999998"/>
  </r>
  <r>
    <x v="8"/>
    <s v="09.16"/>
    <s v="2024 թվական, _x000a_4-րդ  եռամսյակ"/>
    <s v="06.11.2024թ _x000a_N 1968-Կ"/>
    <x v="47"/>
    <d v="2024-11-06T00:00:00"/>
    <d v="2024-11-07T00:00:00"/>
    <x v="6"/>
    <n v="161.8175"/>
    <n v="2.3333333333333335"/>
    <x v="41"/>
    <n v="245.435"/>
    <n v="0"/>
    <n v="1"/>
    <n v="19.297999999999998"/>
    <n v="2"/>
    <n v="58.902000000000001"/>
    <n v="0"/>
    <n v="323.63499999999999"/>
  </r>
  <r>
    <x v="8"/>
    <s v="09.17"/>
    <s v="2024 թվական, _x000a_4-րդ  եռամսյակ"/>
    <s v="08.11.2024թ _x000a_N 1993-Կ"/>
    <x v="50"/>
    <d v="2024-11-11T00:00:00"/>
    <d v="2024-11-14T00:00:00"/>
    <x v="6"/>
    <n v="105.80449999999999"/>
    <n v="4"/>
    <x v="42"/>
    <n v="208.58099999999999"/>
    <n v="0"/>
    <n v="3"/>
    <n v="96.834000000000003"/>
    <n v="4"/>
    <n v="117.803"/>
    <n v="0"/>
    <n v="423.21799999999996"/>
  </r>
  <r>
    <x v="8"/>
    <s v="09.18"/>
    <s v="2024 թվական, _x000a_4-րդ  եռամսյակ"/>
    <s v="08.11.2024թ _x000a_N 1993-Կ"/>
    <x v="51"/>
    <d v="2024-11-11T00:00:00"/>
    <d v="2024-11-14T00:00:00"/>
    <x v="6"/>
    <n v="108.03374999999998"/>
    <n v="4"/>
    <x v="42"/>
    <n v="208.58099999999999"/>
    <n v="0"/>
    <n v="3"/>
    <n v="96.834000000000003"/>
    <n v="4"/>
    <n v="117.803"/>
    <n v="8.9169999999999998"/>
    <n v="432.13499999999993"/>
  </r>
  <r>
    <x v="8"/>
    <s v="09.19"/>
    <s v="2024 թվական, _x000a_4-րդ  եռամսյակ"/>
    <s v="08.11.2024թ _x000a_N 1991-Կ"/>
    <x v="41"/>
    <d v="2024-11-11T00:00:00"/>
    <d v="2024-11-14T00:00:00"/>
    <x v="32"/>
    <n v="38.912750000000003"/>
    <n v="3"/>
    <x v="43"/>
    <n v="76.569999999999993"/>
    <n v="0"/>
    <n v="3"/>
    <n v="0"/>
    <n v="4"/>
    <n v="79.081000000000003"/>
    <n v="0"/>
    <n v="155.65100000000001"/>
  </r>
  <r>
    <x v="8"/>
    <s v="09.20"/>
    <s v="2024 թվական, _x000a_4-րդ  եռամսյակ"/>
    <s v="08.11.2024թ _x000a_N 1991-Կ"/>
    <x v="38"/>
    <d v="2024-11-11T00:00:00"/>
    <d v="2024-11-14T00:00:00"/>
    <x v="32"/>
    <n v="38.912750000000003"/>
    <n v="3.5"/>
    <x v="43"/>
    <n v="76.569999999999993"/>
    <n v="0"/>
    <n v="3"/>
    <n v="0"/>
    <n v="4"/>
    <n v="79.081000000000003"/>
    <n v="0"/>
    <n v="155.65100000000001"/>
  </r>
  <r>
    <x v="8"/>
    <s v="09.21"/>
    <s v="2024 թվական, _x000a_4-րդ  եռամսյակ"/>
    <s v="15.11.2024թ _x000a_N 1023-Ա"/>
    <x v="47"/>
    <d v="2024-11-19T00:00:00"/>
    <d v="2024-11-22T00:00:00"/>
    <x v="14"/>
    <n v="206.322"/>
    <n v="2.3333333333333335"/>
    <x v="44"/>
    <n v="295.209"/>
    <n v="0"/>
    <n v="3"/>
    <n v="343.06400000000002"/>
    <n v="4"/>
    <n v="187.01499999999999"/>
    <n v="0"/>
    <n v="825.28800000000001"/>
  </r>
  <r>
    <x v="8"/>
    <s v="09.22"/>
    <s v="2024 թվական, _x000a_4-րդ  եռամսյակ"/>
    <s v="13.11.2024թ _x000a_N 2021-Կ"/>
    <x v="52"/>
    <d v="2024-11-18T00:00:00"/>
    <d v="2024-11-23T00:00:00"/>
    <x v="33"/>
    <n v="41.222333333333331"/>
    <n v="6"/>
    <x v="1"/>
    <n v="0"/>
    <n v="0"/>
    <n v="5"/>
    <n v="0"/>
    <n v="6"/>
    <n v="247.334"/>
    <n v="0"/>
    <n v="247.334"/>
  </r>
  <r>
    <x v="8"/>
    <s v="09.23"/>
    <s v="2024 թվական, _x000a_4-րդ  եռամսյակ"/>
    <s v="19.11.2024թ _x000a_N 2053-Կ"/>
    <x v="53"/>
    <d v="2024-11-25T00:00:00"/>
    <d v="2024-11-29T00:00:00"/>
    <x v="17"/>
    <n v="51.627249999999997"/>
    <n v="4"/>
    <x v="1"/>
    <n v="0"/>
    <n v="0"/>
    <n v="4"/>
    <n v="0"/>
    <n v="4"/>
    <n v="206.50899999999999"/>
    <n v="0"/>
    <n v="206.50899999999999"/>
  </r>
  <r>
    <x v="8"/>
    <s v="09.24"/>
    <s v="2024 թվական, _x000a_4-րդ  եռամսյակ"/>
    <s v="20.11.2024թ _x000a_N 1041-Ա"/>
    <x v="41"/>
    <d v="2024-11-28T00:00:00"/>
    <d v="2024-11-30T00:00:00"/>
    <x v="16"/>
    <n v="112.33499999999999"/>
    <n v="3"/>
    <x v="45"/>
    <n v="184.79"/>
    <n v="0"/>
    <n v="2"/>
    <n v="63.262999999999998"/>
    <n v="3"/>
    <n v="88.951999999999998"/>
    <n v="0"/>
    <n v="337.005"/>
  </r>
  <r>
    <x v="8"/>
    <s v="09.25"/>
    <s v="2024 թվական, _x000a_4-րդ  եռամսյակ"/>
    <s v="08.11.2024թ _x000a_N 1994-Կ _x000a_25.11.2024թ _x000a_N 2105-Կ"/>
    <x v="41"/>
    <d v="2024-11-25T00:00:00"/>
    <d v="2024-11-27T00:00:00"/>
    <x v="28"/>
    <n v="88.536666666666676"/>
    <n v="3"/>
    <x v="46"/>
    <n v="265.61"/>
    <n v="0"/>
    <n v="2"/>
    <n v="0"/>
    <n v="3"/>
    <n v="0"/>
    <n v="0"/>
    <n v="265.61"/>
  </r>
  <r>
    <x v="8"/>
    <s v="09.26"/>
    <s v="2024 թվական, _x000a_4-րդ  եռամսյակ"/>
    <s v="08.11.2024թ _x000a_N 998-Ա _x000a_20.11.2024թ _x000a_N 1038-Ա"/>
    <x v="36"/>
    <d v="2024-11-25T00:00:00"/>
    <d v="2024-11-27T00:00:00"/>
    <x v="28"/>
    <n v="77.544666666666657"/>
    <n v="3.5"/>
    <x v="47"/>
    <n v="232.63399999999999"/>
    <n v="0"/>
    <n v="2"/>
    <n v="0"/>
    <n v="3"/>
    <n v="0"/>
    <n v="0"/>
    <n v="232.63399999999999"/>
  </r>
  <r>
    <x v="8"/>
    <s v="09.27"/>
    <s v="2024 թվական, _x000a_4-րդ  եռամսյակ"/>
    <s v="22.11.2024թ _x000a_N 2100-Կ"/>
    <x v="54"/>
    <d v="2024-11-23T00:00:00"/>
    <d v="2024-11-25T00:00:00"/>
    <x v="34"/>
    <n v="249.68366666666665"/>
    <n v="3"/>
    <x v="48"/>
    <n v="583"/>
    <n v="0"/>
    <n v="2"/>
    <n v="64.227000000000004"/>
    <n v="3"/>
    <n v="82.242000000000004"/>
    <n v="19.582000000000001"/>
    <n v="749.05099999999993"/>
  </r>
  <r>
    <x v="8"/>
    <s v="09.28"/>
    <s v="2024 թվական, _x000a_4-րդ  եռամսյակ"/>
    <s v="20.11.2024թ _x000a_N 1041-Ա"/>
    <x v="41"/>
    <d v="2024-12-13T00:00:00"/>
    <d v="2024-12-13T00:00:00"/>
    <x v="16"/>
    <n v="29.945"/>
    <n v="3"/>
    <x v="1"/>
    <n v="0"/>
    <n v="0"/>
    <n v="0"/>
    <n v="0"/>
    <n v="1"/>
    <n v="29.945"/>
    <n v="0"/>
    <n v="29.945"/>
  </r>
  <r>
    <x v="8"/>
    <s v="09.29"/>
    <s v="2024 թվական, _x000a_4-րդ  եռամսյակ"/>
    <s v="18.12.2024թ _x000a_N 1165-Ա"/>
    <x v="41"/>
    <d v="2024-12-18T00:00:00"/>
    <d v="2024-12-20T00:00:00"/>
    <x v="16"/>
    <n v="119.32800000000002"/>
    <n v="3"/>
    <x v="49"/>
    <n v="204.346"/>
    <n v="0"/>
    <n v="2"/>
    <n v="63.664999999999999"/>
    <n v="3"/>
    <n v="89.972999999999999"/>
    <n v="0"/>
    <n v="357.98400000000004"/>
  </r>
  <r>
    <x v="8"/>
    <s v="09.30"/>
    <s v="2024 թվական, _x000a_4-րդ  եռամսյակ"/>
    <s v="12.09.2024թ _x000a_N 1617-Կ"/>
    <x v="55"/>
    <d v="2024-10-22T00:00:00"/>
    <d v="2024-10-26T00:00:00"/>
    <x v="35"/>
    <n v="225.137"/>
    <n v="5"/>
    <x v="50"/>
    <n v="511.48099999999999"/>
    <n v="0"/>
    <n v="4"/>
    <n v="314.57900000000001"/>
    <n v="5"/>
    <n v="267.10599999999999"/>
    <n v="32.518999999999998"/>
    <n v="1125.6849999999999"/>
  </r>
  <r>
    <x v="8"/>
    <s v="09.31"/>
    <s v="2024 թվական, _x000a_4-րդ  եռամսյակ"/>
    <s v="12.09.2024թ _x000a_N 1617-Կ"/>
    <x v="56"/>
    <d v="2024-10-22T00:00:00"/>
    <d v="2024-10-26T00:00:00"/>
    <x v="35"/>
    <n v="230.59399999999999"/>
    <n v="5"/>
    <x v="50"/>
    <n v="511.48099999999999"/>
    <n v="0"/>
    <n v="4"/>
    <n v="314.57900000000001"/>
    <n v="5"/>
    <n v="267.10599999999999"/>
    <n v="59.804000000000002"/>
    <n v="1152.97"/>
  </r>
  <r>
    <x v="8"/>
    <s v="09.32"/>
    <s v="2024 թվական, _x000a_4-րդ  եռամսյակ"/>
    <s v="27.09.2024թ _x000a_N 1705-Կ"/>
    <x v="55"/>
    <d v="2024-11-04T00:00:00"/>
    <d v="2024-11-08T00:00:00"/>
    <x v="4"/>
    <n v="244.85939999999999"/>
    <n v="5"/>
    <x v="51"/>
    <n v="384.24200000000002"/>
    <n v="0"/>
    <n v="4"/>
    <n v="373.56"/>
    <n v="5"/>
    <n v="251.953"/>
    <n v="214.542"/>
    <n v="1224.297"/>
  </r>
  <r>
    <x v="8"/>
    <s v="09.33"/>
    <s v="2024 թվական, _x000a_4-րդ  եռամսյակ"/>
    <s v="08.11.2024թ _x000a_N 1995-Կ"/>
    <x v="57"/>
    <d v="2024-11-12T00:00:00"/>
    <d v="2024-11-15T00:00:00"/>
    <x v="36"/>
    <n v="263.34750000000003"/>
    <n v="4"/>
    <x v="52"/>
    <n v="922.45799999999997"/>
    <n v="0"/>
    <n v="3"/>
    <n v="92.167000000000002"/>
    <n v="4"/>
    <n v="38.765000000000001"/>
    <m/>
    <n v="1053.3900000000001"/>
  </r>
  <r>
    <x v="9"/>
    <s v="10.1"/>
    <s v="2024 թվական, _x000a_4-րդ  եռամսյակ"/>
    <s v="03.10.2024թ _x000a_N 400-Ա"/>
    <x v="58"/>
    <d v="2024-10-15T00:00:00"/>
    <d v="2024-10-20T00:00:00"/>
    <x v="37"/>
    <n v="131.28116666666668"/>
    <n v="6"/>
    <x v="53"/>
    <n v="411.59199999999998"/>
    <n v="0"/>
    <n v="5"/>
    <n v="146.25899999999999"/>
    <n v="6"/>
    <n v="229.83600000000001"/>
    <n v="0"/>
    <n v="787.68700000000001"/>
  </r>
  <r>
    <x v="9"/>
    <s v="10.2"/>
    <s v="2024 թվական, _x000a_4-րդ  եռամսյակ"/>
    <s v="30.09.2024թ _x000a_N 394-Ա"/>
    <x v="59"/>
    <d v="2024-10-08T00:00:00"/>
    <d v="2024-10-09T00:00:00"/>
    <x v="38"/>
    <n v="57.284500000000001"/>
    <n v="2"/>
    <x v="1"/>
    <n v="0"/>
    <n v="0"/>
    <n v="1"/>
    <n v="46.447000000000003"/>
    <n v="2"/>
    <n v="68.122"/>
    <n v="0"/>
    <n v="114.569"/>
  </r>
  <r>
    <x v="9"/>
    <s v="10.3"/>
    <s v="2024 թվական, _x000a_4-րդ  եռամսյակ"/>
    <s v="28.11.2024թ _x000a_N 969-Ա"/>
    <x v="60"/>
    <d v="2024-11-29T00:00:00"/>
    <d v="2024-12-08T00:00:00"/>
    <x v="39"/>
    <n v="46.662400000000005"/>
    <n v="10"/>
    <x v="1"/>
    <n v="0"/>
    <n v="0"/>
    <n v="9"/>
    <n v="0"/>
    <n v="10"/>
    <n v="466.62400000000002"/>
    <n v="0"/>
    <n v="466.62400000000002"/>
  </r>
  <r>
    <x v="10"/>
    <s v="11.1"/>
    <s v="2024 թվական, _x000a_4-րդ  եռամսյակ"/>
    <s v="11.11.2024թ _x000a_N 452-Ա"/>
    <x v="61"/>
    <d v="2024-11-13T00:00:00"/>
    <d v="2024-11-18T00:00:00"/>
    <x v="25"/>
    <n v="195.21199999999999"/>
    <n v="6"/>
    <x v="54"/>
    <n v="290.88600000000002"/>
    <n v="0"/>
    <n v="5"/>
    <n v="503.41800000000001"/>
    <n v="6"/>
    <n v="360.25400000000002"/>
    <n v="16.713999999999999"/>
    <n v="1171.2719999999999"/>
  </r>
  <r>
    <x v="10"/>
    <s v="11.2"/>
    <s v="2024 թվական, _x000a_4-րդ  եռամսյակ"/>
    <s v="11.11.2024թ _x000a_N 607-Ա"/>
    <x v="62"/>
    <d v="2024-11-13T00:00:00"/>
    <d v="2024-11-18T00:00:00"/>
    <x v="25"/>
    <n v="195.21199999999999"/>
    <n v="6"/>
    <x v="54"/>
    <n v="290.88600000000002"/>
    <n v="0"/>
    <n v="5"/>
    <n v="503.41800000000001"/>
    <n v="6"/>
    <n v="360.25400000000002"/>
    <n v="16.713999999999999"/>
    <n v="1171.2719999999999"/>
  </r>
  <r>
    <x v="11"/>
    <s v="12.1"/>
    <s v="2024 թվական, _x000a_4-րդ  եռամսյակ"/>
    <s v="25.09.2024թ _x000a_N 1493-Ա"/>
    <x v="63"/>
    <d v="2024-10-08T00:00:00"/>
    <d v="2024-10-10T00:00:00"/>
    <x v="40"/>
    <n v="193.07966666666667"/>
    <n v="3"/>
    <x v="55"/>
    <n v="456.13099999999997"/>
    <n v="0"/>
    <n v="2"/>
    <n v="0"/>
    <n v="3"/>
    <n v="123.108"/>
    <n v="0"/>
    <n v="579.23900000000003"/>
  </r>
  <r>
    <x v="11"/>
    <s v="12.2"/>
    <s v="2024 թվական, _x000a_4-րդ  եռամսյակ"/>
    <s v="23.09.2024թ _x000a_N 1481-Ա"/>
    <x v="64"/>
    <d v="2024-09-24T00:00:00"/>
    <d v="2024-09-27T00:00:00"/>
    <x v="41"/>
    <n v="140.57675"/>
    <n v="4"/>
    <x v="56"/>
    <n v="309.81099999999998"/>
    <n v="0"/>
    <n v="3"/>
    <n v="161.15199999999999"/>
    <n v="4"/>
    <n v="91.343999999999994"/>
    <n v="0"/>
    <n v="562.30700000000002"/>
  </r>
  <r>
    <x v="11"/>
    <s v="12.3"/>
    <s v="2024 թվական, _x000a_4-րդ  եռամսյակ"/>
    <s v="30.09.2024թ _x000a_N 1510-Ա"/>
    <x v="65"/>
    <d v="2024-10-13T00:00:00"/>
    <d v="2024-10-16T00:00:00"/>
    <x v="17"/>
    <n v="210.27199999999999"/>
    <n v="3.1666666666666665"/>
    <x v="57"/>
    <n v="394.70600000000002"/>
    <n v="0"/>
    <n v="3"/>
    <n v="231.91"/>
    <n v="4"/>
    <n v="214.47200000000001"/>
    <n v="0"/>
    <n v="841.08799999999997"/>
  </r>
  <r>
    <x v="11"/>
    <s v="12.4"/>
    <s v="2024 թվական, _x000a_4-րդ  եռամսյակ"/>
    <s v="09.10.2024թ _x000a_N 912-Ա"/>
    <x v="66"/>
    <d v="2024-10-14T00:00:00"/>
    <d v="2024-10-16T00:00:00"/>
    <x v="42"/>
    <n v="138.31499999999997"/>
    <n v="3"/>
    <x v="58"/>
    <n v="281.14699999999999"/>
    <n v="0"/>
    <n v="2"/>
    <n v="50.173999999999999"/>
    <n v="3"/>
    <n v="83.623999999999995"/>
    <n v="0"/>
    <n v="414.94499999999994"/>
  </r>
  <r>
    <x v="11"/>
    <s v="12.5"/>
    <s v="2024 թվական, _x000a_4-րդ  եռամսյակ"/>
    <s v="04.10.2024թ _x000a_N 1562-Ա"/>
    <x v="67"/>
    <d v="2024-10-14T00:00:00"/>
    <d v="2024-10-17T00:00:00"/>
    <x v="42"/>
    <n v="172.98050000000001"/>
    <n v="4.5"/>
    <x v="59"/>
    <n v="472.16699999999997"/>
    <n v="0"/>
    <n v="3"/>
    <n v="108.256"/>
    <n v="4"/>
    <n v="111.499"/>
    <n v="0"/>
    <n v="691.92200000000003"/>
  </r>
  <r>
    <x v="11"/>
    <s v="12.6"/>
    <s v="2024 թվական, _x000a_4-րդ  եռամսյակ"/>
    <s v="08.10.2024թ _x000a_N 1575-Ա _x000a_11.10.2024թ _x000a_N 1603-Ա"/>
    <x v="68"/>
    <d v="2024-10-14T00:00:00"/>
    <d v="2024-10-18T00:00:00"/>
    <x v="43"/>
    <n v="19.744599999999998"/>
    <n v="5"/>
    <x v="1"/>
    <n v="0"/>
    <n v="0"/>
    <n v="4"/>
    <n v="0"/>
    <n v="5"/>
    <n v="98.722999999999999"/>
    <n v="0"/>
    <n v="98.722999999999999"/>
  </r>
  <r>
    <x v="11"/>
    <s v="12.7"/>
    <s v="2024 թվական, _x000a_4-րդ  եռամսյակ"/>
    <s v="01.10.2024թ _x000a_N 1527-Ա"/>
    <x v="69"/>
    <d v="2024-10-03T00:00:00"/>
    <d v="2024-10-06T00:00:00"/>
    <x v="44"/>
    <n v="277.86075"/>
    <n v="4.5"/>
    <x v="60"/>
    <n v="0"/>
    <n v="663.53499999999997"/>
    <n v="3"/>
    <n v="236.21799999999999"/>
    <n v="4"/>
    <n v="193.03800000000001"/>
    <n v="18.652000000000001"/>
    <n v="1111.443"/>
  </r>
  <r>
    <x v="11"/>
    <s v="12.8"/>
    <s v="2024 թվական, _x000a_4-րդ  եռամսյակ"/>
    <s v="10.10.2024թ _x000a_N 1594-Ա_x000a_18.10.2024 թ _x000a_N 1638-Ա"/>
    <x v="69"/>
    <d v="2024-10-26T00:00:00"/>
    <d v="2024-10-30T00:00:00"/>
    <x v="9"/>
    <n v="182.15260000000001"/>
    <n v="4.5"/>
    <x v="61"/>
    <n v="610.71400000000006"/>
    <n v="0"/>
    <n v="4"/>
    <n v="0"/>
    <n v="5"/>
    <n v="300.04899999999998"/>
    <n v="0"/>
    <n v="910.76300000000003"/>
  </r>
  <r>
    <x v="11"/>
    <s v="12.9"/>
    <s v="2024 թվական, _x000a_4-րդ  եռամսյակ"/>
    <s v="10.10.2024թ _x000a_N 1594-Ա_x000a_18.10.2024 թ _x000a_N 1638-Ա"/>
    <x v="67"/>
    <d v="2024-10-26T00:00:00"/>
    <d v="2024-10-30T00:00:00"/>
    <x v="9"/>
    <n v="23.942799999999998"/>
    <n v="4.5"/>
    <x v="62"/>
    <n v="119.714"/>
    <n v="0"/>
    <n v="4"/>
    <n v="0"/>
    <n v="5"/>
    <n v="0"/>
    <n v="0"/>
    <n v="119.714"/>
  </r>
  <r>
    <x v="11"/>
    <s v="12.10"/>
    <s v="2024 թվական, _x000a_4-րդ  եռամսյակ"/>
    <s v="25.10.2024թ _x000a_N 1681-Ա"/>
    <x v="70"/>
    <d v="2024-11-02T00:00:00"/>
    <d v="2024-11-05T00:00:00"/>
    <x v="45"/>
    <n v="31.759249999999998"/>
    <n v="4"/>
    <x v="1"/>
    <n v="0"/>
    <n v="0"/>
    <n v="3"/>
    <n v="0"/>
    <n v="4"/>
    <n v="105.33199999999999"/>
    <n v="21.704999999999998"/>
    <n v="127.03699999999999"/>
  </r>
  <r>
    <x v="11"/>
    <s v="12.11"/>
    <s v="2024 թվական, _x000a_4-րդ  եռամսյակ"/>
    <s v="19.09.2024թ _x000a_N 1469-Ա"/>
    <x v="71"/>
    <d v="2024-10-15T00:00:00"/>
    <d v="2024-10-20T00:00:00"/>
    <x v="46"/>
    <n v="162.59"/>
    <n v="6"/>
    <x v="63"/>
    <n v="424.73399999999998"/>
    <n v="0"/>
    <n v="5"/>
    <n v="260.10000000000002"/>
    <n v="6"/>
    <n v="275.70600000000002"/>
    <n v="15"/>
    <n v="975.54000000000008"/>
  </r>
  <r>
    <x v="11"/>
    <s v="12.12"/>
    <s v="2024 թվական, _x000a_4-րդ  եռամսյակ"/>
    <s v="24.10.2024թ _x000a_N 1676-Ա"/>
    <x v="65"/>
    <d v="2024-10-29T00:00:00"/>
    <d v="2024-10-31T00:00:00"/>
    <x v="47"/>
    <n v="203.48866666666666"/>
    <n v="3.1666666666666665"/>
    <x v="64"/>
    <n v="541.952"/>
    <n v="0"/>
    <n v="2"/>
    <n v="0"/>
    <n v="3"/>
    <n v="68.513999999999996"/>
    <n v="0"/>
    <n v="610.46600000000001"/>
  </r>
  <r>
    <x v="11"/>
    <s v="12.13"/>
    <s v="2024 թվական, _x000a_4-րդ  եռամսյակ"/>
    <s v="24.10.2024թ _x000a_N 1676-Ա"/>
    <x v="72"/>
    <d v="2024-10-29T00:00:00"/>
    <d v="2024-10-31T00:00:00"/>
    <x v="47"/>
    <n v="203.48866666666666"/>
    <n v="3"/>
    <x v="64"/>
    <n v="541.952"/>
    <n v="0"/>
    <n v="2"/>
    <n v="0"/>
    <n v="3"/>
    <n v="68.513999999999996"/>
    <n v="0"/>
    <n v="610.46600000000001"/>
  </r>
  <r>
    <x v="11"/>
    <s v="12.14"/>
    <s v="2024 թվական, _x000a_4-րդ  եռամսյակ"/>
    <s v="08.11.2024թ _x000a_N 1773-Ա"/>
    <x v="73"/>
    <d v="2024-11-10T00:00:00"/>
    <d v="2024-11-13T00:00:00"/>
    <x v="48"/>
    <n v="127.10600000000001"/>
    <n v="4"/>
    <x v="65"/>
    <n v="357.63400000000001"/>
    <n v="0"/>
    <n v="3"/>
    <n v="82.566000000000003"/>
    <n v="4"/>
    <n v="68.224000000000004"/>
    <n v="0"/>
    <n v="508.42400000000004"/>
  </r>
  <r>
    <x v="11"/>
    <s v="12.15"/>
    <s v="2024 թվական, _x000a_4-րդ  եռամսյակ"/>
    <s v="15.11.2024թ _x000a_N 1812-Ա"/>
    <x v="65"/>
    <d v="2024-11-20T00:00:00"/>
    <d v="2024-11-23T00:00:00"/>
    <x v="49"/>
    <n v="148.46625"/>
    <n v="3.1666666666666665"/>
    <x v="66"/>
    <n v="409.95299999999997"/>
    <n v="0"/>
    <n v="3"/>
    <n v="0"/>
    <n v="4"/>
    <n v="183.91200000000001"/>
    <n v="0"/>
    <n v="593.86500000000001"/>
  </r>
  <r>
    <x v="11"/>
    <s v="12.16"/>
    <s v="2024 թվական, _x000a_4-րդ  եռամսյակ"/>
    <s v="15.11.2024թ _x000a_N 1812-Ա"/>
    <x v="74"/>
    <d v="2024-11-20T00:00:00"/>
    <d v="2024-11-23T00:00:00"/>
    <x v="49"/>
    <n v="161.52799999999999"/>
    <n v="4"/>
    <x v="67"/>
    <n v="462.2"/>
    <n v="0"/>
    <n v="3"/>
    <n v="0"/>
    <n v="4"/>
    <n v="183.91200000000001"/>
    <n v="0"/>
    <n v="646.11199999999997"/>
  </r>
  <r>
    <x v="11"/>
    <s v="12.17"/>
    <s v="2024 թվական, _x000a_4-րդ  եռամսյակ"/>
    <s v="08.11.2024թ _x000a_N 1778-Ա"/>
    <x v="75"/>
    <d v="2024-11-11T00:00:00"/>
    <d v="2024-11-14T00:00:00"/>
    <x v="50"/>
    <n v="118.542"/>
    <n v="4"/>
    <x v="68"/>
    <n v="298.54899999999998"/>
    <n v="0"/>
    <n v="3"/>
    <n v="57.527999999999999"/>
    <n v="4"/>
    <n v="109.13200000000001"/>
    <n v="8.9589999999999996"/>
    <n v="474.16800000000001"/>
  </r>
  <r>
    <x v="11"/>
    <s v="12.18"/>
    <s v="2024 թվական, _x000a_4-րդ  եռամսյակ"/>
    <s v="20.11.2024թ _x000a_N 1842-Ա"/>
    <x v="65"/>
    <d v="2024-12-01T00:00:00"/>
    <d v="2024-12-04T00:00:00"/>
    <x v="25"/>
    <n v="230.20474999999999"/>
    <n v="3.1666666666666665"/>
    <x v="69"/>
    <n v="458.63499999999999"/>
    <n v="0"/>
    <n v="3"/>
    <n v="217.71199999999999"/>
    <n v="4"/>
    <n v="244.47200000000001"/>
    <n v="0"/>
    <n v="920.81899999999996"/>
  </r>
  <r>
    <x v="11"/>
    <s v="12.19"/>
    <s v="2024 թվական, _x000a_4-րդ  եռամսյակ"/>
    <s v="28.11.2024թ _x000a_N 1897-Ա"/>
    <x v="65"/>
    <d v="2024-12-04T00:00:00"/>
    <d v="2024-12-06T00:00:00"/>
    <x v="7"/>
    <n v="151.9795"/>
    <n v="3.1666666666666665"/>
    <x v="1"/>
    <n v="0"/>
    <n v="0"/>
    <n v="2"/>
    <n v="134.715"/>
    <n v="2"/>
    <n v="94.361999999999995"/>
    <n v="74.882000000000005"/>
    <n v="303.959"/>
  </r>
  <r>
    <x v="11"/>
    <s v="12.20"/>
    <s v="2024 թվական, _x000a_4-րդ  եռամսյակ"/>
    <s v="18.12.2024թ _x000a_N 1165-Ա"/>
    <x v="65"/>
    <d v="2024-12-19T00:00:00"/>
    <d v="2024-12-20T00:00:00"/>
    <x v="6"/>
    <n v="134.72800000000001"/>
    <n v="3.1666666666666665"/>
    <x v="70"/>
    <n v="151.066"/>
    <n v="0"/>
    <n v="1"/>
    <n v="48.235999999999997"/>
    <n v="2"/>
    <n v="60.154000000000003"/>
    <n v="10"/>
    <n v="269.45600000000002"/>
  </r>
  <r>
    <x v="12"/>
    <s v="13.1"/>
    <s v="2024 թվական, _x000a_4-րդ  եռամսյակ"/>
    <s v="07.10.2024թ _x000a_N 102-Ա/4"/>
    <x v="76"/>
    <d v="2024-10-20T00:00:00"/>
    <d v="2024-10-23T00:00:00"/>
    <x v="25"/>
    <n v="201.25400000000002"/>
    <n v="4"/>
    <x v="71"/>
    <n v="336.36799999999999"/>
    <n v="0"/>
    <n v="3"/>
    <n v="228.751"/>
    <n v="4"/>
    <n v="239.89699999999999"/>
    <n v="0"/>
    <n v="805.01600000000008"/>
  </r>
  <r>
    <x v="12"/>
    <s v="13.2"/>
    <s v="2024 թվական, _x000a_4-րդ  եռամսյակ"/>
    <s v="24.10.2024թ _x000a_N 110-Ա/4"/>
    <x v="77"/>
    <d v="2024-10-29T00:00:00"/>
    <d v="2024-10-31T00:00:00"/>
    <x v="51"/>
    <n v="47.618333333333332"/>
    <n v="3"/>
    <x v="1"/>
    <n v="0"/>
    <n v="0"/>
    <n v="2"/>
    <n v="0"/>
    <n v="3"/>
    <n v="142.85499999999999"/>
    <n v="0"/>
    <n v="142.85499999999999"/>
  </r>
  <r>
    <x v="12"/>
    <s v="13.3"/>
    <s v="2024 թվական, _x000a_4-րդ  եռամսյակ"/>
    <s v="22.11.2024թ _x000a_N 121-Ա/4"/>
    <x v="78"/>
    <d v="2024-12-02T00:00:00"/>
    <d v="2024-12-05T00:00:00"/>
    <x v="6"/>
    <n v="83.329250000000002"/>
    <n v="4"/>
    <x v="72"/>
    <n v="132.02600000000001"/>
    <n v="0"/>
    <n v="3"/>
    <n v="82.804000000000002"/>
    <n v="4"/>
    <n v="118.48699999999999"/>
    <n v="0"/>
    <n v="333.31700000000001"/>
  </r>
  <r>
    <x v="13"/>
    <s v="14.1"/>
    <s v="2024 թվական, _x000a_4-րդ  եռամսյակ"/>
    <s v="28․10․2024թ _x000a_N 111-Ա/4"/>
    <x v="79"/>
    <d v="2024-11-11T00:00:00"/>
    <d v="2024-11-15T00:00:00"/>
    <x v="52"/>
    <n v="27.845400000000001"/>
    <n v="5"/>
    <x v="1"/>
    <n v="0"/>
    <n v="0"/>
    <n v="4"/>
    <n v="0"/>
    <n v="5"/>
    <n v="139.227"/>
    <n v="0"/>
    <n v="139.227"/>
  </r>
  <r>
    <x v="13"/>
    <s v="14.2"/>
    <s v="2024 թվական, _x000a_4-րդ  եռամսյակ"/>
    <s v="05․11․2024թ _x000a_N 212-Ա"/>
    <x v="80"/>
    <d v="2024-11-11T00:00:00"/>
    <d v="2024-11-15T00:00:00"/>
    <x v="52"/>
    <n v="27.845400000000001"/>
    <n v="4.5"/>
    <x v="1"/>
    <n v="0"/>
    <n v="0"/>
    <n v="4"/>
    <n v="0"/>
    <n v="5"/>
    <n v="139.227"/>
    <n v="0"/>
    <n v="139.227"/>
  </r>
  <r>
    <x v="13"/>
    <s v="14.3"/>
    <s v="2024 թվական, _x000a_4-րդ  եռամսյակ"/>
    <s v="05․11․2024թ _x000a_N 213-Ա "/>
    <x v="81"/>
    <d v="2024-11-11T00:00:00"/>
    <d v="2024-11-15T00:00:00"/>
    <x v="52"/>
    <n v="27.845400000000001"/>
    <n v="5"/>
    <x v="1"/>
    <n v="0"/>
    <n v="0"/>
    <n v="4"/>
    <n v="0"/>
    <n v="5"/>
    <n v="139.227"/>
    <n v="0"/>
    <n v="139.227"/>
  </r>
  <r>
    <x v="13"/>
    <s v="14.4"/>
    <s v="2024 թվական, _x000a_4-րդ  եռամսյակ"/>
    <s v="05․11․2024թ _x000a_N 211-Ա"/>
    <x v="82"/>
    <d v="2024-11-11T00:00:00"/>
    <d v="2024-11-15T00:00:00"/>
    <x v="52"/>
    <n v="27.845400000000001"/>
    <n v="5"/>
    <x v="1"/>
    <n v="0"/>
    <n v="0"/>
    <n v="4"/>
    <n v="0"/>
    <n v="5"/>
    <n v="139.227"/>
    <n v="0"/>
    <n v="139.227"/>
  </r>
  <r>
    <x v="13"/>
    <s v="14.5"/>
    <s v="2024 թվական, _x000a_4-րդ  եռամսյակ"/>
    <s v="05․11․2024թ _x000a_N 5973-Ա"/>
    <x v="83"/>
    <d v="2024-11-11T00:00:00"/>
    <d v="2024-11-15T00:00:00"/>
    <x v="52"/>
    <n v="27.845400000000001"/>
    <n v="5"/>
    <x v="1"/>
    <n v="0"/>
    <n v="0"/>
    <n v="4"/>
    <n v="0"/>
    <n v="5"/>
    <n v="139.227"/>
    <n v="0"/>
    <n v="139.227"/>
  </r>
  <r>
    <x v="13"/>
    <s v="14.6"/>
    <s v="2024 թվական, _x000a_4-րդ  եռամսյակ"/>
    <s v="29․11․2024թ _x000a_N 226-Ա"/>
    <x v="80"/>
    <d v="2024-12-03T00:00:00"/>
    <d v="2024-12-06T00:00:00"/>
    <x v="53"/>
    <n v="59.866999999999997"/>
    <n v="4.5"/>
    <x v="1"/>
    <n v="0"/>
    <n v="0"/>
    <n v="3"/>
    <n v="0"/>
    <n v="4"/>
    <n v="239.46799999999999"/>
    <n v="0"/>
    <n v="239.46799999999999"/>
  </r>
  <r>
    <x v="14"/>
    <s v="15.1"/>
    <s v="2024 թվական, _x000a_4-րդ  եռամսյակ"/>
    <s v="08.10.2024թ _x000a_N 1939-Ա"/>
    <x v="84"/>
    <d v="2024-10-08T00:00:00"/>
    <d v="2024-10-11T00:00:00"/>
    <x v="54"/>
    <n v="314.78949999999998"/>
    <n v="4.5"/>
    <x v="73"/>
    <n v="798.53"/>
    <n v="0"/>
    <n v="3"/>
    <n v="308.95100000000002"/>
    <n v="4"/>
    <n v="151.67699999999999"/>
    <n v="0"/>
    <n v="1259.1579999999999"/>
  </r>
  <r>
    <x v="14"/>
    <s v="15.2"/>
    <s v="2024 թվական, _x000a_4-րդ  եռամսյակ"/>
    <s v="08.10.2024թ _x000a_N 1939-Ա"/>
    <x v="85"/>
    <d v="2024-10-08T00:00:00"/>
    <d v="2024-10-11T00:00:00"/>
    <x v="54"/>
    <n v="297.23399999999998"/>
    <n v="4"/>
    <x v="74"/>
    <n v="694.303"/>
    <n v="0"/>
    <n v="3"/>
    <n v="342.95600000000002"/>
    <n v="4"/>
    <n v="151.67699999999999"/>
    <n v="0"/>
    <n v="1188.9359999999999"/>
  </r>
  <r>
    <x v="14"/>
    <s v="15.3"/>
    <s v="2024 թվական, _x000a_4-րդ  եռամսյակ"/>
    <s v="09.09.2024թ _x000a_N 1754-Ա"/>
    <x v="86"/>
    <d v="2024-09-25T00:00:00"/>
    <d v="2024-09-29T00:00:00"/>
    <x v="2"/>
    <n v="68.826399999999992"/>
    <n v="5"/>
    <x v="75"/>
    <n v="312.46499999999997"/>
    <n v="0"/>
    <n v="4"/>
    <n v="31.667000000000002"/>
    <n v="5"/>
    <n v="0"/>
    <n v="0"/>
    <n v="344.13199999999995"/>
  </r>
  <r>
    <x v="14"/>
    <s v="15.4"/>
    <s v="2024 թվական, _x000a_4-րդ  եռամսյակ"/>
    <s v="11.10.2024թ _x000a_N 1982-Ա"/>
    <x v="87"/>
    <d v="2024-10-12T00:00:00"/>
    <d v="2024-10-19T00:00:00"/>
    <x v="53"/>
    <n v="169.55699999999999"/>
    <n v="8"/>
    <x v="76"/>
    <n v="333.72500000000002"/>
    <n v="0"/>
    <n v="7"/>
    <n v="405.71"/>
    <n v="8"/>
    <n v="484.48399999999998"/>
    <n v="132.53700000000001"/>
    <n v="1356.4559999999999"/>
  </r>
  <r>
    <x v="14"/>
    <s v="15.5"/>
    <s v="2024 թվական, _x000a_4-րդ  եռամսյակ"/>
    <s v="11.10.2024թ _x000a_N 1983-Ա"/>
    <x v="88"/>
    <d v="2024-10-12T00:00:00"/>
    <d v="2024-10-19T00:00:00"/>
    <x v="53"/>
    <n v="151.51987499999998"/>
    <n v="8"/>
    <x v="77"/>
    <n v="333.72399999999999"/>
    <n v="0"/>
    <n v="7"/>
    <n v="393.95100000000002"/>
    <n v="8"/>
    <n v="484.48399999999998"/>
    <n v="0"/>
    <n v="1212.1589999999999"/>
  </r>
  <r>
    <x v="14"/>
    <s v="15.6"/>
    <s v="2024 թվական, _x000a_4-րդ  եռամսյակ"/>
    <s v="10.10.2024թ _x000a_N 1974-Ա"/>
    <x v="84"/>
    <d v="2024-10-12T00:00:00"/>
    <d v="2024-10-16T00:00:00"/>
    <x v="55"/>
    <n v="30.197800000000001"/>
    <n v="4.5"/>
    <x v="1"/>
    <n v="0"/>
    <n v="0"/>
    <n v="4"/>
    <n v="0"/>
    <n v="5"/>
    <n v="150.989"/>
    <n v="0"/>
    <n v="150.989"/>
  </r>
  <r>
    <x v="14"/>
    <s v="15.7"/>
    <s v="2024 թվական, _x000a_4-րդ  եռամսյակ"/>
    <s v="16.10.2024թ  _x000a_N 699-Ա"/>
    <x v="89"/>
    <d v="2024-10-17T00:00:00"/>
    <d v="2024-10-19T00:00:00"/>
    <x v="42"/>
    <n v="27.884"/>
    <n v="3"/>
    <x v="1"/>
    <n v="0"/>
    <n v="0"/>
    <n v="2"/>
    <n v="0"/>
    <n v="3"/>
    <n v="83.652000000000001"/>
    <n v="0"/>
    <n v="83.652000000000001"/>
  </r>
  <r>
    <x v="14"/>
    <s v="15.8"/>
    <s v="2024 թվական, _x000a_4-րդ  եռամսյակ"/>
    <s v="26.11.2024թ _x000a_N 788-Ա"/>
    <x v="90"/>
    <d v="2024-12-18T00:00:00"/>
    <d v="2024-12-23T00:00:00"/>
    <x v="56"/>
    <n v="34.091833333333334"/>
    <n v="6"/>
    <x v="78"/>
    <n v="204.55099999999999"/>
    <n v="0"/>
    <n v="5"/>
    <n v="0"/>
    <n v="6"/>
    <n v="0"/>
    <n v="0"/>
    <n v="204.55099999999999"/>
  </r>
  <r>
    <x v="14"/>
    <s v="15.9"/>
    <s v="2024 թվական, _x000a_4-րդ  եռամսյակ"/>
    <s v="26.12.2024թ _x000a_N 865-Ա"/>
    <x v="91"/>
    <d v="2025-02-05T00:00:00"/>
    <d v="2025-02-06T00:00:00"/>
    <x v="57"/>
    <n v="128.7585"/>
    <n v="2"/>
    <x v="1"/>
    <n v="0"/>
    <n v="0"/>
    <n v="1"/>
    <n v="0"/>
    <n v="2"/>
    <n v="0"/>
    <n v="257.517"/>
    <n v="257.517"/>
  </r>
  <r>
    <x v="14"/>
    <s v="15.10"/>
    <s v="2024 թվական, _x000a_4-րդ  եռամսյակ"/>
    <s v="26.11.2024թ _x000a_N 2297-Ա"/>
    <x v="92"/>
    <d v="2024-12-18T00:00:00"/>
    <d v="2024-12-23T00:00:00"/>
    <x v="56"/>
    <n v="158.86133333333333"/>
    <n v="6"/>
    <x v="79"/>
    <n v="635.14499999999998"/>
    <n v="0"/>
    <n v="5"/>
    <n v="188.524"/>
    <n v="6"/>
    <n v="119.60899999999999"/>
    <n v="9.89"/>
    <n v="953.16800000000001"/>
  </r>
  <r>
    <x v="14"/>
    <s v="15.11"/>
    <s v="2024 թվական, _x000a_4-րդ  եռամսյակ"/>
    <s v="26.11.2024թ _x000a_N 788-Ա"/>
    <x v="93"/>
    <d v="2024-12-18T00:00:00"/>
    <d v="2024-12-23T00:00:00"/>
    <x v="56"/>
    <n v="158.86133333333333"/>
    <n v="6"/>
    <x v="79"/>
    <n v="635.14499999999998"/>
    <n v="0"/>
    <n v="5"/>
    <n v="188.524"/>
    <n v="6"/>
    <n v="119.60899999999999"/>
    <n v="9.89"/>
    <n v="953.16800000000001"/>
  </r>
  <r>
    <x v="14"/>
    <s v="15.12"/>
    <s v="2024 թվական, _x000a_4-րդ  եռամսյակ"/>
    <s v="26.11.2024թ _x000a_N 788-Ա"/>
    <x v="94"/>
    <d v="2024-12-18T00:00:00"/>
    <d v="2024-12-23T00:00:00"/>
    <x v="56"/>
    <n v="158.86133333333333"/>
    <n v="6"/>
    <x v="79"/>
    <n v="635.14499999999998"/>
    <n v="0"/>
    <n v="5"/>
    <n v="188.524"/>
    <n v="6"/>
    <n v="119.60899999999999"/>
    <n v="9.89"/>
    <n v="953.16800000000001"/>
  </r>
  <r>
    <x v="15"/>
    <s v="16.1"/>
    <s v="2024 թվական, _x000a_4-րդ  եռամսյակ"/>
    <s v="04.10.2024թ _x000a_N 314-Ա "/>
    <x v="95"/>
    <d v="2024-10-07T00:00:00"/>
    <d v="2024-10-12T00:00:00"/>
    <x v="58"/>
    <n v="138.77499999999998"/>
    <n v="6"/>
    <x v="80"/>
    <n v="397.16699999999997"/>
    <n v="0"/>
    <n v="5"/>
    <n v="224.154"/>
    <n v="6"/>
    <n v="211.32900000000001"/>
    <n v="0"/>
    <n v="832.64999999999986"/>
  </r>
  <r>
    <x v="15"/>
    <s v="16.2"/>
    <s v="2024 թվական, _x000a_4-րդ  եռամսյակ"/>
    <s v="04.10.2024թ _x000a_N 314-Ա"/>
    <x v="96"/>
    <d v="2024-10-07T00:00:00"/>
    <d v="2024-10-12T00:00:00"/>
    <x v="58"/>
    <n v="138.77499999999998"/>
    <n v="6"/>
    <x v="80"/>
    <n v="397.16699999999997"/>
    <n v="0"/>
    <n v="5"/>
    <n v="224.154"/>
    <n v="6"/>
    <n v="211.32900000000001"/>
    <n v="0"/>
    <n v="832.64999999999986"/>
  </r>
  <r>
    <x v="15"/>
    <s v="16.3"/>
    <s v="2024 թվական, _x000a_4-րդ  եռամսյակ"/>
    <s v="01.10.2024թ _x000a_N 1501-Ա"/>
    <x v="97"/>
    <d v="2024-10-07T00:00:00"/>
    <d v="2024-10-12T00:00:00"/>
    <x v="58"/>
    <n v="138.77499999999998"/>
    <n v="6"/>
    <x v="80"/>
    <n v="397.16699999999997"/>
    <n v="0"/>
    <n v="5"/>
    <n v="224.154"/>
    <n v="6"/>
    <n v="211.32900000000001"/>
    <n v="0"/>
    <n v="832.64999999999986"/>
  </r>
  <r>
    <x v="15"/>
    <s v="16.4"/>
    <s v="2024 թվական, _x000a_4-րդ  եռամսյակ"/>
    <s v="07.10.2024թ _x000a_N 323-Ա"/>
    <x v="98"/>
    <d v="2024-10-17T00:00:00"/>
    <d v="2024-10-19T00:00:00"/>
    <x v="16"/>
    <n v="29.406666666666666"/>
    <n v="2.5"/>
    <x v="1"/>
    <n v="0"/>
    <n v="0"/>
    <n v="2"/>
    <n v="0"/>
    <n v="3"/>
    <n v="88.22"/>
    <n v="0"/>
    <n v="88.22"/>
  </r>
  <r>
    <x v="15"/>
    <s v="16.5"/>
    <s v="2024 թվական, _x000a_4-րդ  եռամսյակ"/>
    <s v="07.10.2024թ _x000a_N 323-Ա"/>
    <x v="99"/>
    <d v="2024-10-17T00:00:00"/>
    <d v="2024-10-19T00:00:00"/>
    <x v="16"/>
    <n v="29.406666666666666"/>
    <n v="3"/>
    <x v="1"/>
    <n v="0"/>
    <n v="0"/>
    <n v="2"/>
    <n v="0"/>
    <n v="3"/>
    <n v="88.22"/>
    <n v="0"/>
    <n v="88.22"/>
  </r>
  <r>
    <x v="15"/>
    <s v="16.6"/>
    <s v="2024 թվական, _x000a_4-րդ  եռամսյակ"/>
    <s v="07.10.2024թ _x000a_N 1548-Ա"/>
    <x v="100"/>
    <d v="2024-10-17T00:00:00"/>
    <d v="2024-10-19T00:00:00"/>
    <x v="16"/>
    <n v="29.406666666666666"/>
    <n v="3"/>
    <x v="1"/>
    <n v="0"/>
    <n v="0"/>
    <n v="2"/>
    <n v="0"/>
    <n v="3"/>
    <n v="88.22"/>
    <n v="0"/>
    <n v="88.22"/>
  </r>
  <r>
    <x v="15"/>
    <s v="16.7"/>
    <s v="2024 թվական, _x000a_4-րդ  եռամսյակ"/>
    <s v="07.10.2024թ _x000a_N 1548-Ա"/>
    <x v="101"/>
    <d v="2024-10-17T00:00:00"/>
    <d v="2024-10-19T00:00:00"/>
    <x v="16"/>
    <n v="29.406666666666666"/>
    <n v="3"/>
    <x v="1"/>
    <n v="0"/>
    <n v="0"/>
    <n v="2"/>
    <n v="0"/>
    <n v="3"/>
    <n v="88.22"/>
    <n v="0"/>
    <n v="88.22"/>
  </r>
  <r>
    <x v="15"/>
    <s v="16.8"/>
    <s v="2024 թվական, _x000a_4-րդ  եռամսյակ"/>
    <s v="27․09․2024թ _x000a_N 1488-Ա"/>
    <x v="102"/>
    <d v="2024-09-30T00:00:00"/>
    <d v="2024-10-11T00:00:00"/>
    <x v="16"/>
    <n v="17.885000000000002"/>
    <n v="12"/>
    <x v="81"/>
    <n v="214.62"/>
    <n v="0"/>
    <n v="11"/>
    <n v="0"/>
    <n v="12"/>
    <n v="0"/>
    <n v="0"/>
    <n v="214.62"/>
  </r>
  <r>
    <x v="15"/>
    <s v="16.9"/>
    <s v="2024 թվական, _x000a_4-րդ  եռամսյակ"/>
    <s v="14․10․2024թ _x000a_N 329-Ա"/>
    <x v="98"/>
    <d v="2024-10-15T00:00:00"/>
    <d v="2024-10-16T00:00:00"/>
    <x v="16"/>
    <n v="29.425000000000001"/>
    <n v="2.5"/>
    <x v="1"/>
    <n v="0"/>
    <n v="0"/>
    <n v="1"/>
    <n v="0"/>
    <n v="2"/>
    <n v="58.85"/>
    <n v="0"/>
    <n v="58.85"/>
  </r>
  <r>
    <x v="15"/>
    <s v="16.10"/>
    <s v="2024 թվական, _x000a_4-րդ  եռամսյակ"/>
    <s v="10․10․2024թ _x000a_N 1580-Ա"/>
    <x v="103"/>
    <d v="2024-10-16T00:00:00"/>
    <d v="2024-10-19T00:00:00"/>
    <x v="16"/>
    <n v="29.416499999999999"/>
    <n v="4.5"/>
    <x v="1"/>
    <n v="0"/>
    <n v="0"/>
    <n v="3"/>
    <n v="0"/>
    <n v="4"/>
    <n v="117.666"/>
    <n v="0"/>
    <n v="117.666"/>
  </r>
  <r>
    <x v="15"/>
    <s v="16.11"/>
    <s v="2024 թվական, _x000a_4-րդ  եռամսյակ"/>
    <s v="10․10․2024թ _x000a_N 1580-Ա"/>
    <x v="104"/>
    <d v="2024-10-16T00:00:00"/>
    <d v="2024-10-19T00:00:00"/>
    <x v="16"/>
    <n v="29.416499999999999"/>
    <n v="4"/>
    <x v="1"/>
    <n v="0"/>
    <n v="0"/>
    <n v="3"/>
    <n v="0"/>
    <n v="4"/>
    <n v="117.666"/>
    <n v="0"/>
    <n v="117.666"/>
  </r>
  <r>
    <x v="15"/>
    <s v="16.12"/>
    <s v="2024 թվական, _x000a_4-րդ  եռամսյակ"/>
    <s v="15․10․2024թ _x000a_N 332-Ա"/>
    <x v="105"/>
    <d v="2024-10-21T00:00:00"/>
    <d v="2024-10-24T00:00:00"/>
    <x v="16"/>
    <n v="29.433250000000001"/>
    <n v="4"/>
    <x v="1"/>
    <n v="0"/>
    <n v="0"/>
    <n v="3"/>
    <n v="0"/>
    <n v="4"/>
    <n v="117.733"/>
    <n v="0"/>
    <n v="117.733"/>
  </r>
  <r>
    <x v="15"/>
    <s v="16.13"/>
    <s v="2024 թվական, _x000a_4-րդ  եռամսյակ"/>
    <s v="17․10․2024թ _x000a_N 337-Ա"/>
    <x v="106"/>
    <d v="2024-10-21T00:00:00"/>
    <d v="2024-10-27T00:00:00"/>
    <x v="57"/>
    <n v="321.68328571428572"/>
    <n v="4.666666666666667"/>
    <x v="82"/>
    <n v="333.44600000000003"/>
    <n v="0"/>
    <n v="6"/>
    <n v="1519.9079999999999"/>
    <n v="7"/>
    <n v="398.42899999999997"/>
    <n v="0"/>
    <n v="2251.7829999999999"/>
  </r>
  <r>
    <x v="15"/>
    <s v="16.14"/>
    <s v="2024 թվական, _x000a_4-րդ  եռամսյակ"/>
    <s v="17․10․2024թ _x000a_N 337-Ա"/>
    <x v="106"/>
    <d v="2024-10-28T00:00:00"/>
    <d v="2024-10-30T00:00:00"/>
    <x v="59"/>
    <n v="185.80600000000001"/>
    <n v="4.666666666666667"/>
    <x v="83"/>
    <n v="557.41800000000001"/>
    <n v="0"/>
    <n v="2"/>
    <n v="0"/>
    <n v="3"/>
    <n v="0"/>
    <n v="0"/>
    <n v="557.41800000000001"/>
  </r>
  <r>
    <x v="15"/>
    <s v="16.15"/>
    <s v="2024 թվական, _x000a_4-րդ  եռամսյակ"/>
    <s v="01․11․2024թ _x000a_N 363-Ա"/>
    <x v="106"/>
    <d v="2024-11-07T00:00:00"/>
    <d v="2024-11-10T00:00:00"/>
    <x v="17"/>
    <n v="181.14975000000001"/>
    <n v="4.666666666666667"/>
    <x v="84"/>
    <n v="302.91699999999997"/>
    <n v="0"/>
    <n v="3"/>
    <n v="209.745"/>
    <n v="4"/>
    <n v="211.93700000000001"/>
    <n v="0"/>
    <n v="724.59900000000005"/>
  </r>
  <r>
    <x v="15"/>
    <s v="16.16"/>
    <s v="2024 թվական, _x000a_4-րդ  եռամսյակ"/>
    <s v="01․11․2024թ _x000a_N 363-Ա"/>
    <x v="107"/>
    <d v="2024-11-07T00:00:00"/>
    <d v="2024-11-10T00:00:00"/>
    <x v="17"/>
    <n v="193.809"/>
    <n v="4"/>
    <x v="85"/>
    <n v="341.21"/>
    <n v="0"/>
    <n v="3"/>
    <n v="222.089"/>
    <n v="4"/>
    <n v="211.93700000000001"/>
    <n v="0"/>
    <n v="775.23599999999999"/>
  </r>
  <r>
    <x v="15"/>
    <s v="16.17"/>
    <s v="2024 թվական, _x000a_4-րդ  եռամսյակ"/>
    <s v="30․10․2024թ _x000a_N 1701-Ա"/>
    <x v="108"/>
    <d v="2024-11-07T00:00:00"/>
    <d v="2024-11-10T00:00:00"/>
    <x v="17"/>
    <n v="187.01349999999999"/>
    <n v="4"/>
    <x v="84"/>
    <n v="302.91699999999997"/>
    <n v="0"/>
    <n v="3"/>
    <n v="233.2"/>
    <n v="4"/>
    <n v="211.93700000000001"/>
    <n v="0"/>
    <n v="748.05399999999997"/>
  </r>
  <r>
    <x v="15"/>
    <s v="16.18"/>
    <s v="2024 թվական, _x000a_4-րդ  եռամսյակ"/>
    <s v="30․10․2024թ _x000a_N 1701-Ա"/>
    <x v="109"/>
    <d v="2024-11-07T00:00:00"/>
    <d v="2024-11-10T00:00:00"/>
    <x v="17"/>
    <n v="181.97874999999999"/>
    <n v="4"/>
    <x v="85"/>
    <n v="341.21"/>
    <n v="0"/>
    <n v="3"/>
    <n v="174.768"/>
    <n v="4"/>
    <n v="211.93700000000001"/>
    <n v="0"/>
    <n v="727.91499999999996"/>
  </r>
  <r>
    <x v="15"/>
    <s v="16.19"/>
    <s v="2024 թվական, _x000a_4-րդ  եռամսյակ"/>
    <s v="11.11.2024թ _x000a_N 1753-Ա"/>
    <x v="110"/>
    <d v="2024-11-26T00:00:00"/>
    <d v="2024-11-29T00:00:00"/>
    <x v="60"/>
    <n v="23.722249999999999"/>
    <n v="4"/>
    <x v="1"/>
    <n v="0"/>
    <n v="0"/>
    <n v="3"/>
    <n v="0"/>
    <n v="4"/>
    <n v="94.888999999999996"/>
    <n v="0"/>
    <n v="94.888999999999996"/>
  </r>
  <r>
    <x v="15"/>
    <s v="16.20"/>
    <s v="2024 թվական, _x000a_4-րդ  եռամսյակ"/>
    <s v="11.11.2024թ _x000a_N 1753-Ա"/>
    <x v="111"/>
    <d v="2024-11-26T00:00:00"/>
    <d v="2024-11-29T00:00:00"/>
    <x v="60"/>
    <n v="23.722249999999999"/>
    <n v="4"/>
    <x v="1"/>
    <n v="0"/>
    <n v="0"/>
    <n v="3"/>
    <n v="0"/>
    <n v="4"/>
    <n v="94.888999999999996"/>
    <n v="0"/>
    <n v="94.888999999999996"/>
  </r>
  <r>
    <x v="15"/>
    <s v="16.21"/>
    <s v="2024 թվական, _x000a_4-րդ  եռամսյակ"/>
    <s v="11.11.2024թ _x000a_N 1753-Ա"/>
    <x v="112"/>
    <d v="2024-11-26T00:00:00"/>
    <d v="2024-11-29T00:00:00"/>
    <x v="60"/>
    <n v="23.722249999999999"/>
    <n v="4"/>
    <x v="1"/>
    <n v="0"/>
    <n v="0"/>
    <n v="3"/>
    <n v="0"/>
    <n v="4"/>
    <n v="94.888999999999996"/>
    <n v="0"/>
    <n v="94.888999999999996"/>
  </r>
  <r>
    <x v="15"/>
    <s v="16.22"/>
    <s v="2024 թվական, _x000a_4-րդ  եռամսյակ"/>
    <s v="11.11.2024թ _x000a_N 1753-Ա"/>
    <x v="113"/>
    <d v="2024-11-26T00:00:00"/>
    <d v="2024-11-29T00:00:00"/>
    <x v="60"/>
    <n v="23.722249999999999"/>
    <n v="4"/>
    <x v="1"/>
    <n v="0"/>
    <n v="0"/>
    <n v="3"/>
    <n v="0"/>
    <n v="4"/>
    <n v="94.888999999999996"/>
    <n v="0"/>
    <n v="94.888999999999996"/>
  </r>
  <r>
    <x v="15"/>
    <s v="16.23"/>
    <s v="2024 թվական, _x000a_4-րդ  եռամսյակ"/>
    <s v="11.11.2024թ _x000a_N 1753-Ա"/>
    <x v="114"/>
    <d v="2024-11-26T00:00:00"/>
    <d v="2024-11-29T00:00:00"/>
    <x v="60"/>
    <n v="23.722249999999999"/>
    <n v="4"/>
    <x v="1"/>
    <n v="0"/>
    <n v="0"/>
    <n v="3"/>
    <n v="0"/>
    <n v="4"/>
    <n v="94.888999999999996"/>
    <n v="0"/>
    <n v="94.888999999999996"/>
  </r>
  <r>
    <x v="15"/>
    <s v="16.24"/>
    <s v="2024 թվական, _x000a_4-րդ  եռամսյակ"/>
    <s v="26.11.2024թ _x000a_N 1827-Ա"/>
    <x v="103"/>
    <d v="2024-12-08T00:00:00"/>
    <d v="2024-12-12T00:00:00"/>
    <x v="61"/>
    <n v="46.470199999999998"/>
    <n v="4.5"/>
    <x v="1"/>
    <n v="0"/>
    <n v="0"/>
    <n v="4"/>
    <n v="0"/>
    <n v="5"/>
    <n v="232.351"/>
    <n v="0"/>
    <n v="232.351"/>
  </r>
  <r>
    <x v="15"/>
    <s v="16.25"/>
    <s v="2024 թվական, _x000a_4-րդ  եռամսյակ"/>
    <s v="02.12.2024թ _x000a_N 1849-Ա"/>
    <x v="115"/>
    <d v="2024-12-02T00:00:00"/>
    <d v="2024-12-06T00:00:00"/>
    <x v="62"/>
    <n v="47.8994"/>
    <n v="5"/>
    <x v="1"/>
    <n v="0"/>
    <n v="0"/>
    <n v="4"/>
    <n v="0"/>
    <n v="5"/>
    <n v="239.49700000000001"/>
    <n v="0"/>
    <n v="239.49700000000001"/>
  </r>
  <r>
    <x v="15"/>
    <s v="16.26"/>
    <s v="2024 թվական, _x000a_4-րդ  եռամսյակ"/>
    <s v="18.12.2024թ _x000a_N 1165-Ա"/>
    <x v="116"/>
    <d v="2024-12-18T00:00:00"/>
    <d v="2024-12-20T00:00:00"/>
    <x v="6"/>
    <n v="114.33433333333333"/>
    <n v="3"/>
    <x v="86"/>
    <n v="150.631"/>
    <n v="0"/>
    <n v="2"/>
    <n v="102.18"/>
    <n v="3"/>
    <n v="90.191999999999993"/>
    <n v="0"/>
    <n v="343.00299999999999"/>
  </r>
  <r>
    <x v="16"/>
    <s v="17.1"/>
    <s v="2024 թվական, _x000a_4-րդ  եռամսյակ"/>
    <s v="07.10.2024թ _x000a_N 313-Ա"/>
    <x v="117"/>
    <d v="2024-10-08T00:00:00"/>
    <d v="2024-10-11T00:00:00"/>
    <x v="6"/>
    <n v="29.406749999999999"/>
    <n v="4"/>
    <x v="1"/>
    <n v="0"/>
    <n v="0"/>
    <n v="3"/>
    <m/>
    <n v="4"/>
    <n v="117.627"/>
    <n v="0"/>
    <n v="117.627"/>
  </r>
  <r>
    <x v="16"/>
    <s v="17.2"/>
    <s v="2024 թվական, _x000a_4-րդ  եռամսյակ"/>
    <s v="25.10.2024թ _x000a_N 340-Ա"/>
    <x v="118"/>
    <d v="2024-10-27T00:00:00"/>
    <d v="2024-10-31T00:00:00"/>
    <x v="17"/>
    <n v="176.9068"/>
    <n v="5"/>
    <x v="87"/>
    <n v="466.50799999999998"/>
    <n v="0"/>
    <n v="4"/>
    <n v="312.38799999999998"/>
    <n v="5"/>
    <n v="105.63800000000001"/>
    <n v="0"/>
    <n v="884.53399999999999"/>
  </r>
  <r>
    <x v="16"/>
    <s v="17.3"/>
    <s v="2024 թվական, _x000a_4-րդ  եռամսյակ"/>
    <s v="01.11.2024թ _x000a_N 351-Ա"/>
    <x v="119"/>
    <d v="2024-12-03T00:00:00"/>
    <d v="2024-12-07T00:00:00"/>
    <x v="63"/>
    <n v="171.26179999999999"/>
    <n v="5"/>
    <x v="88"/>
    <n v="414.053"/>
    <n v="0"/>
    <n v="4"/>
    <n v="204.23599999999999"/>
    <n v="5"/>
    <n v="238.02"/>
    <n v="0"/>
    <n v="856.30899999999997"/>
  </r>
  <r>
    <x v="16"/>
    <s v="17.4"/>
    <s v="2024 թվական, _x000a_4-րդ  եռամսյակ"/>
    <s v="01.11.2024թ _x000a_N 351-Ա"/>
    <x v="120"/>
    <d v="2024-12-03T00:00:00"/>
    <d v="2024-12-07T00:00:00"/>
    <x v="63"/>
    <n v="157.6208"/>
    <n v="5"/>
    <x v="89"/>
    <n v="382.88"/>
    <n v="0"/>
    <n v="4"/>
    <n v="167.20400000000001"/>
    <n v="5"/>
    <n v="238.02"/>
    <n v="0"/>
    <n v="788.10400000000004"/>
  </r>
  <r>
    <x v="16"/>
    <s v="17.5"/>
    <s v="2024 թվական, _x000a_4-րդ  եռամսյակ"/>
    <s v="28.11.2024թ _x000a_N 379-Ա_x000a_"/>
    <x v="118"/>
    <d v="2024-12-02T00:00:00"/>
    <d v="2024-12-06T00:00:00"/>
    <x v="20"/>
    <n v="21.6264"/>
    <n v="5"/>
    <x v="1"/>
    <n v="0"/>
    <n v="0"/>
    <n v="4"/>
    <n v="0"/>
    <n v="5"/>
    <n v="108.13200000000001"/>
    <n v="0"/>
    <n v="108.13200000000001"/>
  </r>
  <r>
    <x v="16"/>
    <s v="17.6"/>
    <s v="2024 թվական, _x000a_4-րդ  եռամսյակ"/>
    <s v="28.11.2024թ _x000a_N 379-Ա_x000a_"/>
    <x v="121"/>
    <d v="2024-12-02T00:00:00"/>
    <d v="2024-12-06T00:00:00"/>
    <x v="20"/>
    <n v="21.6264"/>
    <n v="5"/>
    <x v="1"/>
    <n v="0"/>
    <n v="0"/>
    <n v="4"/>
    <n v="0"/>
    <n v="5"/>
    <n v="108.13200000000001"/>
    <n v="0"/>
    <n v="108.13200000000001"/>
  </r>
  <r>
    <x v="16"/>
    <s v="17.7"/>
    <s v="2024 թվական, _x000a_4-րդ  եռամսյակ"/>
    <s v="28.11.2024թ _x000a_N 379-Ա_x000a_"/>
    <x v="122"/>
    <d v="2024-12-02T00:00:00"/>
    <d v="2024-12-06T00:00:00"/>
    <x v="20"/>
    <n v="21.6264"/>
    <n v="5"/>
    <x v="1"/>
    <n v="0"/>
    <n v="0"/>
    <n v="4"/>
    <n v="0"/>
    <n v="5"/>
    <n v="108.13200000000001"/>
    <n v="0"/>
    <n v="108.13200000000001"/>
  </r>
  <r>
    <x v="16"/>
    <s v="17.8"/>
    <s v="2024 թվական, _x000a_4-րդ  եռամսյակ"/>
    <s v="28.11.2024թ _x000a_N 379-Ա_x000a_"/>
    <x v="123"/>
    <d v="2024-12-02T00:00:00"/>
    <d v="2024-12-06T00:00:00"/>
    <x v="20"/>
    <n v="21.6264"/>
    <n v="5"/>
    <x v="1"/>
    <n v="0"/>
    <n v="0"/>
    <n v="4"/>
    <n v="0"/>
    <n v="5"/>
    <n v="108.13200000000001"/>
    <n v="0"/>
    <n v="108.13200000000001"/>
  </r>
  <r>
    <x v="16"/>
    <s v="17.9"/>
    <s v="2024 թվական, _x000a_4-րդ  եռամսյակ"/>
    <s v="28.11.2024թ _x000a_N 379-Ա_x000a_"/>
    <x v="124"/>
    <d v="2024-12-02T00:00:00"/>
    <d v="2024-12-06T00:00:00"/>
    <x v="20"/>
    <n v="21.6264"/>
    <n v="5"/>
    <x v="1"/>
    <n v="0"/>
    <n v="0"/>
    <n v="4"/>
    <n v="0"/>
    <n v="5"/>
    <n v="108.13200000000001"/>
    <n v="0"/>
    <n v="108.13200000000001"/>
  </r>
  <r>
    <x v="16"/>
    <s v="17.10"/>
    <s v="2024 թվական, _x000a_4-րդ  եռամսյակ"/>
    <s v="28.11.2024թ _x000a_N 379-Ա _x000a_29.11.2024թ _x000a_N 386-Ա"/>
    <x v="125"/>
    <d v="2024-12-02T00:00:00"/>
    <d v="2024-12-06T00:00:00"/>
    <x v="20"/>
    <n v="21.6264"/>
    <n v="5"/>
    <x v="1"/>
    <n v="0"/>
    <n v="0"/>
    <n v="4"/>
    <n v="0"/>
    <n v="5"/>
    <n v="108.13200000000001"/>
    <n v="0"/>
    <n v="108.13200000000001"/>
  </r>
  <r>
    <x v="17"/>
    <s v="18.1"/>
    <s v="2024 թվական, _x000a_4-րդ  եռամսյակ"/>
    <s v="30.09.2024թ_x000a_ N 399-Ա"/>
    <x v="126"/>
    <d v="2024-09-30T00:00:00"/>
    <d v="2024-10-05T00:00:00"/>
    <x v="64"/>
    <n v="15.812000000000003"/>
    <n v="6"/>
    <x v="1"/>
    <n v="0"/>
    <n v="0"/>
    <n v="5"/>
    <n v="0"/>
    <n v="6"/>
    <n v="76.680000000000007"/>
    <n v="18.192"/>
    <n v="94.872000000000014"/>
  </r>
  <r>
    <x v="17"/>
    <s v="18.2"/>
    <s v="2024 թվական, _x000a_4-րդ  եռամսյակ"/>
    <s v="17.07.2024թ_x000a_ N 284-Ա"/>
    <x v="127"/>
    <d v="2024-09-21T00:00:00"/>
    <d v="2024-09-28T00:00:00"/>
    <x v="65"/>
    <n v="1.6815"/>
    <n v="8"/>
    <x v="1"/>
    <n v="0"/>
    <n v="0"/>
    <n v="7"/>
    <n v="13.452"/>
    <n v="8"/>
    <n v="0"/>
    <n v="0"/>
    <n v="13.452"/>
  </r>
  <r>
    <x v="17"/>
    <s v="18.3"/>
    <s v="2024 թվական, _x000a_4-րդ  եռամսյակ"/>
    <s v="17.07.2024թ_x000a_ N 284-Ա"/>
    <x v="128"/>
    <d v="2024-09-21T00:00:00"/>
    <d v="2024-09-28T00:00:00"/>
    <x v="65"/>
    <n v="8.4125000000000005E-2"/>
    <n v="8"/>
    <x v="1"/>
    <n v="0"/>
    <n v="0"/>
    <n v="7"/>
    <n v="0.67300000000000004"/>
    <n v="8"/>
    <n v="0"/>
    <n v="0"/>
    <n v="0.67300000000000004"/>
  </r>
  <r>
    <x v="17"/>
    <s v="18.4"/>
    <s v="2024 թվական, _x000a_4-րդ  եռամսյակ"/>
    <s v="16.10.2024թ_x000a_ N 421-Ա"/>
    <x v="129"/>
    <d v="2024-11-07T00:00:00"/>
    <d v="2024-11-09T00:00:00"/>
    <x v="17"/>
    <n v="253.91266666666664"/>
    <n v="3"/>
    <x v="90"/>
    <n v="473.62"/>
    <n v="0"/>
    <n v="2"/>
    <n v="125.848"/>
    <n v="3"/>
    <n v="159.12"/>
    <n v="3.15"/>
    <n v="761.73799999999994"/>
  </r>
  <r>
    <x v="18"/>
    <s v="19.1"/>
    <s v="2024 թվական, _x000a_4-րդ  եռամսյակ"/>
    <s v="10.07.2024թ_x000a_ N 46-Ա"/>
    <x v="130"/>
    <d v="2024-10-09T00:00:00"/>
    <d v="2024-10-12T00:00:00"/>
    <x v="7"/>
    <n v="105.57299999999999"/>
    <n v="4"/>
    <x v="1"/>
    <n v="0"/>
    <n v="0"/>
    <n v="3"/>
    <n v="213.422"/>
    <n v="4"/>
    <n v="192.19"/>
    <n v="16.68"/>
    <n v="422.29199999999997"/>
  </r>
  <r>
    <x v="18"/>
    <s v="19.2"/>
    <s v="2024 թվական, _x000a_4-րդ  եռամսյակ"/>
    <s v="07.10.2024թ_x000a_ N 67-Ա"/>
    <x v="131"/>
    <d v="2024-10-16T00:00:00"/>
    <d v="2024-10-18T00:00:00"/>
    <x v="19"/>
    <n v="28.632999999999999"/>
    <n v="3"/>
    <x v="1"/>
    <n v="0"/>
    <n v="0"/>
    <n v="2"/>
    <n v="0"/>
    <n v="3"/>
    <n v="85.899000000000001"/>
    <n v="0"/>
    <n v="85.899000000000001"/>
  </r>
  <r>
    <x v="19"/>
    <s v="20.1"/>
    <s v="2024 թվական, _x000a_4-րդ  եռամսյակ"/>
    <s v="27.08.2024թ _x000a_N 886-ՀՆ"/>
    <x v="132"/>
    <d v="2024-09-23T00:00:00"/>
    <d v="2024-09-26T00:00:00"/>
    <x v="66"/>
    <n v="9.3407499999999999"/>
    <n v="3.6666666666666665"/>
    <x v="1"/>
    <n v="0"/>
    <n v="0"/>
    <n v="3"/>
    <n v="0"/>
    <n v="4"/>
    <n v="0"/>
    <n v="37.363"/>
    <n v="37.363"/>
  </r>
  <r>
    <x v="19"/>
    <s v="20.2"/>
    <s v="2024 թվական, _x000a_4-րդ  եռամսյակ"/>
    <s v="02.10.2024թ _x000a_N 999-ՀՆ _x000a_04.10.2024թ _x000a_N 1010-ՀՆ"/>
    <x v="132"/>
    <d v="2024-10-14T00:00:00"/>
    <d v="2024-10-17T00:00:00"/>
    <x v="67"/>
    <n v="74.545749999999998"/>
    <n v="3.6666666666666665"/>
    <x v="91"/>
    <n v="298.18299999999999"/>
    <n v="0"/>
    <n v="3"/>
    <n v="0"/>
    <n v="4"/>
    <n v="0"/>
    <n v="0"/>
    <n v="298.18299999999999"/>
  </r>
  <r>
    <x v="19"/>
    <s v="20.3"/>
    <s v="2024 թվական, _x000a_4-րդ  եռամսյակ"/>
    <s v="11.10.2024թ _x000a_N 1061-ՀՆ _x000a_24.10.2024թ _x000a_N 1136-ՀՆ  _x000a_"/>
    <x v="133"/>
    <d v="2024-10-14T00:00:00"/>
    <d v="2024-10-17T00:00:00"/>
    <x v="67"/>
    <n v="59.999500000000005"/>
    <n v="4"/>
    <x v="1"/>
    <n v="0"/>
    <n v="0"/>
    <n v="3"/>
    <n v="48.496000000000002"/>
    <n v="4"/>
    <n v="191.50200000000001"/>
    <n v="0"/>
    <n v="239.99800000000002"/>
  </r>
  <r>
    <x v="19"/>
    <s v="20.4"/>
    <s v="2024 թվական, _x000a_4-րդ  եռամսյակ"/>
    <s v="02.10.2024թ _x000a_N 1000-ԳՔ _x000a_24.10.2024թ _x000a_N 1133-ԳՔ"/>
    <x v="134"/>
    <d v="2024-10-14T00:00:00"/>
    <d v="2024-10-17T00:00:00"/>
    <x v="67"/>
    <n v="59.999500000000005"/>
    <n v="4"/>
    <x v="1"/>
    <n v="0"/>
    <n v="0"/>
    <n v="3"/>
    <n v="48.496000000000002"/>
    <n v="4"/>
    <n v="191.50200000000001"/>
    <n v="0"/>
    <n v="239.99800000000002"/>
  </r>
  <r>
    <x v="19"/>
    <s v="20.5"/>
    <s v="2024 թվական, _x000a_4-րդ  եռամսյակ"/>
    <s v="02.10.2024թ _x000a_N 1000-ԳՔ _x000a_24.10.2024թ _x000a_N 1133-ԳՔ"/>
    <x v="135"/>
    <d v="2024-10-14T00:00:00"/>
    <d v="2024-10-17T00:00:00"/>
    <x v="67"/>
    <n v="59.999500000000005"/>
    <n v="4"/>
    <x v="1"/>
    <n v="0"/>
    <n v="0"/>
    <n v="3"/>
    <n v="48.496000000000002"/>
    <n v="4"/>
    <n v="191.50200000000001"/>
    <n v="0"/>
    <n v="239.99800000000002"/>
  </r>
  <r>
    <x v="19"/>
    <s v="20.6"/>
    <s v="2024 թվական, _x000a_4-րդ  եռամսյակ"/>
    <s v="01.10.2024թ _x000a_N 993-ՀՆ _x000a_24.10.2024թ _x000a_N 1128-ՀՆ"/>
    <x v="132"/>
    <d v="2024-10-27T00:00:00"/>
    <d v="2024-10-29T00:00:00"/>
    <x v="11"/>
    <n v="80.524666666666675"/>
    <n v="3.6666666666666665"/>
    <x v="92"/>
    <n v="241.57400000000001"/>
    <n v="0"/>
    <n v="2"/>
    <n v="0"/>
    <n v="3"/>
    <n v="0"/>
    <n v="0"/>
    <n v="241.57400000000001"/>
  </r>
  <r>
    <x v="19"/>
    <s v="20.7"/>
    <s v="2024 թվական, _x000a_4-րդ  եռամսյակ"/>
    <s v="01.10.2024թ _x000a_N 993-ՀՆ _x000a_24.10.2024թ _x000a_N 1128-ՀՆ"/>
    <x v="136"/>
    <d v="2024-10-27T00:00:00"/>
    <d v="2024-10-29T00:00:00"/>
    <x v="11"/>
    <n v="144.27966666666666"/>
    <n v="3"/>
    <x v="93"/>
    <n v="284.56299999999999"/>
    <n v="0"/>
    <n v="2"/>
    <n v="72.801000000000002"/>
    <n v="3"/>
    <n v="75.474999999999994"/>
    <n v="0"/>
    <n v="432.83899999999994"/>
  </r>
  <r>
    <x v="19"/>
    <s v="20.8"/>
    <s v="2024 թվական, _x000a_4-րդ  եռամսյակ"/>
    <s v="01.10.2024թ _x000a_N 993-ՀՆ _x000a_24.10.2024թ _x000a_N 1128-ՀՆ"/>
    <x v="137"/>
    <d v="2024-10-27T00:00:00"/>
    <d v="2024-10-29T00:00:00"/>
    <x v="11"/>
    <n v="150.53799999999998"/>
    <n v="3"/>
    <x v="93"/>
    <n v="284.56299999999999"/>
    <n v="0"/>
    <n v="2"/>
    <n v="72.801000000000002"/>
    <n v="3"/>
    <n v="75.474999999999994"/>
    <n v="18.774999999999999"/>
    <n v="451.61399999999992"/>
  </r>
  <r>
    <x v="19"/>
    <s v="20.9"/>
    <s v="2024 թվական, _x000a_4-րդ  եռամսյակ"/>
    <s v="16.10.2024թ _x000a_N 1098-ԳՔ"/>
    <x v="138"/>
    <d v="2024-11-10T00:00:00"/>
    <d v="2024-11-13T00:00:00"/>
    <x v="68"/>
    <n v="31.772500000000001"/>
    <n v="4"/>
    <x v="1"/>
    <n v="0"/>
    <n v="0"/>
    <n v="3"/>
    <n v="0"/>
    <n v="4"/>
    <n v="127.09"/>
    <n v="0"/>
    <n v="127.09"/>
  </r>
  <r>
    <x v="19"/>
    <s v="20.10"/>
    <s v="2024 թվական, _x000a_4-րդ  եռամսյակ"/>
    <s v=" 16.10.2024թ _x000a_N 1098-ԳՔ"/>
    <x v="139"/>
    <d v="2024-11-10T00:00:00"/>
    <d v="2024-11-13T00:00:00"/>
    <x v="68"/>
    <n v="31.772500000000001"/>
    <n v="4"/>
    <x v="1"/>
    <n v="0"/>
    <n v="0"/>
    <n v="3"/>
    <n v="0"/>
    <n v="4"/>
    <n v="127.09"/>
    <n v="0"/>
    <n v="127.09"/>
  </r>
  <r>
    <x v="19"/>
    <s v="20.11"/>
    <s v="2024 թվական, _x000a_4-րդ  եռամսյակ"/>
    <s v="01.11.2024թ _x000a_N 1162-ԳՔ"/>
    <x v="140"/>
    <d v="2024-11-11T00:00:00"/>
    <d v="2024-11-14T00:00:00"/>
    <x v="69"/>
    <n v="34.179499999999997"/>
    <n v="4"/>
    <x v="1"/>
    <n v="0"/>
    <n v="0"/>
    <n v="3"/>
    <n v="0"/>
    <n v="4"/>
    <n v="136.71799999999999"/>
    <n v="0"/>
    <n v="136.71799999999999"/>
  </r>
  <r>
    <x v="19"/>
    <s v="20.12"/>
    <s v="2024 թվական, _x000a_4-րդ  եռամսյակ"/>
    <s v="18.09.2024թ _x000a_N 949-ԳՔ"/>
    <x v="141"/>
    <d v="2024-10-15T00:00:00"/>
    <d v="2024-10-18T00:00:00"/>
    <x v="2"/>
    <n v="18.341750000000001"/>
    <n v="4"/>
    <x v="1"/>
    <n v="0"/>
    <n v="0"/>
    <n v="3"/>
    <n v="58.667000000000002"/>
    <n v="4"/>
    <n v="0"/>
    <n v="14.7"/>
    <n v="73.367000000000004"/>
  </r>
  <r>
    <x v="19"/>
    <s v="20.13"/>
    <s v="2024 թվական, _x000a_4-րդ  եռամսյակ"/>
    <s v="18.09.2024թ _x000a_N 949-ԳՔ"/>
    <x v="142"/>
    <d v="2024-10-15T00:00:00"/>
    <d v="2024-10-18T00:00:00"/>
    <x v="2"/>
    <n v="4.6174999999999997"/>
    <n v="4"/>
    <x v="1"/>
    <n v="0"/>
    <n v="0"/>
    <n v="3"/>
    <n v="18.47"/>
    <n v="4"/>
    <n v="0"/>
    <n v="0"/>
    <n v="18.47"/>
  </r>
  <r>
    <x v="19"/>
    <s v="20.14"/>
    <s v="2024 թվական, _x000a_4-րդ  եռամսյակ"/>
    <s v="04.12.2024թ _x000a_N 1271-ՀՆ _x000a_13.12.2024թ _x000a_N 1326-ՀՆ"/>
    <x v="143"/>
    <d v="2024-12-09T00:00:00"/>
    <d v="2024-12-13T00:00:00"/>
    <x v="17"/>
    <n v="189.9188"/>
    <n v="5"/>
    <x v="94"/>
    <n v="442.45299999999997"/>
    <n v="0"/>
    <n v="4"/>
    <n v="255.28299999999999"/>
    <n v="5"/>
    <n v="242.935"/>
    <n v="8.923"/>
    <n v="949.59400000000005"/>
  </r>
  <r>
    <x v="19"/>
    <s v="20.15"/>
    <s v="2024 թվական, _x000a_4-րդ  եռամսյակ"/>
    <s v="04.12.2024թ _x000a_N 1272-ԳՔ _x000a_13.12.2024թ _x000a_N 1325-ԳՔ"/>
    <x v="144"/>
    <d v="2024-12-09T00:00:00"/>
    <d v="2024-12-13T00:00:00"/>
    <x v="17"/>
    <n v="186.75639999999999"/>
    <n v="5"/>
    <x v="94"/>
    <n v="442.45299999999997"/>
    <n v="0"/>
    <n v="4"/>
    <n v="239.471"/>
    <n v="5"/>
    <n v="242.935"/>
    <n v="8.923"/>
    <n v="933.78199999999993"/>
  </r>
  <r>
    <x v="20"/>
    <s v="21.1"/>
    <s v="2024 թվական, _x000a_4-րդ  եռամսյակ"/>
    <s v="17.09.2024թ _x000a_N ՆՀ-56-Ա"/>
    <x v="145"/>
    <d v="2024-10-04T00:00:00"/>
    <d v="2024-10-08T00:00:00"/>
    <x v="70"/>
    <n v="75.25"/>
    <n v="5"/>
    <x v="95"/>
    <n v="243.50200000000001"/>
    <n v="0"/>
    <n v="4"/>
    <n v="0"/>
    <n v="5"/>
    <n v="118.123"/>
    <n v="14.625"/>
    <n v="376.25"/>
  </r>
  <r>
    <x v="20"/>
    <s v="21.2"/>
    <s v="2024 թվական, _x000a_4-րդ  եռամսյակ"/>
    <s v="17.09.2024թ _x000a_N ՆՀ-56-Ա _x000a_15.10.2024թ _x000a_N ՆՀ-64-Ա "/>
    <x v="146"/>
    <d v="2024-10-04T00:00:00"/>
    <d v="2024-10-08T00:00:00"/>
    <x v="70"/>
    <n v="56.825400000000002"/>
    <n v="5"/>
    <x v="96"/>
    <n v="255.67699999999999"/>
    <n v="0"/>
    <n v="4"/>
    <n v="0"/>
    <n v="5"/>
    <n v="0"/>
    <n v="28.45"/>
    <n v="284.12700000000001"/>
  </r>
  <r>
    <x v="20"/>
    <s v="21.3"/>
    <s v="2024 թվական, _x000a_4-րդ  եռամսյակ"/>
    <s v="24.09.2024թ _x000a_N ՆՀ-58-Ա"/>
    <x v="147"/>
    <d v="2024-10-18T00:00:00"/>
    <d v="2024-10-21T00:00:00"/>
    <x v="71"/>
    <n v="91.108750000000001"/>
    <n v="4"/>
    <x v="97"/>
    <n v="275.09500000000003"/>
    <n v="0"/>
    <n v="3"/>
    <n v="0"/>
    <n v="4"/>
    <n v="71.284999999999997"/>
    <n v="18.055"/>
    <n v="364.435"/>
  </r>
  <r>
    <x v="20"/>
    <s v="21.4"/>
    <s v="2024 թվական, _x000a_4-րդ  եռամսյակ"/>
    <s v="24.09.2024թ _x000a_N ՆՀ-90-Ա"/>
    <x v="148"/>
    <d v="2024-10-18T00:00:00"/>
    <d v="2024-10-21T00:00:00"/>
    <x v="71"/>
    <n v="91.108750000000001"/>
    <n v="4"/>
    <x v="97"/>
    <n v="275.09500000000003"/>
    <n v="0"/>
    <n v="3"/>
    <n v="0"/>
    <n v="4"/>
    <n v="71.284999999999997"/>
    <n v="18.055"/>
    <n v="364.435"/>
  </r>
  <r>
    <x v="20"/>
    <s v="21.5"/>
    <s v="2024 թվական, _x000a_4-րդ  եռամսյակ"/>
    <s v="26.09.2024թ _x000a_N ՆՀ-61-Ա"/>
    <x v="149"/>
    <d v="2024-10-25T00:00:00"/>
    <d v="2024-10-28T00:00:00"/>
    <x v="72"/>
    <n v="144.16200000000001"/>
    <n v="5"/>
    <x v="98"/>
    <n v="475.39400000000001"/>
    <n v="0"/>
    <n v="3"/>
    <n v="0"/>
    <n v="4"/>
    <n v="77.483999999999995"/>
    <n v="23.77"/>
    <n v="576.64800000000002"/>
  </r>
  <r>
    <x v="20"/>
    <s v="21.6"/>
    <s v="2024 թվական, _x000a_4-րդ  եռամսյակ"/>
    <s v="26.09.2024թ _x000a_N ՆՀ-61-Ա"/>
    <x v="150"/>
    <d v="2024-10-25T00:00:00"/>
    <d v="2024-10-28T00:00:00"/>
    <x v="72"/>
    <n v="144.16200000000001"/>
    <n v="4"/>
    <x v="98"/>
    <n v="475.39400000000001"/>
    <n v="0"/>
    <n v="3"/>
    <n v="0"/>
    <n v="4"/>
    <n v="77.483999999999995"/>
    <n v="23.77"/>
    <n v="576.64800000000002"/>
  </r>
  <r>
    <x v="20"/>
    <s v="21.7"/>
    <s v="2024 թվական, _x000a_4-րդ  եռամսյակ"/>
    <s v="26.08.2024թ _x000a_N ՆՀ-52-Ա"/>
    <x v="151"/>
    <d v="2024-11-02T00:00:00"/>
    <d v="2024-11-07T00:00:00"/>
    <x v="57"/>
    <n v="56.896333333333331"/>
    <n v="4.666666666666667"/>
    <x v="1"/>
    <n v="0"/>
    <n v="0"/>
    <n v="5"/>
    <n v="341.37799999999999"/>
    <n v="6"/>
    <n v="0"/>
    <n v="0"/>
    <n v="341.37799999999999"/>
  </r>
  <r>
    <x v="20"/>
    <s v="21.8"/>
    <s v="2024 թվական, _x000a_4-րդ  եռամսյակ"/>
    <s v="26.08.2024թ _x000a_N ՆՀ-52-Ա _x000a_11.11.2024թ _x000a_N ՆՀ-68-Ա "/>
    <x v="149"/>
    <d v="2024-11-02T00:00:00"/>
    <d v="2024-11-07T00:00:00"/>
    <x v="57"/>
    <n v="220.1823333333333"/>
    <n v="5"/>
    <x v="99"/>
    <n v="534.92999999999995"/>
    <n v="0"/>
    <n v="5"/>
    <n v="440.48599999999999"/>
    <n v="6"/>
    <n v="341.37799999999999"/>
    <n v="4.3"/>
    <n v="1321.0939999999998"/>
  </r>
  <r>
    <x v="20"/>
    <s v="21.9"/>
    <s v="2024 թվական, _x000a_4-րդ  եռամսյակ"/>
    <s v="26.08.2024թ _x000a_N ՆՀ-52-Ա"/>
    <x v="152"/>
    <d v="2024-11-02T00:00:00"/>
    <d v="2024-11-07T00:00:00"/>
    <x v="57"/>
    <n v="56.896333333333331"/>
    <n v="5"/>
    <x v="1"/>
    <n v="0"/>
    <n v="0"/>
    <n v="5"/>
    <n v="341.37799999999999"/>
    <n v="6"/>
    <n v="0"/>
    <n v="0"/>
    <n v="341.37799999999999"/>
  </r>
  <r>
    <x v="20"/>
    <s v="21.10"/>
    <s v="2024 թվական, _x000a_4-րդ  եռամսյակ"/>
    <s v="26.09.2024թ _x000a_N ՆՀ-62-Ա"/>
    <x v="151"/>
    <d v="2024-10-24T00:00:00"/>
    <d v="2024-10-27T00:00:00"/>
    <x v="19"/>
    <n v="28.649750000000001"/>
    <n v="4.666666666666667"/>
    <x v="1"/>
    <n v="0"/>
    <n v="0"/>
    <n v="3"/>
    <n v="0"/>
    <n v="4"/>
    <n v="114.599"/>
    <n v="0"/>
    <n v="114.599"/>
  </r>
  <r>
    <x v="20"/>
    <s v="21.11"/>
    <s v="2024 թվական, _x000a_4-րդ  եռամսյակ"/>
    <s v="26.09.2024թ _x000a_N ՆՀ-62-Ա"/>
    <x v="152"/>
    <d v="2024-10-24T00:00:00"/>
    <d v="2024-10-27T00:00:00"/>
    <x v="19"/>
    <n v="28.649750000000001"/>
    <n v="5"/>
    <x v="1"/>
    <n v="0"/>
    <n v="0"/>
    <n v="3"/>
    <n v="0"/>
    <n v="4"/>
    <n v="114.599"/>
    <n v="0"/>
    <n v="114.599"/>
  </r>
  <r>
    <x v="20"/>
    <s v="21.12"/>
    <s v="2024 թվական, _x000a_4-րդ  եռամսյակ"/>
    <s v="26.09.2024թ _x000a_N ՆՀ-62-Ա "/>
    <x v="153"/>
    <d v="2024-10-24T00:00:00"/>
    <d v="2024-10-27T00:00:00"/>
    <x v="19"/>
    <n v="28.649750000000001"/>
    <n v="4"/>
    <x v="1"/>
    <n v="0"/>
    <n v="0"/>
    <n v="3"/>
    <n v="0"/>
    <n v="4"/>
    <n v="114.599"/>
    <n v="0"/>
    <n v="114.599"/>
  </r>
  <r>
    <x v="20"/>
    <s v="21.13"/>
    <s v="2024 թվական, _x000a_4-րդ  եռամսյակ"/>
    <s v="15.11.2024թ _x000a_N ՆՀ-69-Ա"/>
    <x v="151"/>
    <d v="2024-12-02T00:00:00"/>
    <d v="2024-12-05T00:00:00"/>
    <x v="11"/>
    <n v="18.985749999999999"/>
    <n v="4.666666666666667"/>
    <x v="1"/>
    <n v="0"/>
    <n v="0"/>
    <n v="3"/>
    <n v="0"/>
    <n v="4"/>
    <n v="75.942999999999998"/>
    <n v="0"/>
    <n v="75.942999999999998"/>
  </r>
  <r>
    <x v="20"/>
    <s v="21.14"/>
    <s v="2024 թվական, _x000a_4-րդ  եռամսյակ"/>
    <s v="15.11.2024թ _x000a_N ՆՀ-115-Ա"/>
    <x v="154"/>
    <d v="2024-12-02T00:00:00"/>
    <d v="2024-12-05T00:00:00"/>
    <x v="11"/>
    <n v="19.485749999999999"/>
    <n v="4"/>
    <x v="1"/>
    <n v="0"/>
    <n v="0"/>
    <n v="3"/>
    <n v="0"/>
    <n v="4"/>
    <n v="75.942999999999998"/>
    <n v="2"/>
    <n v="77.942999999999998"/>
  </r>
  <r>
    <x v="20"/>
    <s v="21.15"/>
    <s v="2024 թվական, _x000a_4-րդ  եռամսյակ"/>
    <s v="20.11.2024թ _x000a_N  ՆՀ-70-Ա"/>
    <x v="153"/>
    <d v="2024-12-04T00:00:00"/>
    <d v="2024-12-07T00:00:00"/>
    <x v="73"/>
    <n v="11.9445"/>
    <n v="4"/>
    <x v="1"/>
    <n v="0"/>
    <n v="0"/>
    <n v="3"/>
    <n v="0"/>
    <n v="4"/>
    <n v="47.777999999999999"/>
    <n v="0"/>
    <n v="47.777999999999999"/>
  </r>
  <r>
    <x v="20"/>
    <s v="21.16"/>
    <s v="2024 թվական, _x000a_4-րդ  եռամսյակ"/>
    <s v="20.11.2024թ _x000a_N ՆՀ-70-Ա "/>
    <x v="155"/>
    <d v="2024-12-04T00:00:00"/>
    <d v="2024-12-07T00:00:00"/>
    <x v="73"/>
    <n v="11.9445"/>
    <n v="4"/>
    <x v="1"/>
    <n v="0"/>
    <n v="0"/>
    <n v="3"/>
    <n v="0"/>
    <n v="4"/>
    <n v="47.777999999999999"/>
    <n v="0"/>
    <n v="47.777999999999999"/>
  </r>
  <r>
    <x v="21"/>
    <s v="22.1"/>
    <s v="2024 թվական, _x000a_4-րդ  եռամսյակ"/>
    <s v="25.09.2024թ _x000a_N 0264-Ա"/>
    <x v="156"/>
    <d v="2024-10-06T00:00:00"/>
    <d v="2024-10-08T00:00:00"/>
    <x v="17"/>
    <n v="54.968000000000011"/>
    <n v="3"/>
    <x v="1"/>
    <n v="0"/>
    <n v="0"/>
    <n v="2"/>
    <n v="0"/>
    <n v="3"/>
    <n v="160.85400000000001"/>
    <n v="4.05"/>
    <n v="164.90400000000002"/>
  </r>
  <r>
    <x v="21"/>
    <s v="22.2"/>
    <s v="2024 թվական, _x000a_4-րդ  եռամսյակ"/>
    <s v="25.09.2024թ _x000a_N 0264-Ա"/>
    <x v="157"/>
    <d v="2024-10-06T00:00:00"/>
    <d v="2024-10-08T00:00:00"/>
    <x v="17"/>
    <n v="54.951333333333338"/>
    <n v="3"/>
    <x v="1"/>
    <n v="0"/>
    <n v="0"/>
    <n v="2"/>
    <n v="0"/>
    <n v="3"/>
    <n v="160.85400000000001"/>
    <n v="4"/>
    <n v="164.85400000000001"/>
  </r>
  <r>
    <x v="21"/>
    <s v="22.3"/>
    <s v="2024 թվական, _x000a_4-րդ  եռամսյակ"/>
    <s v="13.08.2024թ _x000a_N 370-Ա"/>
    <x v="158"/>
    <d v="2024-09-23T00:00:00"/>
    <d v="2024-09-28T00:00:00"/>
    <x v="57"/>
    <n v="40.910666666666664"/>
    <n v="5.666666666666667"/>
    <x v="1"/>
    <n v="0"/>
    <n v="0"/>
    <n v="5"/>
    <n v="235.464"/>
    <n v="6"/>
    <n v="0"/>
    <n v="10"/>
    <n v="245.464"/>
  </r>
  <r>
    <x v="21"/>
    <s v="22.4"/>
    <s v="2024 թվական, _x000a_4-րդ  եռամսյակ"/>
    <s v="11.10.2024թ _x000a_N 461-Ա"/>
    <x v="158"/>
    <d v="2024-10-27T00:00:00"/>
    <d v="2024-11-01T00:00:00"/>
    <x v="74"/>
    <n v="81.239500000000007"/>
    <n v="5.666666666666667"/>
    <x v="100"/>
    <n v="177.24"/>
    <n v="0"/>
    <n v="5"/>
    <n v="105.02800000000001"/>
    <n v="6"/>
    <n v="195.16900000000001"/>
    <n v="10"/>
    <n v="487.43700000000001"/>
  </r>
  <r>
    <x v="21"/>
    <s v="22.5"/>
    <s v="2024 թվական, _x000a_4-րդ  եռամսյակ"/>
    <s v="14.10.2024թ _x000a_N 464-Ա"/>
    <x v="158"/>
    <d v="2024-11-30T00:00:00"/>
    <d v="2024-12-04T00:00:00"/>
    <x v="27"/>
    <n v="195.815"/>
    <n v="5.666666666666667"/>
    <x v="101"/>
    <n v="311.39299999999997"/>
    <n v="0"/>
    <n v="4"/>
    <n v="419"/>
    <n v="5"/>
    <n v="238.68199999999999"/>
    <n v="10"/>
    <n v="979.07500000000005"/>
  </r>
  <r>
    <x v="21"/>
    <s v="22.6"/>
    <s v="2024 թվական, _x000a_4-րդ  եռամսյակ"/>
    <s v="15.10.2024թ _x000a_N 0286-Ա"/>
    <x v="159"/>
    <d v="2024-11-30T00:00:00"/>
    <d v="2024-12-04T00:00:00"/>
    <x v="27"/>
    <n v="208.28479999999999"/>
    <n v="5"/>
    <x v="102"/>
    <n v="322.56400000000002"/>
    <n v="0"/>
    <n v="4"/>
    <n v="480.178"/>
    <n v="5"/>
    <n v="238.68199999999999"/>
    <n v="0"/>
    <n v="1041.424"/>
  </r>
  <r>
    <x v="21"/>
    <s v="22.7"/>
    <s v="2024 թվական, _x000a_4-րդ  եռամսյակ"/>
    <s v="15.11.2024թ _x000a_N 0315-Ա"/>
    <x v="160"/>
    <d v="2024-12-03T00:00:00"/>
    <d v="2024-12-07T00:00:00"/>
    <x v="16"/>
    <n v="83.515799999999999"/>
    <n v="5"/>
    <x v="103"/>
    <n v="136.80199999999999"/>
    <n v="0"/>
    <n v="4"/>
    <n v="130.92400000000001"/>
    <n v="5"/>
    <n v="149.85300000000001"/>
    <n v="0"/>
    <n v="417.57900000000001"/>
  </r>
  <r>
    <x v="22"/>
    <s v="23.1"/>
    <s v="2024 թվական, _x000a_4-րդ  եռամսյակ"/>
    <s v="16․10․2024թ  _x000a_N 57-Ա"/>
    <x v="161"/>
    <d v="2024-11-03T00:00:00"/>
    <d v="2024-11-07T00:00:00"/>
    <x v="37"/>
    <n v="228.75720000000001"/>
    <n v="5"/>
    <x v="104"/>
    <n v="742.04100000000005"/>
    <n v="0"/>
    <n v="4"/>
    <n v="195.34"/>
    <n v="5"/>
    <n v="191.69"/>
    <n v="14.715"/>
    <n v="1143.7860000000001"/>
  </r>
  <r>
    <x v="22"/>
    <s v="23.2"/>
    <s v="2024 թվական, _x000a_4-րդ  եռամսյակ"/>
    <s v="16․10․2024թ  _x000a_N 57-Ա"/>
    <x v="162"/>
    <d v="2024-11-03T00:00:00"/>
    <d v="2024-11-07T00:00:00"/>
    <x v="37"/>
    <n v="226.49420000000003"/>
    <n v="5"/>
    <x v="104"/>
    <n v="742.04100000000005"/>
    <n v="0"/>
    <n v="4"/>
    <n v="195.34"/>
    <n v="5"/>
    <n v="191.69"/>
    <n v="3.4"/>
    <n v="1132.4710000000002"/>
  </r>
  <r>
    <x v="22"/>
    <s v="23.3"/>
    <s v="2024 թվական, _x000a_4-րդ  եռամսյակ"/>
    <s v="16․10․2024թ  _x000a_N ԳՔ-203-Ա"/>
    <x v="163"/>
    <d v="2024-11-03T00:00:00"/>
    <d v="2024-11-07T00:00:00"/>
    <x v="37"/>
    <n v="227.25420000000003"/>
    <n v="5"/>
    <x v="104"/>
    <n v="742.04100000000005"/>
    <n v="0"/>
    <n v="4"/>
    <n v="195.34"/>
    <n v="5"/>
    <n v="191.69"/>
    <n v="7.2"/>
    <n v="1136.2710000000002"/>
  </r>
  <r>
    <x v="22"/>
    <s v="23.4"/>
    <s v="2024 թվական, _x000a_4-րդ  եռամսյակ"/>
    <s v="03․09․2024թ _x000a_N ԳՔ-156-Ա "/>
    <x v="163"/>
    <d v="2024-10-22T00:00:00"/>
    <d v="2024-10-26T00:00:00"/>
    <x v="75"/>
    <n v="6.2813999999999997"/>
    <n v="5"/>
    <x v="1"/>
    <n v="0"/>
    <n v="0"/>
    <n v="4"/>
    <n v="0"/>
    <n v="5"/>
    <n v="0"/>
    <n v="31.407"/>
    <n v="31.407"/>
  </r>
  <r>
    <x v="23"/>
    <s v="24.1"/>
    <s v="2024 թվական, _x000a_4-րդ  եռամսյակ"/>
    <s v=" 17․09․2024 թ _x000a_N 828-Ա"/>
    <x v="164"/>
    <d v="2024-10-09T00:00:00"/>
    <d v="2024-10-11T00:00:00"/>
    <x v="76"/>
    <n v="277.49533333333335"/>
    <n v="3"/>
    <x v="105"/>
    <n v="670.2"/>
    <n v="0"/>
    <n v="2"/>
    <n v="68.168000000000006"/>
    <n v="3"/>
    <n v="94.117999999999995"/>
    <n v="0"/>
    <n v="832.4860000000001"/>
  </r>
  <r>
    <x v="23"/>
    <s v="24.2"/>
    <s v="2024 թվական, _x000a_4-րդ  եռամսյակ"/>
    <s v=" 29․08․2024թ _x000a_N 1462-Ա"/>
    <x v="165"/>
    <d v="2024-10-22T00:00:00"/>
    <d v="2024-10-26T00:00:00"/>
    <x v="77"/>
    <n v="122.45480000000001"/>
    <n v="5"/>
    <x v="106"/>
    <n v="281.14999999999998"/>
    <n v="0"/>
    <n v="4"/>
    <n v="185.87899999999999"/>
    <n v="5"/>
    <n v="145.245"/>
    <n v="0"/>
    <n v="612.274"/>
  </r>
  <r>
    <x v="23"/>
    <s v="24.3"/>
    <s v="2024 թվական, _x000a_4-րդ  եռամսյակ"/>
    <s v="05․09․2024թ _x000a_N 322-Ա _x000a_16․09․2024թ _x000a_N 349-Ա "/>
    <x v="166"/>
    <d v="2024-10-09T00:00:00"/>
    <d v="2024-10-11T00:00:00"/>
    <x v="76"/>
    <n v="180.39566666666667"/>
    <n v="3"/>
    <x v="107"/>
    <n v="378.9"/>
    <n v="0"/>
    <n v="2"/>
    <n v="68.168000000000006"/>
    <n v="3"/>
    <n v="94.119"/>
    <n v="0"/>
    <n v="541.18700000000001"/>
  </r>
  <r>
    <x v="23"/>
    <s v="24.4"/>
    <s v="2024 թվական, _x000a_4-րդ  եռամսյակ"/>
    <s v="05․09․2024թ _x000a_N 322-Ա _x000a_16․09․2024թ _x000a_N 349-Ա "/>
    <x v="167"/>
    <d v="2024-10-09T00:00:00"/>
    <d v="2024-10-11T00:00:00"/>
    <x v="76"/>
    <n v="180.39566666666667"/>
    <n v="3"/>
    <x v="107"/>
    <n v="378.9"/>
    <n v="0"/>
    <n v="2"/>
    <n v="68.168000000000006"/>
    <n v="3"/>
    <n v="94.119"/>
    <n v="0"/>
    <n v="541.18700000000001"/>
  </r>
  <r>
    <x v="23"/>
    <s v="24.5"/>
    <s v="2024 թվական, _x000a_4-րդ  եռամսյակ"/>
    <s v="05.09.2024թ _x000a_N 1514-Ա _x000a_17.09.2024թ _x000a_N 1589-Ա "/>
    <x v="168"/>
    <d v="2024-10-09T00:00:00"/>
    <d v="2024-10-11T00:00:00"/>
    <x v="76"/>
    <n v="180.39566666666667"/>
    <n v="3"/>
    <x v="107"/>
    <n v="378.9"/>
    <n v="0"/>
    <n v="2"/>
    <n v="68.168000000000006"/>
    <n v="3"/>
    <n v="94.119"/>
    <n v="0"/>
    <n v="541.18700000000001"/>
  </r>
  <r>
    <x v="23"/>
    <s v="24.6"/>
    <s v="2024 թվական, _x000a_4-րդ  եռամսյակ"/>
    <s v="11․10․2024թ _x000a_N 920-Ա"/>
    <x v="164"/>
    <d v="2024-10-23T00:00:00"/>
    <d v="2024-10-25T00:00:00"/>
    <x v="71"/>
    <n v="173.19733333333332"/>
    <n v="3"/>
    <x v="108"/>
    <n v="408"/>
    <n v="0"/>
    <n v="2"/>
    <n v="58.121000000000002"/>
    <n v="3"/>
    <n v="53.470999999999997"/>
    <n v="0"/>
    <n v="519.59199999999998"/>
  </r>
  <r>
    <x v="23"/>
    <s v="24.7"/>
    <s v="2024 թվական, _x000a_4-րդ  եռամսյակ"/>
    <s v="15․10․2024թ _x000a_N 332-Ա"/>
    <x v="169"/>
    <d v="2024-10-23T00:00:00"/>
    <d v="2024-10-25T00:00:00"/>
    <x v="71"/>
    <n v="173.19733333333332"/>
    <n v="3"/>
    <x v="108"/>
    <n v="408"/>
    <n v="0"/>
    <n v="2"/>
    <n v="58.121000000000002"/>
    <n v="3"/>
    <n v="53.470999999999997"/>
    <n v="0"/>
    <n v="519.59199999999998"/>
  </r>
  <r>
    <x v="23"/>
    <s v="24.8"/>
    <s v="2024 թվական, _x000a_4-րդ  եռամսյակ"/>
    <s v="15․10․2024թ _x000a_N 379-Ա"/>
    <x v="170"/>
    <d v="2024-10-23T00:00:00"/>
    <d v="2024-10-25T00:00:00"/>
    <x v="71"/>
    <n v="173.19733333333332"/>
    <n v="3"/>
    <x v="108"/>
    <n v="408"/>
    <n v="0"/>
    <n v="2"/>
    <n v="58.121000000000002"/>
    <n v="3"/>
    <n v="53.470999999999997"/>
    <n v="0"/>
    <n v="519.59199999999998"/>
  </r>
  <r>
    <x v="23"/>
    <s v="24.9"/>
    <s v="2024 թվական, _x000a_4-րդ  եռամսյակ"/>
    <s v="15․10․2024թ _x000a_N 379-Ա"/>
    <x v="171"/>
    <d v="2024-10-23T00:00:00"/>
    <d v="2024-10-25T00:00:00"/>
    <x v="71"/>
    <n v="173.19733333333332"/>
    <n v="3"/>
    <x v="108"/>
    <n v="408"/>
    <n v="0"/>
    <n v="2"/>
    <n v="58.121000000000002"/>
    <n v="3"/>
    <n v="53.470999999999997"/>
    <n v="0"/>
    <n v="519.59199999999998"/>
  </r>
  <r>
    <x v="23"/>
    <s v="24.10"/>
    <s v="2024 թվական, _x000a_4-րդ  եռամսյակ"/>
    <s v="18․11․2024թ _x000a_N 444-Ա"/>
    <x v="172"/>
    <d v="2024-11-25T00:00:00"/>
    <d v="2024-11-29T00:00:00"/>
    <x v="65"/>
    <n v="136.8776"/>
    <n v="5"/>
    <x v="109"/>
    <n v="344"/>
    <n v="0"/>
    <n v="4"/>
    <n v="188.499"/>
    <n v="5"/>
    <n v="151.88900000000001"/>
    <n v="0"/>
    <n v="684.38800000000003"/>
  </r>
  <r>
    <x v="23"/>
    <s v="24.11"/>
    <s v="2024 թվական, _x000a_4-րդ  եռամսյակ"/>
    <s v="18․11․2024թ _x000a_N 444-Ա"/>
    <x v="173"/>
    <d v="2024-11-25T00:00:00"/>
    <d v="2024-11-29T00:00:00"/>
    <x v="65"/>
    <n v="136.8776"/>
    <n v="5"/>
    <x v="109"/>
    <n v="344"/>
    <n v="0"/>
    <n v="4"/>
    <n v="188.499"/>
    <n v="5"/>
    <n v="151.88900000000001"/>
    <n v="0"/>
    <n v="684.38800000000003"/>
  </r>
  <r>
    <x v="23"/>
    <s v="24.12"/>
    <s v="2024 թվական, _x000a_4-րդ  եռամսյակ"/>
    <s v="20․11․2024թ _x000a_N 1037-Ա"/>
    <x v="164"/>
    <d v="2024-12-03T00:00:00"/>
    <d v="2024-12-05T00:00:00"/>
    <x v="17"/>
    <n v="262.03699999999998"/>
    <n v="3"/>
    <x v="110"/>
    <n v="460"/>
    <n v="0"/>
    <n v="2"/>
    <n v="169.369"/>
    <n v="3"/>
    <n v="155.392"/>
    <n v="1.35"/>
    <n v="786.11099999999999"/>
  </r>
  <r>
    <x v="24"/>
    <s v="25.1"/>
    <s v="2024 թվական, _x000a_4-րդ  եռամսյակ"/>
    <s v="30.09.2024թ _x000a_N 2/5599-Ա"/>
    <x v="174"/>
    <d v="2024-10-07T00:00:00"/>
    <d v="2024-10-11T00:00:00"/>
    <x v="62"/>
    <n v="48.730399999999996"/>
    <n v="5"/>
    <x v="1"/>
    <n v="0"/>
    <n v="0"/>
    <n v="4"/>
    <n v="0"/>
    <n v="5"/>
    <n v="243.65199999999999"/>
    <n v="0"/>
    <n v="243.65199999999999"/>
  </r>
  <r>
    <x v="24"/>
    <s v="25.2"/>
    <s v="2024 թվական, _x000a_4-րդ  եռամսյակ"/>
    <s v="25.09.2024թ _x000a_N 2/5479-Ա"/>
    <x v="175"/>
    <d v="2024-09-30T00:00:00"/>
    <d v="2024-10-04T00:00:00"/>
    <x v="78"/>
    <n v="75.367400000000004"/>
    <n v="5"/>
    <x v="111"/>
    <n v="319.38"/>
    <n v="0"/>
    <n v="4"/>
    <n v="0"/>
    <n v="5"/>
    <n v="0"/>
    <n v="57.457000000000001"/>
    <n v="376.83699999999999"/>
  </r>
  <r>
    <x v="24"/>
    <s v="25.3"/>
    <s v="2024 թվական, _x000a_4-րդ  եռամսյակ"/>
    <s v="30.09.2024թ _x000a_N 2/5585-Ա"/>
    <x v="176"/>
    <d v="2024-10-07T00:00:00"/>
    <d v="2024-10-12T00:00:00"/>
    <x v="79"/>
    <n v="143.99716666666666"/>
    <n v="7"/>
    <x v="112"/>
    <n v="397.54899999999998"/>
    <n v="0"/>
    <n v="5"/>
    <n v="254.876"/>
    <n v="6"/>
    <n v="211.55799999999999"/>
    <n v="0"/>
    <n v="863.98299999999995"/>
  </r>
  <r>
    <x v="24"/>
    <s v="25.4"/>
    <s v="2024 թվական, _x000a_4-րդ  եռամսյակ"/>
    <s v="30.09.2024թ _x000a_N 2/5585-Ա"/>
    <x v="177"/>
    <d v="2024-10-07T00:00:00"/>
    <d v="2024-10-12T00:00:00"/>
    <x v="79"/>
    <n v="143.99716666666666"/>
    <n v="5"/>
    <x v="112"/>
    <n v="397.54899999999998"/>
    <n v="0"/>
    <n v="5"/>
    <n v="254.876"/>
    <n v="6"/>
    <n v="211.55799999999999"/>
    <n v="0"/>
    <n v="863.98299999999995"/>
  </r>
  <r>
    <x v="24"/>
    <s v="25.5"/>
    <s v="2024 թվական, _x000a_4-րդ  եռամսյակ"/>
    <s v="04.10.2024թ _x000a_N 2/5720-Ա"/>
    <x v="178"/>
    <d v="2024-10-07T00:00:00"/>
    <d v="2024-10-09T00:00:00"/>
    <x v="25"/>
    <n v="218.79533333333336"/>
    <n v="4"/>
    <x v="113"/>
    <n v="290.375"/>
    <n v="0"/>
    <n v="2"/>
    <n v="152.53700000000001"/>
    <n v="3"/>
    <n v="180.024"/>
    <n v="33.450000000000003"/>
    <n v="656.38600000000008"/>
  </r>
  <r>
    <x v="24"/>
    <s v="25.6"/>
    <s v="2024 թվական, _x000a_4-րդ  եռամսյակ"/>
    <s v="24.09.2024թ _x000a_N Ա2/1133-Ա"/>
    <x v="179"/>
    <d v="2024-10-28T00:00:00"/>
    <d v="2024-11-01T00:00:00"/>
    <x v="80"/>
    <n v="53.671000000000006"/>
    <n v="5"/>
    <x v="114"/>
    <n v="246.63"/>
    <n v="0"/>
    <n v="4"/>
    <n v="0"/>
    <n v="5"/>
    <n v="0"/>
    <n v="21.725000000000001"/>
    <n v="268.35500000000002"/>
  </r>
  <r>
    <x v="24"/>
    <s v="25.7"/>
    <s v="2024 թվական, _x000a_4-րդ  եռամսյակ"/>
    <s v="24.09.2024թ _x000a_N Ա2/1133-Ա"/>
    <x v="180"/>
    <d v="2024-10-28T00:00:00"/>
    <d v="2024-11-01T00:00:00"/>
    <x v="80"/>
    <n v="50.886000000000003"/>
    <n v="5"/>
    <x v="114"/>
    <n v="246.63"/>
    <n v="0"/>
    <n v="4"/>
    <n v="0"/>
    <n v="5"/>
    <n v="0"/>
    <n v="7.8"/>
    <n v="254.43"/>
  </r>
  <r>
    <x v="24"/>
    <s v="25.8"/>
    <s v="2024 թվական, _x000a_4-րդ  եռամսյակ"/>
    <s v="11.10.2024թ _x000a_N 2/5899-Ա"/>
    <x v="181"/>
    <d v="2024-10-15T00:00:00"/>
    <d v="2024-10-17T00:00:00"/>
    <x v="6"/>
    <n v="176.715"/>
    <n v="1"/>
    <x v="115"/>
    <n v="95.867000000000004"/>
    <n v="0"/>
    <n v="2"/>
    <n v="51.420999999999999"/>
    <n v="1"/>
    <n v="29.427"/>
    <n v="0"/>
    <n v="176.715"/>
  </r>
  <r>
    <x v="24"/>
    <s v="25.9"/>
    <s v="2024 թվական, _x000a_4-րդ  եռամսյակ"/>
    <s v="11.10.2024թ _x000a_N 2/5899-Ա"/>
    <x v="182"/>
    <d v="2024-10-15T00:00:00"/>
    <d v="2024-10-19T00:00:00"/>
    <x v="6"/>
    <n v="93.493500000000012"/>
    <n v="4"/>
    <x v="116"/>
    <n v="160.732"/>
    <n v="0"/>
    <n v="4"/>
    <n v="95.531000000000006"/>
    <n v="4"/>
    <n v="117.711"/>
    <n v="0"/>
    <n v="373.97400000000005"/>
  </r>
  <r>
    <x v="24"/>
    <s v="25.10"/>
    <s v="2024 թվական, _x000a_4-րդ  եռամսյակ"/>
    <s v="08.10.2024թ _x000a_N 2/5799-Ա"/>
    <x v="183"/>
    <d v="2024-10-13T00:00:00"/>
    <d v="2024-10-19T00:00:00"/>
    <x v="17"/>
    <n v="176.99942857142858"/>
    <n v="7"/>
    <x v="117"/>
    <n v="373.84199999999998"/>
    <n v="0"/>
    <n v="6"/>
    <n v="495.39400000000001"/>
    <n v="7"/>
    <n v="369.76"/>
    <n v="0"/>
    <n v="1238.9960000000001"/>
  </r>
  <r>
    <x v="24"/>
    <s v="25.11"/>
    <s v="2024 թվական, _x000a_4-րդ  եռամսյակ"/>
    <s v="08.10.2024թ _x000a_N 2/5799-Ա"/>
    <x v="184"/>
    <d v="2024-10-13T00:00:00"/>
    <d v="2024-10-19T00:00:00"/>
    <x v="17"/>
    <n v="167.64757142857141"/>
    <n v="7"/>
    <x v="117"/>
    <n v="373.84199999999998"/>
    <n v="0"/>
    <n v="6"/>
    <n v="429.93099999999998"/>
    <n v="7"/>
    <n v="369.76"/>
    <n v="0"/>
    <n v="1173.5329999999999"/>
  </r>
  <r>
    <x v="24"/>
    <s v="25.12"/>
    <s v="2024 թվական, _x000a_4-րդ  եռամսյակ"/>
    <s v="08.10.2024թ _x000a_N 2/5795-Ա"/>
    <x v="185"/>
    <d v="2024-10-21T00:00:00"/>
    <d v="2024-10-24T00:00:00"/>
    <x v="62"/>
    <n v="47.738500000000002"/>
    <n v="4"/>
    <x v="1"/>
    <n v="0"/>
    <n v="0"/>
    <n v="3"/>
    <n v="0"/>
    <n v="4"/>
    <n v="190.95400000000001"/>
    <n v="0"/>
    <n v="190.95400000000001"/>
  </r>
  <r>
    <x v="24"/>
    <s v="25.13"/>
    <s v="2024 թվական, _x000a_4-րդ  եռամսյակ"/>
    <s v="08.10.2024թ _x000a_N 2/5795-Ա"/>
    <x v="186"/>
    <d v="2024-10-21T00:00:00"/>
    <d v="2024-10-24T00:00:00"/>
    <x v="62"/>
    <n v="47.738500000000002"/>
    <n v="4"/>
    <x v="1"/>
    <n v="0"/>
    <n v="0"/>
    <n v="3"/>
    <n v="0"/>
    <n v="4"/>
    <n v="190.95400000000001"/>
    <n v="0"/>
    <n v="190.95400000000001"/>
  </r>
  <r>
    <x v="24"/>
    <s v="25.14"/>
    <s v="2024 թվական, _x000a_4-րդ  եռամսյակ"/>
    <s v="16.10.2024թ _x000a_N 2/6003-Ա"/>
    <x v="187"/>
    <d v="2024-10-22T00:00:00"/>
    <d v="2024-10-25T00:00:00"/>
    <x v="6"/>
    <n v="69.485749999999996"/>
    <n v="4"/>
    <x v="118"/>
    <n v="160.21899999999999"/>
    <n v="0"/>
    <n v="3"/>
    <n v="0"/>
    <n v="4"/>
    <n v="117.724"/>
    <n v="0"/>
    <n v="277.94299999999998"/>
  </r>
  <r>
    <x v="24"/>
    <s v="25.15"/>
    <s v="2024 թվական, _x000a_4-րդ  եռամսյակ"/>
    <s v="15.10.2024թ _x000a_N 926-Ա"/>
    <x v="188"/>
    <d v="2024-10-17T00:00:00"/>
    <d v="2024-10-19T00:00:00"/>
    <x v="6"/>
    <n v="75.964666666666673"/>
    <n v="2.5"/>
    <x v="119"/>
    <n v="90.501000000000005"/>
    <n v="0"/>
    <n v="2"/>
    <n v="44.11"/>
    <n v="3"/>
    <n v="88.283000000000001"/>
    <n v="5"/>
    <n v="227.89400000000001"/>
  </r>
  <r>
    <x v="24"/>
    <s v="25.16"/>
    <s v="2024 թվական, _x000a_4-րդ  եռամսյակ"/>
    <s v="18.10.2024թ _x000a_N 2/6101-Ա"/>
    <x v="189"/>
    <d v="2024-11-02T00:00:00"/>
    <d v="2024-11-08T00:00:00"/>
    <x v="81"/>
    <n v="54.981571428571435"/>
    <n v="7"/>
    <x v="120"/>
    <n v="373.04700000000003"/>
    <n v="0"/>
    <n v="6"/>
    <n v="0"/>
    <n v="7"/>
    <n v="0"/>
    <n v="11.824"/>
    <n v="384.87100000000004"/>
  </r>
  <r>
    <x v="24"/>
    <s v="25.17"/>
    <s v="2024 թվական, _x000a_4-րդ  եռամսյակ"/>
    <s v="22.10.2024թ _x000a_N 2/6156-Ա"/>
    <x v="190"/>
    <d v="2024-10-28T00:00:00"/>
    <d v="2024-10-31T00:00:00"/>
    <x v="6"/>
    <n v="96.4465"/>
    <n v="4"/>
    <x v="121"/>
    <n v="171.726"/>
    <n v="0"/>
    <n v="3"/>
    <n v="96.385000000000005"/>
    <n v="4"/>
    <n v="117.675"/>
    <n v="0"/>
    <n v="385.786"/>
  </r>
  <r>
    <x v="24"/>
    <s v="25.18"/>
    <s v="2024 թվական, _x000a_4-րդ  եռամսյակ"/>
    <s v="22.10.2024թ _x000a_N 2/6156-Ա"/>
    <x v="182"/>
    <d v="2024-10-28T00:00:00"/>
    <d v="2024-10-31T00:00:00"/>
    <x v="6"/>
    <n v="96.4465"/>
    <n v="4"/>
    <x v="121"/>
    <n v="171.726"/>
    <n v="0"/>
    <n v="3"/>
    <n v="96.385000000000005"/>
    <n v="4"/>
    <n v="117.675"/>
    <n v="0"/>
    <n v="385.786"/>
  </r>
  <r>
    <x v="24"/>
    <s v="25.19"/>
    <s v="2024 թվական, _x000a_4-րդ  եռամսյակ"/>
    <s v="22.10.2024թ _x000a_N 2/6156-Ա"/>
    <x v="191"/>
    <d v="2024-10-28T00:00:00"/>
    <d v="2024-10-31T00:00:00"/>
    <x v="6"/>
    <n v="96.4465"/>
    <n v="4"/>
    <x v="121"/>
    <n v="171.726"/>
    <n v="0"/>
    <n v="3"/>
    <n v="96.385000000000005"/>
    <n v="4"/>
    <n v="117.675"/>
    <n v="0"/>
    <n v="385.786"/>
  </r>
  <r>
    <x v="24"/>
    <s v="25.20"/>
    <s v="2024 թվական, _x000a_4-րդ  եռամսյակ"/>
    <s v="22.10.2024թ _x000a_N 2/6156-Ա"/>
    <x v="192"/>
    <d v="2024-10-28T00:00:00"/>
    <d v="2024-10-31T00:00:00"/>
    <x v="6"/>
    <n v="98.647750000000002"/>
    <n v="4"/>
    <x v="122"/>
    <n v="180.53100000000001"/>
    <n v="0"/>
    <n v="3"/>
    <n v="96.385000000000005"/>
    <n v="4"/>
    <n v="117.675"/>
    <n v="0"/>
    <n v="394.59100000000001"/>
  </r>
  <r>
    <x v="24"/>
    <s v="25.21"/>
    <s v="2024 թվական, _x000a_4-րդ  եռամսյակ"/>
    <s v="22.10.2024թ _x000a_N 2/6156-Ա"/>
    <x v="193"/>
    <d v="2024-10-28T00:00:00"/>
    <d v="2024-10-29T00:00:00"/>
    <x v="6"/>
    <n v="143.45099999999999"/>
    <n v="2"/>
    <x v="123"/>
    <n v="195.93700000000001"/>
    <n v="0"/>
    <n v="1"/>
    <n v="32.128"/>
    <n v="2"/>
    <n v="58.837000000000003"/>
    <n v="0"/>
    <n v="286.90199999999999"/>
  </r>
  <r>
    <x v="24"/>
    <s v="25.22"/>
    <s v="2024 թվական, _x000a_4-րդ  եռամսյակ"/>
    <s v="29.10.2024թ _x000a_N 2/6289-Ա"/>
    <x v="194"/>
    <d v="2024-11-10T00:00:00"/>
    <d v="2024-11-16T00:00:00"/>
    <x v="6"/>
    <n v="72.675142857142845"/>
    <n v="7"/>
    <x v="124"/>
    <n v="186.90799999999999"/>
    <n v="0"/>
    <n v="6"/>
    <n v="115.74299999999999"/>
    <n v="7"/>
    <n v="206.07499999999999"/>
    <n v="0"/>
    <n v="508.72599999999994"/>
  </r>
  <r>
    <x v="24"/>
    <s v="25.23"/>
    <s v="2024 թվական, _x000a_4-րդ  եռամսյակ"/>
    <s v="25.10.2024թ _x000a_N 2/6224-Ա"/>
    <x v="195"/>
    <d v="2024-11-12T00:00:00"/>
    <d v="2024-11-15T00:00:00"/>
    <x v="6"/>
    <n v="99.856750000000005"/>
    <n v="4.5"/>
    <x v="125"/>
    <n v="193.65600000000001"/>
    <n v="0"/>
    <n v="3"/>
    <n v="87.525000000000006"/>
    <n v="4"/>
    <n v="118.246"/>
    <n v="0"/>
    <n v="399.42700000000002"/>
  </r>
  <r>
    <x v="24"/>
    <s v="25.24"/>
    <s v="2024 թվական, _x000a_4-րդ  եռամսյակ"/>
    <s v="25.10.2024թ _x000a_N 2/6224-Ա"/>
    <x v="196"/>
    <d v="2024-11-12T00:00:00"/>
    <d v="2024-11-15T00:00:00"/>
    <x v="6"/>
    <n v="99.856750000000005"/>
    <n v="4"/>
    <x v="125"/>
    <n v="193.65600000000001"/>
    <n v="0"/>
    <n v="3"/>
    <n v="87.525000000000006"/>
    <n v="4"/>
    <n v="118.246"/>
    <n v="0"/>
    <n v="399.42700000000002"/>
  </r>
  <r>
    <x v="24"/>
    <s v="25.25"/>
    <s v="2024 թվական, _x000a_4-րդ  եռամսյակ"/>
    <s v="25.10.2024թ _x000a_N 2/6228-Ա"/>
    <x v="176"/>
    <d v="2024-11-23T00:00:00"/>
    <d v="2024-11-30T00:00:00"/>
    <x v="82"/>
    <n v="178.05350000000001"/>
    <n v="7"/>
    <x v="126"/>
    <n v="898.47500000000002"/>
    <n v="0"/>
    <n v="7"/>
    <n v="245.44499999999999"/>
    <n v="8"/>
    <n v="280.50799999999998"/>
    <n v="0"/>
    <n v="1424.4280000000001"/>
  </r>
  <r>
    <x v="24"/>
    <s v="25.26"/>
    <s v="2024 թվական, _x000a_4-րդ  եռամսյակ"/>
    <s v="25.10.2024թ _x000a_N 2/6228-Ա"/>
    <x v="177"/>
    <d v="2024-11-23T00:00:00"/>
    <d v="2024-11-30T00:00:00"/>
    <x v="82"/>
    <n v="172.86600000000001"/>
    <n v="5"/>
    <x v="127"/>
    <n v="871.00099999999998"/>
    <n v="0"/>
    <n v="7"/>
    <n v="231.41900000000001"/>
    <n v="8"/>
    <n v="280.50799999999998"/>
    <n v="0"/>
    <n v="1382.9280000000001"/>
  </r>
  <r>
    <x v="24"/>
    <s v="25.27"/>
    <s v="2024 թվական, _x000a_4-րդ  եռամսյակ"/>
    <s v="18.11.2024թ _x000a_N 2/6677-Ա"/>
    <x v="197"/>
    <d v="2024-11-24T00:00:00"/>
    <d v="2024-11-27T00:00:00"/>
    <x v="17"/>
    <n v="234.26875000000001"/>
    <n v="4"/>
    <x v="128"/>
    <n v="533.47"/>
    <n v="0"/>
    <n v="3"/>
    <n v="152.22"/>
    <n v="4"/>
    <n v="206.90199999999999"/>
    <n v="44.482999999999997"/>
    <n v="937.07500000000005"/>
  </r>
  <r>
    <x v="24"/>
    <s v="25.28"/>
    <s v="2024 թվական, _x000a_4-րդ  եռամսյակ"/>
    <s v="20.11.2024թ _x000a_N 1041-Ա"/>
    <x v="188"/>
    <d v="2024-11-28T00:00:00"/>
    <d v="2024-11-30T00:00:00"/>
    <x v="6"/>
    <n v="139.10733333333334"/>
    <n v="2.5"/>
    <x v="129"/>
    <n v="262.46600000000001"/>
    <n v="0"/>
    <n v="2"/>
    <n v="63.75"/>
    <n v="3"/>
    <n v="91.105999999999995"/>
    <n v="0"/>
    <n v="417.322"/>
  </r>
  <r>
    <x v="24"/>
    <s v="25.29"/>
    <s v="2024 թվական, _x000a_4-րդ  եռամսյակ"/>
    <s v="20.11.2024թ _x000a_N 2/6736-Ա"/>
    <x v="198"/>
    <d v="2024-11-25T00:00:00"/>
    <d v="2024-11-28T00:00:00"/>
    <x v="23"/>
    <n v="59.957250000000002"/>
    <n v="4"/>
    <x v="130"/>
    <n v="196.04900000000001"/>
    <n v="0"/>
    <n v="3"/>
    <n v="0"/>
    <n v="4"/>
    <n v="0"/>
    <n v="43.78"/>
    <n v="239.82900000000001"/>
  </r>
  <r>
    <x v="24"/>
    <s v="25.30"/>
    <s v="2024 թվական, _x000a_4-րդ  եռամսյակ"/>
    <s v="20.11.2024թ _x000a_N 2/6736-Ա"/>
    <x v="199"/>
    <d v="2024-11-25T00:00:00"/>
    <d v="2024-11-28T00:00:00"/>
    <x v="23"/>
    <n v="59.957250000000002"/>
    <n v="4"/>
    <x v="130"/>
    <n v="196.04900000000001"/>
    <n v="0"/>
    <n v="3"/>
    <n v="0"/>
    <n v="4"/>
    <n v="0"/>
    <n v="43.78"/>
    <n v="239.82900000000001"/>
  </r>
  <r>
    <x v="24"/>
    <s v="25.31"/>
    <s v="2024 թվական, _x000a_4-րդ  եռամսյակ"/>
    <s v="26.11.2024թ _x000a_N 2/6841-Ա"/>
    <x v="191"/>
    <d v="2024-12-04T00:00:00"/>
    <d v="2024-12-07T00:00:00"/>
    <x v="42"/>
    <n v="119.91999999999999"/>
    <n v="4"/>
    <x v="131"/>
    <n v="238.02099999999999"/>
    <n v="0"/>
    <n v="3"/>
    <n v="127.937"/>
    <n v="4"/>
    <n v="113.72199999999999"/>
    <n v="0"/>
    <n v="479.67999999999995"/>
  </r>
  <r>
    <x v="24"/>
    <s v="25.32"/>
    <s v="2024 թվական, _x000a_4-րդ  եռամսյակ"/>
    <s v="18.11.2024թ _x000a_N 2/6681-Ա"/>
    <x v="177"/>
    <d v="2024-12-02T00:00:00"/>
    <d v="2024-12-06T00:00:00"/>
    <x v="80"/>
    <n v="377.58199999999999"/>
    <n v="5"/>
    <x v="132"/>
    <n v="295.95999999999998"/>
    <n v="0"/>
    <n v="1"/>
    <n v="48.5"/>
    <n v="1"/>
    <n v="33.122"/>
    <n v="0"/>
    <n v="377.58199999999999"/>
  </r>
  <r>
    <x v="24"/>
    <s v="25.33"/>
    <s v="2024 թվական, _x000a_4-րդ  եռամսյակ"/>
    <s v="18.11.2024թ _x000a_N 2/6681-Ա"/>
    <x v="200"/>
    <d v="2024-12-02T00:00:00"/>
    <d v="2024-12-06T00:00:00"/>
    <x v="80"/>
    <n v="336.637"/>
    <n v="1"/>
    <x v="133"/>
    <n v="254.227"/>
    <n v="0"/>
    <n v="1"/>
    <n v="49.287999999999997"/>
    <n v="1"/>
    <n v="33.122"/>
    <n v="0"/>
    <n v="336.637"/>
  </r>
  <r>
    <x v="24"/>
    <s v="25.34"/>
    <s v="2024 թվական, _x000a_4-րդ  եռամսյակ"/>
    <s v="20.11.2024թ _x000a_N 2/6753-Ա"/>
    <x v="201"/>
    <d v="2024-11-26T00:00:00"/>
    <d v="2024-11-28T00:00:00"/>
    <x v="42"/>
    <n v="119.15349999999999"/>
    <n v="2"/>
    <x v="134"/>
    <n v="123.98099999999999"/>
    <n v="0"/>
    <n v="2"/>
    <n v="51.786000000000001"/>
    <n v="2"/>
    <n v="57.54"/>
    <n v="5"/>
    <n v="238.30699999999999"/>
  </r>
  <r>
    <x v="24"/>
    <s v="25.35"/>
    <s v="2024 թվական, _x000a_4-րդ  եռամսյակ"/>
    <s v="20.11.2024թ _x000a_N 2/6753-Ա"/>
    <x v="178"/>
    <d v="2024-11-25T00:00:00"/>
    <d v="2024-11-29T00:00:00"/>
    <x v="42"/>
    <n v="165.31020000000001"/>
    <n v="4"/>
    <x v="135"/>
    <n v="530.09900000000005"/>
    <n v="0"/>
    <n v="4"/>
    <n v="152.6"/>
    <n v="5"/>
    <n v="143.852"/>
    <n v="0"/>
    <n v="826.55100000000004"/>
  </r>
  <r>
    <x v="24"/>
    <s v="25.36"/>
    <s v="2024 թվական, _x000a_4-րդ  եռամսյակ"/>
    <s v="20.11.2024թ _x000a_N 2/6753-Ա"/>
    <x v="202"/>
    <d v="2024-11-25T00:00:00"/>
    <d v="2024-11-29T00:00:00"/>
    <x v="42"/>
    <n v="165.31020000000001"/>
    <n v="5"/>
    <x v="135"/>
    <n v="530.09900000000005"/>
    <n v="0"/>
    <n v="4"/>
    <n v="152.6"/>
    <n v="5"/>
    <n v="143.852"/>
    <n v="0"/>
    <n v="826.55100000000004"/>
  </r>
  <r>
    <x v="24"/>
    <s v="25.37"/>
    <s v="2024 թվական, _x000a_4-րդ  եռամսյակ"/>
    <s v="20.11.2024թ _x000a_N 2/6753-Ա"/>
    <x v="195"/>
    <d v="2024-11-25T00:00:00"/>
    <d v="2024-11-29T00:00:00"/>
    <x v="42"/>
    <n v="165.31020000000001"/>
    <n v="4.5"/>
    <x v="135"/>
    <n v="530.09900000000005"/>
    <n v="0"/>
    <n v="4"/>
    <n v="152.6"/>
    <n v="5"/>
    <n v="143.852"/>
    <n v="0"/>
    <n v="826.55100000000004"/>
  </r>
  <r>
    <x v="24"/>
    <s v="25.38"/>
    <s v="2024 թվական, _x000a_4-րդ  եռամսյակ"/>
    <s v="12.12.2024թ _x000a_N 1149-Ա"/>
    <x v="188"/>
    <d v="2024-12-13T00:00:00"/>
    <d v="2024-12-13T00:00:00"/>
    <x v="6"/>
    <n v="29.93"/>
    <n v="2.5"/>
    <x v="1"/>
    <n v="0"/>
    <n v="0"/>
    <n v="0"/>
    <n v="0"/>
    <n v="1"/>
    <n v="29.93"/>
    <n v="0"/>
    <n v="29.93"/>
  </r>
  <r>
    <x v="24"/>
    <s v="25.39"/>
    <s v="2024 թվական, _x000a_4-րդ  եռամսյակ"/>
    <s v="18.12.2024թ _x000a_N 1165-Ա"/>
    <x v="188"/>
    <d v="2024-12-18T00:00:00"/>
    <d v="2024-12-20T00:00:00"/>
    <x v="6"/>
    <n v="117.68833333333333"/>
    <n v="2.5"/>
    <x v="136"/>
    <n v="185.34399999999999"/>
    <n v="0"/>
    <n v="2"/>
    <n v="67.489999999999995"/>
    <n v="3"/>
    <n v="90.230999999999995"/>
    <n v="10"/>
    <n v="353.065"/>
  </r>
  <r>
    <x v="24"/>
    <s v="25.40"/>
    <s v="2024 թվական, _x000a_4-րդ  եռամսյակ"/>
    <s v="06.12.2024թ _x000a_N 2/7116-Ա"/>
    <x v="203"/>
    <d v="2024-12-15T00:00:00"/>
    <d v="2024-12-21T00:00:00"/>
    <x v="6"/>
    <n v="72.866714285714281"/>
    <n v="7"/>
    <x v="137"/>
    <n v="159.31800000000001"/>
    <n v="0"/>
    <n v="6"/>
    <n v="140.30099999999999"/>
    <n v="7"/>
    <n v="210.44800000000001"/>
    <n v="0"/>
    <n v="510.06700000000001"/>
  </r>
  <r>
    <x v="24"/>
    <s v="25.41"/>
    <s v="2024 թվական, _x000a_4-րդ  եռամսյակ"/>
    <s v="06.12.2024թ _x000a_N 2/7116-Ա"/>
    <x v="204"/>
    <d v="2024-12-08T00:00:00"/>
    <d v="2024-12-21T00:00:00"/>
    <x v="6"/>
    <n v="71.597714285714275"/>
    <n v="14"/>
    <x v="138"/>
    <n v="327.47800000000001"/>
    <n v="0"/>
    <n v="13"/>
    <n v="255.30199999999999"/>
    <n v="14"/>
    <n v="419.58800000000002"/>
    <n v="0"/>
    <n v="1002.3679999999999"/>
  </r>
  <r>
    <x v="24"/>
    <s v="25.42"/>
    <s v="2024 թվական, _x000a_4-րդ  եռամսյակ"/>
    <s v="06.12.2024թ _x000a_N 2/7116-Ա"/>
    <x v="205"/>
    <d v="2024-12-08T00:00:00"/>
    <d v="2024-12-21T00:00:00"/>
    <x v="6"/>
    <n v="71.597714285714275"/>
    <n v="14"/>
    <x v="138"/>
    <n v="327.47800000000001"/>
    <n v="0"/>
    <n v="13"/>
    <n v="255.30199999999999"/>
    <n v="14"/>
    <n v="419.58800000000002"/>
    <n v="0"/>
    <n v="1002.3679999999999"/>
  </r>
  <r>
    <x v="25"/>
    <s v="26.1"/>
    <s v="2024 թվական, _x000a_4-րդ  եռամսյակ"/>
    <s v="25.07.2024թ _x000a_N 84-Ա"/>
    <x v="206"/>
    <d v="2024-09-15T00:00:00"/>
    <d v="2024-09-19T00:00:00"/>
    <x v="4"/>
    <n v="52.378199999999993"/>
    <n v="5"/>
    <x v="1"/>
    <n v="0"/>
    <n v="0"/>
    <n v="4"/>
    <n v="142.327"/>
    <n v="5"/>
    <n v="0"/>
    <n v="119.56399999999999"/>
    <n v="261.89099999999996"/>
  </r>
  <r>
    <x v="25"/>
    <s v="26.2"/>
    <s v="2024 թվական, _x000a_4-րդ  եռամսյակ"/>
    <s v="02.10.2024թ _x000a_N 510-Ա"/>
    <x v="207"/>
    <d v="2024-10-06T00:00:00"/>
    <d v="2024-10-11T00:00:00"/>
    <x v="83"/>
    <n v="160.89533333333335"/>
    <n v="5.666666666666667"/>
    <x v="139"/>
    <n v="414.488"/>
    <n v="0"/>
    <n v="5"/>
    <n v="257.82499999999999"/>
    <n v="6"/>
    <n v="293.05900000000003"/>
    <n v="0"/>
    <n v="965.37200000000007"/>
  </r>
  <r>
    <x v="25"/>
    <s v="26.3"/>
    <s v="2024 թվական, _x000a_4-րդ  եռամսյակ"/>
    <s v="30.07.2024թ _x000a_N 388-Ա"/>
    <x v="208"/>
    <d v="2024-10-21T00:00:00"/>
    <d v="2024-10-25T00:00:00"/>
    <x v="4"/>
    <n v="193.24219999999997"/>
    <n v="9.5"/>
    <x v="140"/>
    <n v="242.04"/>
    <n v="0"/>
    <n v="4"/>
    <n v="300.51"/>
    <n v="5"/>
    <n v="252.089"/>
    <n v="171.572"/>
    <n v="966.2109999999999"/>
  </r>
  <r>
    <x v="25"/>
    <s v="26.4"/>
    <s v="2024 թվական, _x000a_4-րդ  եռամսյակ"/>
    <s v="30.07.2024թ _x000a_N 388-Ա"/>
    <x v="209"/>
    <d v="2024-10-21T00:00:00"/>
    <d v="2024-10-25T00:00:00"/>
    <x v="4"/>
    <n v="170.65279999999998"/>
    <n v="5"/>
    <x v="141"/>
    <n v="255.17"/>
    <n v="0"/>
    <n v="4"/>
    <n v="224.32"/>
    <n v="5"/>
    <n v="252.089"/>
    <n v="121.685"/>
    <n v="853.2639999999999"/>
  </r>
  <r>
    <x v="25"/>
    <s v="26.5"/>
    <s v="2024 թվական, _x000a_4-րդ  եռամսյակ"/>
    <s v="04.10.2024թ _x000a_N 517-Ա"/>
    <x v="210"/>
    <d v="2024-10-21T00:00:00"/>
    <d v="2024-10-25T00:00:00"/>
    <x v="84"/>
    <n v="89.365199999999987"/>
    <n v="5"/>
    <x v="1"/>
    <n v="0"/>
    <n v="0"/>
    <n v="4"/>
    <n v="160.83699999999999"/>
    <n v="5"/>
    <n v="285.98899999999998"/>
    <n v="0"/>
    <n v="446.82599999999996"/>
  </r>
  <r>
    <x v="25"/>
    <s v="26.6"/>
    <s v="2024 թվական, _x000a_4-րդ  եռամսյակ"/>
    <s v="15.08.2024թ _x000a_N 429-Ա"/>
    <x v="208"/>
    <d v="2024-09-08T00:00:00"/>
    <d v="2024-09-21T00:00:00"/>
    <x v="85"/>
    <n v="16.977857142857143"/>
    <n v="9.5"/>
    <x v="1"/>
    <n v="0"/>
    <n v="0"/>
    <n v="13"/>
    <n v="193.38800000000001"/>
    <n v="14"/>
    <n v="0"/>
    <n v="44.302"/>
    <n v="237.69"/>
  </r>
  <r>
    <x v="25"/>
    <s v="26.7"/>
    <s v="2024 թվական, _x000a_4-րդ  եռամսյակ"/>
    <s v="01․08․2024թ _x000a_N 88-Ա"/>
    <x v="211"/>
    <d v="2024-10-07T00:00:00"/>
    <d v="2024-10-12T00:00:00"/>
    <x v="86"/>
    <n v="2.5"/>
    <n v="6"/>
    <x v="1"/>
    <n v="0"/>
    <n v="0"/>
    <n v="5"/>
    <n v="0"/>
    <n v="6"/>
    <n v="0"/>
    <n v="15"/>
    <n v="15"/>
  </r>
  <r>
    <x v="25"/>
    <s v="26.8"/>
    <s v="2024 թվական, _x000a_4-րդ  եռամսյակ"/>
    <s v="11․07․2024թ _x000a_N 342-Ա"/>
    <x v="212"/>
    <d v="2024-07-13T00:00:00"/>
    <d v="2024-07-19T00:00:00"/>
    <x v="87"/>
    <n v="1.4377142857142857"/>
    <n v="14"/>
    <x v="142"/>
    <n v="10.064"/>
    <n v="0"/>
    <n v="6"/>
    <n v="0"/>
    <n v="7"/>
    <n v="0"/>
    <n v="0"/>
    <n v="10.064"/>
  </r>
  <r>
    <x v="25"/>
    <s v="26.9"/>
    <s v="2024 թվական, _x000a_4-րդ  եռամսյակ"/>
    <s v="11․07․2024թ _x000a_N 342-Ա"/>
    <x v="213"/>
    <d v="2024-07-13T00:00:00"/>
    <d v="2024-07-19T00:00:00"/>
    <x v="87"/>
    <n v="1.4377142857142857"/>
    <n v="19"/>
    <x v="142"/>
    <n v="10.064"/>
    <n v="0"/>
    <n v="6"/>
    <n v="0"/>
    <n v="7"/>
    <n v="0"/>
    <n v="0"/>
    <n v="10.064"/>
  </r>
  <r>
    <x v="25"/>
    <s v="26.10"/>
    <s v="2024 թվական, _x000a_4-րդ  եռամսյակ"/>
    <s v="27․09․2024թ _x000a_N 507-Ա"/>
    <x v="214"/>
    <d v="2024-10-06T00:00:00"/>
    <d v="2024-10-12T00:00:00"/>
    <x v="8"/>
    <n v="3.1857142857142859"/>
    <n v="7"/>
    <x v="143"/>
    <n v="22.3"/>
    <n v="0"/>
    <n v="6"/>
    <n v="0"/>
    <n v="7"/>
    <n v="0"/>
    <n v="0"/>
    <n v="22.3"/>
  </r>
  <r>
    <x v="25"/>
    <s v="26.11"/>
    <s v="2024 թվական, _x000a_4-րդ  եռամսյակ"/>
    <s v="27․09․2024թ _x000a_N 507-Ա"/>
    <x v="215"/>
    <d v="2024-10-06T00:00:00"/>
    <d v="2024-10-12T00:00:00"/>
    <x v="8"/>
    <n v="3.1857142857142859"/>
    <n v="6"/>
    <x v="143"/>
    <n v="22.3"/>
    <n v="0"/>
    <n v="6"/>
    <n v="0"/>
    <n v="7"/>
    <n v="0"/>
    <n v="0"/>
    <n v="22.3"/>
  </r>
  <r>
    <x v="25"/>
    <s v="26.12"/>
    <s v="2024 թվական, _x000a_4-րդ  եռամսյակ"/>
    <s v="27․09․2024թ _x000a_N 127-Ա"/>
    <x v="216"/>
    <d v="2024-10-06T00:00:00"/>
    <d v="2024-10-12T00:00:00"/>
    <x v="8"/>
    <n v="3.1857142857142859"/>
    <n v="7"/>
    <x v="143"/>
    <n v="22.3"/>
    <n v="0"/>
    <n v="6"/>
    <n v="0"/>
    <n v="7"/>
    <n v="0"/>
    <n v="0"/>
    <n v="22.3"/>
  </r>
  <r>
    <x v="25"/>
    <s v="26.13"/>
    <s v="2024 թվական, _x000a_4-րդ  եռամսյակ"/>
    <s v="21.08.2024թ _x000a_N 440-Ա"/>
    <x v="207"/>
    <d v="2024-09-15T00:00:00"/>
    <d v="2024-09-21T00:00:00"/>
    <x v="85"/>
    <n v="5.7988571428571429"/>
    <n v="5.666666666666667"/>
    <x v="1"/>
    <n v="0"/>
    <n v="0"/>
    <n v="6"/>
    <n v="40.591999999999999"/>
    <n v="7"/>
    <n v="0"/>
    <n v="0"/>
    <n v="40.591999999999999"/>
  </r>
  <r>
    <x v="25"/>
    <s v="26.14"/>
    <s v="2024 թվական, _x000a_4-րդ  եռամսյակ"/>
    <s v="30.10.2024թ _x000a_N 558-Ա"/>
    <x v="217"/>
    <d v="2024-11-03T00:00:00"/>
    <d v="2024-11-06T00:00:00"/>
    <x v="76"/>
    <n v="140.88175000000001"/>
    <n v="5"/>
    <x v="144"/>
    <n v="376.815"/>
    <n v="0"/>
    <n v="3"/>
    <n v="61.308"/>
    <n v="4"/>
    <n v="125.404"/>
    <n v="0"/>
    <n v="563.52700000000004"/>
  </r>
  <r>
    <x v="25"/>
    <s v="26.15"/>
    <s v="2024 թվական, _x000a_4-րդ  եռամսյակ"/>
    <s v="31.10.2024թ _x000a_N 561-Ա"/>
    <x v="218"/>
    <d v="2024-11-04T00:00:00"/>
    <d v="2024-11-06T00:00:00"/>
    <x v="13"/>
    <n v="27.798333333333332"/>
    <n v="5"/>
    <x v="1"/>
    <n v="0"/>
    <n v="0"/>
    <n v="2"/>
    <n v="0"/>
    <n v="3"/>
    <n v="83.394999999999996"/>
    <n v="0"/>
    <n v="83.394999999999996"/>
  </r>
  <r>
    <x v="25"/>
    <s v="26.16"/>
    <s v="2024 թվական, _x000a_4-րդ  եռամսյակ"/>
    <s v="29.08.2024թ _x000a_N 455-Ա"/>
    <x v="213"/>
    <d v="2024-09-15T00:00:00"/>
    <d v="2024-10-15T00:00:00"/>
    <x v="88"/>
    <n v="0.37"/>
    <n v="19"/>
    <x v="1"/>
    <n v="0"/>
    <n v="0"/>
    <n v="30"/>
    <n v="0"/>
    <n v="31"/>
    <n v="0"/>
    <n v="11.47"/>
    <n v="11.47"/>
  </r>
  <r>
    <x v="25"/>
    <s v="26.17"/>
    <s v="2024 թվական, _x000a_4-րդ  եռամսյակ"/>
    <s v="29.08.2024թ _x000a_N 455-Ա"/>
    <x v="219"/>
    <d v="2024-09-15T00:00:00"/>
    <d v="2024-10-15T00:00:00"/>
    <x v="89"/>
    <n v="0.37"/>
    <n v="31"/>
    <x v="1"/>
    <n v="0"/>
    <n v="0"/>
    <n v="30"/>
    <n v="0"/>
    <n v="31"/>
    <n v="0"/>
    <n v="11.47"/>
    <n v="11.47"/>
  </r>
  <r>
    <x v="25"/>
    <s v="26.18"/>
    <s v="2024 թվական, _x000a_4-րդ  եռամսյակ"/>
    <s v="07.11.2024թ _x000a_N 577-Ա"/>
    <x v="215"/>
    <d v="2024-12-03T00:00:00"/>
    <d v="2024-12-07T00:00:00"/>
    <x v="17"/>
    <n v="177.75980000000001"/>
    <n v="6"/>
    <x v="145"/>
    <n v="405.56700000000001"/>
    <n v="0"/>
    <n v="4"/>
    <n v="205.88200000000001"/>
    <n v="5"/>
    <n v="262.35000000000002"/>
    <n v="15"/>
    <n v="888.79900000000009"/>
  </r>
  <r>
    <x v="25"/>
    <s v="26.19"/>
    <s v="2024 թվական, _x000a_4-րդ  եռամսյակ"/>
    <s v="07.11.2024թ _x000a_N 577-Ա"/>
    <x v="220"/>
    <d v="2024-12-03T00:00:00"/>
    <d v="2024-12-07T00:00:00"/>
    <x v="17"/>
    <n v="204.58340000000001"/>
    <n v="5"/>
    <x v="145"/>
    <n v="405.56700000000001"/>
    <n v="0"/>
    <n v="4"/>
    <n v="340"/>
    <n v="5"/>
    <n v="262.35000000000002"/>
    <n v="15"/>
    <n v="1022.917"/>
  </r>
  <r>
    <x v="25"/>
    <s v="26.20"/>
    <s v="2024 թվական, _x000a_4-րդ  եռամսյակ"/>
    <s v="07.11.2024թ _x000a_N 577-Ա"/>
    <x v="221"/>
    <d v="2024-12-03T00:00:00"/>
    <d v="2024-12-07T00:00:00"/>
    <x v="17"/>
    <n v="204.58340000000001"/>
    <n v="5"/>
    <x v="145"/>
    <n v="405.56700000000001"/>
    <n v="0"/>
    <n v="4"/>
    <n v="340"/>
    <n v="5"/>
    <n v="262.35000000000002"/>
    <n v="15"/>
    <n v="1022.917"/>
  </r>
  <r>
    <x v="25"/>
    <s v="26.21"/>
    <s v="2024 թվական, _x000a_4-րդ  եռամսյակ"/>
    <s v="09.10.2024թ _x000a_N 524-Ա"/>
    <x v="212"/>
    <d v="2024-11-17T00:00:00"/>
    <d v="2024-12-07T00:00:00"/>
    <x v="85"/>
    <n v="113.81390476190477"/>
    <n v="14"/>
    <x v="146"/>
    <n v="285.54899999999998"/>
    <n v="0"/>
    <n v="20"/>
    <n v="1083.7370000000001"/>
    <n v="21"/>
    <n v="987.178"/>
    <n v="33.628"/>
    <n v="2390.0920000000001"/>
  </r>
  <r>
    <x v="25"/>
    <s v="26.22"/>
    <s v="2024 թվական, _x000a_4-րդ  եռամսյակ"/>
    <s v="09.10.2024թ _x000a_N 524-Ա"/>
    <x v="222"/>
    <d v="2024-11-17T00:00:00"/>
    <d v="2024-12-07T00:00:00"/>
    <x v="85"/>
    <n v="114.32300000000002"/>
    <n v="21"/>
    <x v="146"/>
    <n v="285.54899999999998"/>
    <n v="0"/>
    <n v="20"/>
    <n v="1065.0530000000001"/>
    <n v="21"/>
    <n v="987.178"/>
    <n v="63.003"/>
    <n v="2400.7830000000004"/>
  </r>
  <r>
    <x v="25"/>
    <s v="26.23"/>
    <s v="2024 թվական, _x000a_4-րդ  եռամսյակ"/>
    <s v="12.11.2024թ _x000a_N 167-Ա"/>
    <x v="223"/>
    <d v="2024-11-18T00:00:00"/>
    <d v="2024-11-22T00:00:00"/>
    <x v="17"/>
    <n v="210.03919999999999"/>
    <n v="5"/>
    <x v="147"/>
    <n v="438.43700000000001"/>
    <n v="0"/>
    <n v="4"/>
    <n v="338.27699999999999"/>
    <n v="5"/>
    <n v="259.21899999999999"/>
    <n v="14.263"/>
    <n v="1050.1959999999999"/>
  </r>
  <r>
    <x v="25"/>
    <s v="26.24"/>
    <s v="2024 թվական, _x000a_4-րդ  եռամսյակ"/>
    <s v="04.11.2024թ _x000a_N 574-Ա"/>
    <x v="220"/>
    <d v="2024-11-10T00:00:00"/>
    <d v="2024-11-14T00:00:00"/>
    <x v="86"/>
    <n v="196.72899999999998"/>
    <n v="5"/>
    <x v="148"/>
    <n v="314.846"/>
    <n v="0"/>
    <n v="4"/>
    <n v="390.34500000000003"/>
    <n v="5"/>
    <n v="278.45400000000001"/>
    <n v="0"/>
    <n v="983.64499999999998"/>
  </r>
  <r>
    <x v="25"/>
    <s v="26.25"/>
    <s v="2024 թվական, _x000a_4-րդ  եռամսյակ"/>
    <s v="25.11.2024թ _x000a_N 605-Ա_x000a_"/>
    <x v="217"/>
    <d v="2024-11-26T00:00:00"/>
    <d v="2024-11-29T00:00:00"/>
    <x v="17"/>
    <n v="146.47675000000001"/>
    <n v="5"/>
    <x v="149"/>
    <n v="227.99199999999999"/>
    <n v="0"/>
    <n v="3"/>
    <n v="151.709"/>
    <n v="4"/>
    <n v="206.20599999999999"/>
    <n v="0"/>
    <n v="585.90700000000004"/>
  </r>
  <r>
    <x v="25"/>
    <s v="26.26"/>
    <s v="2024 թվական, _x000a_4-րդ  եռամսյակ"/>
    <s v="25.11.2024թ _x000a_N 605-Ա_x000a_"/>
    <x v="207"/>
    <d v="2024-11-26T00:00:00"/>
    <d v="2024-11-29T00:00:00"/>
    <x v="17"/>
    <n v="203.86100000000002"/>
    <n v="5.666666666666667"/>
    <x v="150"/>
    <n v="457.529"/>
    <n v="0"/>
    <n v="3"/>
    <n v="151.709"/>
    <n v="4"/>
    <n v="206.20599999999999"/>
    <n v="0"/>
    <n v="815.44400000000007"/>
  </r>
  <r>
    <x v="25"/>
    <s v="26.27"/>
    <s v="2024 թվական, _x000a_4-րդ  եռամսյակ"/>
    <s v="25.11.2024թ _x000a_N 605-Ա_x000a_"/>
    <x v="217"/>
    <d v="2024-12-01T00:00:00"/>
    <d v="2024-12-07T00:00:00"/>
    <x v="23"/>
    <n v="57.68871428571429"/>
    <n v="5"/>
    <x v="1"/>
    <n v="0"/>
    <n v="0"/>
    <n v="6"/>
    <n v="0"/>
    <n v="7"/>
    <n v="403.82100000000003"/>
    <n v="0"/>
    <n v="403.82100000000003"/>
  </r>
  <r>
    <x v="25"/>
    <s v="26.28"/>
    <s v="2024 թվական, _x000a_4-րդ  եռամսյակ"/>
    <s v="26.11.2024թ _x000a_N 179-Ա_x000a_"/>
    <x v="224"/>
    <d v="2024-12-01T00:00:00"/>
    <d v="2024-12-07T00:00:00"/>
    <x v="23"/>
    <n v="64.344999999999999"/>
    <n v="7"/>
    <x v="1"/>
    <n v="0"/>
    <n v="0"/>
    <n v="6"/>
    <n v="0"/>
    <n v="7"/>
    <n v="405.745"/>
    <n v="44.67"/>
    <n v="450.41500000000002"/>
  </r>
  <r>
    <x v="25"/>
    <s v="26.29"/>
    <s v="2024 թվական, _x000a_4-րդ  եռամսյակ"/>
    <s v="26.11.2024թ _x000a_N 613-Ա"/>
    <x v="218"/>
    <d v="2024-12-01T00:00:00"/>
    <d v="2024-12-07T00:00:00"/>
    <x v="23"/>
    <n v="57.963571428571427"/>
    <n v="5"/>
    <x v="1"/>
    <n v="0"/>
    <n v="0"/>
    <n v="6"/>
    <n v="0"/>
    <n v="7"/>
    <n v="405.745"/>
    <n v="0"/>
    <n v="405.745"/>
  </r>
  <r>
    <x v="25"/>
    <s v="26.30"/>
    <s v="2024 թվական, _x000a_4-րդ  եռամսյակ"/>
    <s v="08.11.2024թ _x000a_N 580-Ա_x000a_"/>
    <x v="225"/>
    <d v="2024-11-11T00:00:00"/>
    <d v="2024-11-15T00:00:00"/>
    <x v="49"/>
    <n v="4"/>
    <n v="5"/>
    <x v="1"/>
    <n v="0"/>
    <n v="0"/>
    <n v="4"/>
    <n v="0"/>
    <n v="5"/>
    <n v="0"/>
    <n v="20"/>
    <n v="20"/>
  </r>
  <r>
    <x v="26"/>
    <s v="27.1"/>
    <s v="2024 թվական, _x000a_4-րդ  եռամսյակ"/>
    <s v="18.11.2024թ _x000a_N 366-Ա"/>
    <x v="226"/>
    <d v="2024-11-25T00:00:00"/>
    <d v="2024-11-28T00:00:00"/>
    <x v="23"/>
    <n v="124.70025"/>
    <n v="4"/>
    <x v="151"/>
    <n v="176.715"/>
    <n v="0"/>
    <n v="3"/>
    <n v="81.941999999999993"/>
    <n v="4"/>
    <n v="231.30799999999999"/>
    <n v="8.8360000000000003"/>
    <n v="498.80099999999999"/>
  </r>
  <r>
    <x v="26"/>
    <s v="27.2"/>
    <s v="2024 թվական, _x000a_4-րդ  եռամսյակ"/>
    <s v="27.11.2024թ _x000a_N 379-Ա"/>
    <x v="226"/>
    <d v="2024-12-02T00:00:00"/>
    <d v="2024-12-05T00:00:00"/>
    <x v="18"/>
    <n v="18.015000000000001"/>
    <n v="4"/>
    <x v="1"/>
    <n v="0"/>
    <n v="0"/>
    <n v="3"/>
    <n v="0"/>
    <n v="4"/>
    <n v="72.06"/>
    <n v="0"/>
    <n v="72.06"/>
  </r>
  <r>
    <x v="26"/>
    <s v="27.3"/>
    <s v="2024 թվական, _x000a_4-րդ  եռամսյակ"/>
    <s v="06․12․2024թ _x000a_N 399-Ա"/>
    <x v="227"/>
    <d v="2024-12-10T00:00:00"/>
    <d v="2024-12-13T00:00:00"/>
    <x v="6"/>
    <n v="91.835999999999999"/>
    <n v="4"/>
    <x v="152"/>
    <n v="145.41999999999999"/>
    <n v="0"/>
    <n v="3"/>
    <n v="99.926000000000002"/>
    <n v="4"/>
    <n v="121.998"/>
    <n v="0"/>
    <n v="367.34399999999999"/>
  </r>
  <r>
    <x v="26"/>
    <s v="27.4"/>
    <s v="2024 թվական, _x000a_4-րդ  եռամսյակ"/>
    <s v="20․09․2024թ _x000a_N 848-Ա"/>
    <x v="228"/>
    <d v="2024-10-20T00:00:00"/>
    <d v="2024-10-21T00:00:00"/>
    <x v="23"/>
    <n v="29.3825"/>
    <n v="2"/>
    <x v="1"/>
    <n v="0"/>
    <n v="0"/>
    <n v="1"/>
    <n v="17.826000000000001"/>
    <n v="2"/>
    <n v="0"/>
    <n v="40.939"/>
    <n v="58.765000000000001"/>
  </r>
  <r>
    <x v="27"/>
    <s v="28.1"/>
    <s v="2024 թվական, _x000a_4-րդ  եռամսյակ"/>
    <s v="26.09.2024թ _x000a_N 125-Ա/3"/>
    <x v="229"/>
    <d v="2024-10-01T00:00:00"/>
    <d v="2024-10-04T00:00:00"/>
    <x v="25"/>
    <n v="60.05"/>
    <n v="4"/>
    <x v="1"/>
    <n v="0"/>
    <n v="0"/>
    <n v="3"/>
    <n v="0"/>
    <n v="4"/>
    <n v="240.2"/>
    <n v="0"/>
    <n v="240.2"/>
  </r>
  <r>
    <x v="27"/>
    <s v="28.2"/>
    <s v="2024 թվական, _x000a_4-րդ  եռամսյակ"/>
    <s v="26.09.2024թ _x000a_N 125-Ա/3"/>
    <x v="230"/>
    <d v="2024-10-01T00:00:00"/>
    <d v="2024-10-04T00:00:00"/>
    <x v="25"/>
    <n v="60.05"/>
    <n v="4"/>
    <x v="1"/>
    <n v="0"/>
    <n v="0"/>
    <n v="3"/>
    <n v="0"/>
    <n v="4"/>
    <n v="240.2"/>
    <n v="0"/>
    <n v="240.2"/>
  </r>
  <r>
    <x v="27"/>
    <s v="28.3"/>
    <s v="2024 թվական, _x000a_4-րդ  եռամսյակ"/>
    <s v="14.10.2024թ _x000a_N 133-Ա/3"/>
    <x v="229"/>
    <d v="2024-10-28T00:00:00"/>
    <d v="2024-10-31T00:00:00"/>
    <x v="7"/>
    <n v="48.104500000000002"/>
    <n v="4"/>
    <x v="1"/>
    <n v="0"/>
    <n v="0"/>
    <n v="3"/>
    <n v="0"/>
    <n v="4"/>
    <n v="192.41800000000001"/>
    <n v="0"/>
    <n v="192.41800000000001"/>
  </r>
  <r>
    <x v="28"/>
    <s v="29.1"/>
    <s v="2024 թվական, _x000a_4-րդ  եռամսյակ"/>
    <s v="17.10.2024թ_x000a_ N 6317-Ա"/>
    <x v="231"/>
    <d v="2024-11-04T00:00:00"/>
    <d v="2024-11-08T00:00:00"/>
    <x v="90"/>
    <n v="26.879000000000001"/>
    <n v="6.5"/>
    <x v="1"/>
    <n v="0"/>
    <n v="0"/>
    <n v="4"/>
    <n v="0"/>
    <n v="5"/>
    <n v="134.39500000000001"/>
    <n v="0"/>
    <n v="134.39500000000001"/>
  </r>
  <r>
    <x v="28"/>
    <s v="29.2"/>
    <s v="2024 թվական, _x000a_4-րդ  եռամսյակ"/>
    <s v="16.10.2024թ_x000a_ N 6233-Ա _x000a_21.10.2024թ _x000a_ N 6401-Ա  _x000a_"/>
    <x v="232"/>
    <d v="2024-10-28T00:00:00"/>
    <d v="2024-10-30T00:00:00"/>
    <x v="51"/>
    <n v="189.50199999999998"/>
    <n v="3"/>
    <x v="153"/>
    <n v="342.95"/>
    <n v="0"/>
    <n v="2"/>
    <n v="82.695999999999998"/>
    <n v="3"/>
    <n v="142.86000000000001"/>
    <n v="0"/>
    <n v="568.50599999999997"/>
  </r>
  <r>
    <x v="28"/>
    <s v="29.3"/>
    <s v="2024 թվական, _x000a_4-րդ  եռամսյակ"/>
    <s v="22.10.2024թ_x000a_ N 6429-Ա"/>
    <x v="233"/>
    <d v="2024-10-22T00:00:00"/>
    <d v="2024-10-24T00:00:00"/>
    <x v="19"/>
    <n v="51.865333333333332"/>
    <n v="3"/>
    <x v="1"/>
    <n v="0"/>
    <n v="0"/>
    <n v="2"/>
    <n v="69.67"/>
    <n v="3"/>
    <n v="85.926000000000002"/>
    <n v="0"/>
    <n v="155.596"/>
  </r>
  <r>
    <x v="28"/>
    <s v="29.4"/>
    <s v="2024 թվական, _x000a_4-րդ  եռամսյակ"/>
    <s v="22.10.2024թ_x000a_ N 6429-Ա"/>
    <x v="234"/>
    <d v="2024-10-22T00:00:00"/>
    <d v="2024-10-24T00:00:00"/>
    <x v="19"/>
    <n v="51.865333333333332"/>
    <n v="3"/>
    <x v="1"/>
    <n v="0"/>
    <n v="0"/>
    <n v="2"/>
    <n v="69.67"/>
    <n v="3"/>
    <n v="85.926000000000002"/>
    <n v="0"/>
    <n v="155.596"/>
  </r>
  <r>
    <x v="28"/>
    <s v="29.5"/>
    <s v="2024 թվական, _x000a_4-րդ  եռամսյակ"/>
    <s v="09.12.2024թ_x000a_ N 5244-Ա"/>
    <x v="231"/>
    <d v="2024-09-22T00:00:00"/>
    <d v="2024-09-29T00:00:00"/>
    <x v="91"/>
    <n v="9.4356249999999999"/>
    <n v="6.5"/>
    <x v="1"/>
    <n v="0"/>
    <n v="0"/>
    <n v="7"/>
    <n v="0"/>
    <n v="8"/>
    <n v="0"/>
    <n v="75.484999999999999"/>
    <n v="75.484999999999999"/>
  </r>
  <r>
    <x v="29"/>
    <s v="30.1"/>
    <s v="2024 թվական, _x000a_4-րդ  եռամսյակ"/>
    <s v="21.10.2024թ _x000a_N 2501-Ա _x000a_01.11.2024թ _x000a_N 2629-Ա_x000a_"/>
    <x v="235"/>
    <d v="2024-11-05T00:00:00"/>
    <d v="2024-11-09T00:00:00"/>
    <x v="92"/>
    <n v="84.331800000000001"/>
    <n v="5"/>
    <x v="154"/>
    <n v="421.65899999999999"/>
    <n v="0"/>
    <n v="4"/>
    <n v="0"/>
    <n v="5"/>
    <n v="0"/>
    <n v="0"/>
    <n v="421.65899999999999"/>
  </r>
  <r>
    <x v="29"/>
    <s v="30.2"/>
    <s v="2024 թվական, _x000a_4-րդ  եռամսյակ"/>
    <s v="21.10.2024թ _x000a_N 2501-Ա _x000a_01.11.2024թ _x000a_N 2629-Ա_x000a_"/>
    <x v="236"/>
    <d v="2024-11-05T00:00:00"/>
    <d v="2024-11-09T00:00:00"/>
    <x v="92"/>
    <n v="72.167999999999992"/>
    <n v="5"/>
    <x v="155"/>
    <n v="360.84"/>
    <n v="0"/>
    <n v="4"/>
    <n v="0"/>
    <n v="5"/>
    <n v="0"/>
    <n v="0"/>
    <n v="360.84"/>
  </r>
  <r>
    <x v="29"/>
    <s v="30.3"/>
    <s v="2024 թվական, _x000a_4-րդ  եռամսյակ"/>
    <s v="21.10.2024թ _x000a_N 2501-Ա _x000a_01.11.2024թ _x000a_N 2629-Ա_x000a_"/>
    <x v="237"/>
    <d v="2024-11-05T00:00:00"/>
    <d v="2024-11-09T00:00:00"/>
    <x v="92"/>
    <n v="72.167999999999992"/>
    <n v="5"/>
    <x v="155"/>
    <n v="360.84"/>
    <n v="0"/>
    <n v="4"/>
    <n v="0"/>
    <n v="5"/>
    <n v="0"/>
    <n v="0"/>
    <n v="360.84"/>
  </r>
  <r>
    <x v="29"/>
    <s v="30.4"/>
    <s v="2024 թվական, _x000a_4-րդ  եռամսյակ"/>
    <s v="21.10.2024թ _x000a_N 2501-Ա _x000a_01.11.2024թ _x000a_N 2629-Ա_x000a_"/>
    <x v="238"/>
    <d v="2024-11-05T00:00:00"/>
    <d v="2024-11-09T00:00:00"/>
    <x v="92"/>
    <n v="72.167999999999992"/>
    <n v="5"/>
    <x v="155"/>
    <n v="360.84"/>
    <n v="0"/>
    <n v="4"/>
    <n v="0"/>
    <n v="5"/>
    <n v="0"/>
    <n v="0"/>
    <n v="360.84"/>
  </r>
  <r>
    <x v="30"/>
    <s v="31.1"/>
    <s v="2024 թվական, _x000a_4-րդ  եռամսյակ"/>
    <s v="15.11.2024թ _x000a_N 1023-Ա"/>
    <x v="239"/>
    <d v="2024-11-19T00:00:00"/>
    <d v="2024-11-23T00:00:00"/>
    <x v="14"/>
    <n v="234.04180000000002"/>
    <n v="5"/>
    <x v="156"/>
    <n v="353.53699999999998"/>
    <n v="0"/>
    <n v="4"/>
    <n v="555"/>
    <n v="5"/>
    <n v="233.995"/>
    <n v="27.677"/>
    <n v="1170.2090000000001"/>
  </r>
  <r>
    <x v="30"/>
    <s v="31.2"/>
    <s v="2024 թվական, _x000a_4-րդ  եռամսյակ"/>
    <s v="18.11.2024թ _x000a_N 473-Ա "/>
    <x v="240"/>
    <d v="2024-11-19T00:00:00"/>
    <d v="2024-11-23T00:00:00"/>
    <x v="14"/>
    <n v="178.4418"/>
    <n v="5"/>
    <x v="156"/>
    <n v="353.53699999999998"/>
    <n v="0"/>
    <n v="4"/>
    <n v="277"/>
    <n v="5"/>
    <n v="233.995"/>
    <n v="27.677"/>
    <n v="892.20900000000006"/>
  </r>
  <r>
    <x v="30"/>
    <s v="31.3"/>
    <s v="2024 թվական, _x000a_4-րդ  եռամսյակ"/>
    <s v="18.11.2024թ _x000a_N 473-Ա "/>
    <x v="241"/>
    <d v="2024-11-19T00:00:00"/>
    <d v="2024-11-23T00:00:00"/>
    <x v="14"/>
    <n v="178.4418"/>
    <n v="5"/>
    <x v="156"/>
    <n v="353.53699999999998"/>
    <n v="0"/>
    <n v="4"/>
    <n v="277"/>
    <n v="5"/>
    <n v="233.995"/>
    <n v="27.677"/>
    <n v="892.20900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8" indent="0" showHeaders="0" compact="0" compactData="0" multipleFieldFilters="0">
  <location ref="A10:M253" firstHeaderRow="0" firstDataRow="1" firstDataCol="2"/>
  <pivotFields count="20">
    <pivotField axis="axisRow" compact="0" outline="0" showAll="0" sortType="ascending" defaultSubtotal="0">
      <items count="40">
        <item x="0"/>
        <item x="1"/>
        <item x="2"/>
        <item x="3"/>
        <item x="4"/>
        <item x="5"/>
        <item x="6"/>
        <item x="7"/>
        <item x="8"/>
        <item m="1" x="39"/>
        <item x="9"/>
        <item x="10"/>
        <item x="11"/>
        <item x="12"/>
        <item x="13"/>
        <item x="14"/>
        <item x="15"/>
        <item x="16"/>
        <item x="17"/>
        <item x="18"/>
        <item m="1" x="35"/>
        <item x="19"/>
        <item x="20"/>
        <item x="21"/>
        <item x="22"/>
        <item x="23"/>
        <item x="24"/>
        <item x="25"/>
        <item x="26"/>
        <item x="27"/>
        <item x="28"/>
        <item m="1" x="34"/>
        <item x="29"/>
        <item x="30"/>
        <item m="1" x="31"/>
        <item m="1" x="38"/>
        <item m="1" x="36"/>
        <item m="1" x="32"/>
        <item m="1" x="33"/>
        <item m="1" x="37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Անունը, ազգանունը, _x000a_զբաղեցրած պաշտոնը" axis="axisRow" compact="0" outline="0" showAll="0" defaultSubtotal="0">
      <items count="242">
        <item x="228"/>
        <item x="233"/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</items>
    </pivotField>
    <pivotField compact="0" numFmtId="169" outline="0" showAll="0" defaultSubtotal="0"/>
    <pivotField compact="0" numFmtId="169" outline="0" showAll="0" defaultSubtotal="0"/>
    <pivotField compact="0" outline="0" showAll="0" defaultSubtotal="0">
      <items count="93">
        <item x="60"/>
        <item x="75"/>
        <item x="23"/>
        <item x="52"/>
        <item x="30"/>
        <item x="85"/>
        <item x="86"/>
        <item x="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7"/>
        <item x="88"/>
        <item x="90"/>
        <item x="91"/>
        <item x="92"/>
      </items>
    </pivotField>
    <pivotField compact="0" numFmtId="164" outline="0" showAll="0" defaultSubtotal="0"/>
    <pivotField dataField="1" compact="0" numFmtId="164" outline="0" showAll="0" defaultSubtotal="0"/>
    <pivotField dataField="1" compact="0" outline="0" showAll="0" defaultSubtotal="0">
      <items count="157">
        <item x="1"/>
        <item x="11"/>
        <item x="0"/>
        <item x="4"/>
        <item x="9"/>
        <item x="10"/>
        <item x="12"/>
        <item x="2"/>
        <item x="3"/>
        <item x="5"/>
        <item x="6"/>
        <item x="7"/>
        <item x="8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dataField="1" compact="0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outline="0" dragToRow="0" dragToCol="0" dragToPage="0" showAll="0" defaultSubtotal="0"/>
  </pivotFields>
  <rowFields count="2">
    <field x="0"/>
    <field x="4"/>
  </rowFields>
  <rowItems count="243">
    <i>
      <x/>
      <x v="3"/>
    </i>
    <i>
      <x v="1"/>
      <x v="4"/>
    </i>
    <i r="1">
      <x v="5"/>
    </i>
    <i>
      <x v="2"/>
      <x v="6"/>
    </i>
    <i r="1">
      <x v="7"/>
    </i>
    <i r="1">
      <x v="8"/>
    </i>
    <i r="1">
      <x v="9"/>
    </i>
    <i r="1">
      <x v="10"/>
    </i>
    <i r="1">
      <x v="11"/>
    </i>
    <i>
      <x v="3"/>
      <x v="12"/>
    </i>
    <i r="1">
      <x v="13"/>
    </i>
    <i>
      <x v="4"/>
      <x v="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>
      <x v="5"/>
      <x v="28"/>
    </i>
    <i r="1">
      <x v="29"/>
    </i>
    <i r="1">
      <x v="30"/>
    </i>
    <i r="1">
      <x v="31"/>
    </i>
    <i r="1">
      <x v="32"/>
    </i>
    <i>
      <x v="6"/>
      <x v="33"/>
    </i>
    <i r="1">
      <x v="34"/>
    </i>
    <i r="1">
      <x v="35"/>
    </i>
    <i>
      <x v="7"/>
      <x v="36"/>
    </i>
    <i r="1">
      <x v="37"/>
    </i>
    <i>
      <x v="8"/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>
      <x v="10"/>
      <x v="60"/>
    </i>
    <i r="1">
      <x v="61"/>
    </i>
    <i r="1">
      <x v="62"/>
    </i>
    <i>
      <x v="11"/>
      <x v="63"/>
    </i>
    <i r="1">
      <x v="64"/>
    </i>
    <i>
      <x v="12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3"/>
      <x v="78"/>
    </i>
    <i r="1">
      <x v="79"/>
    </i>
    <i r="1">
      <x v="80"/>
    </i>
    <i>
      <x v="14"/>
      <x v="81"/>
    </i>
    <i r="1">
      <x v="82"/>
    </i>
    <i r="1">
      <x v="83"/>
    </i>
    <i r="1">
      <x v="84"/>
    </i>
    <i r="1">
      <x v="85"/>
    </i>
    <i>
      <x v="15"/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>
      <x v="16"/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>
      <x v="17"/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18"/>
      <x v="128"/>
    </i>
    <i r="1">
      <x v="129"/>
    </i>
    <i r="1">
      <x v="130"/>
    </i>
    <i r="1">
      <x v="131"/>
    </i>
    <i>
      <x v="19"/>
      <x v="132"/>
    </i>
    <i r="1">
      <x v="133"/>
    </i>
    <i>
      <x v="21"/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>
      <x v="22"/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>
      <x v="23"/>
      <x v="158"/>
    </i>
    <i r="1">
      <x v="159"/>
    </i>
    <i r="1">
      <x v="160"/>
    </i>
    <i r="1">
      <x v="161"/>
    </i>
    <i r="1">
      <x v="162"/>
    </i>
    <i>
      <x v="24"/>
      <x v="163"/>
    </i>
    <i r="1">
      <x v="164"/>
    </i>
    <i r="1">
      <x v="165"/>
    </i>
    <i>
      <x v="25"/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>
      <x v="26"/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>
      <x v="27"/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>
      <x v="28"/>
      <x/>
    </i>
    <i r="1">
      <x v="228"/>
    </i>
    <i r="1">
      <x v="229"/>
    </i>
    <i>
      <x v="29"/>
      <x v="230"/>
    </i>
    <i r="1">
      <x v="231"/>
    </i>
    <i>
      <x v="30"/>
      <x v="1"/>
    </i>
    <i r="1">
      <x v="232"/>
    </i>
    <i r="1">
      <x v="233"/>
    </i>
    <i r="1">
      <x v="234"/>
    </i>
    <i>
      <x v="32"/>
      <x v="235"/>
    </i>
    <i r="1">
      <x v="236"/>
    </i>
    <i r="1">
      <x v="237"/>
    </i>
    <i r="1">
      <x v="238"/>
    </i>
    <i>
      <x v="33"/>
      <x v="239"/>
    </i>
    <i r="1">
      <x v="240"/>
    </i>
    <i r="1">
      <x v="24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Գործուղման միջին ծախսը մեկ օրվա համար ըստ գործուղված անձի՝  գործուղումների քանակի" fld="19" baseField="4" baseItem="3"/>
    <dataField name="Average of Գործուղման միջին տևողությունը ըստ գործուղված անձի" fld="9" subtotal="average" baseField="4" baseItem="3"/>
    <dataField name="Sum of Ճանապարհածախսը՝ " fld="10" baseField="0" baseItem="0"/>
    <dataField name="Sum of Էկոնոմ դաս" fld="11" baseField="0" baseItem="0"/>
    <dataField name="Sum of Բիզնես դաս" fld="12" baseField="0" baseItem="0"/>
    <dataField name="Sum of Գիշերավարձը" fld="14" baseField="0" baseItem="0"/>
    <dataField name="Sum of Գիշերավարձը _x000a_/օրերի քանակ/" fld="13" baseField="0" baseItem="0" numFmtId="3"/>
    <dataField name="Sum of Օրապահիկը_x000a_" fld="16" baseField="0" baseItem="0"/>
    <dataField name="Sum of Օրապահիկը_x000a_ /օրերի քանակ/" fld="15" baseField="0" baseItem="0" numFmtId="3"/>
    <dataField name="Sum of _x000a_Այլ ծախսեր" fld="17" baseField="0" baseItem="0"/>
    <dataField name="Sum of _x000a_Ընդամենը ծախսեր" fld="18" baseField="0" baseItem="0"/>
  </dataFields>
  <formats count="119">
    <format dxfId="118">
      <pivotArea field="0" type="button" dataOnly="0" labelOnly="1" outline="0" axis="axisRow" fieldPosition="0"/>
    </format>
    <format dxfId="117">
      <pivotArea field="4" type="button" dataOnly="0" labelOnly="1" outline="0" axis="axisRow" fieldPosition="1"/>
    </format>
    <format dxfId="116">
      <pivotArea dataOnly="0" labelOnly="1" outline="0" fieldPosition="0">
        <references count="1">
          <reference field="0" count="0"/>
        </references>
      </pivotArea>
    </format>
    <format dxfId="115">
      <pivotArea dataOnly="0" labelOnly="1" grandRow="1" outline="0" fieldPosition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0" type="button" dataOnly="0" labelOnly="1" outline="0" axis="axisRow" fieldPosition="0"/>
    </format>
    <format dxfId="111">
      <pivotArea field="4" type="button" dataOnly="0" labelOnly="1" outline="0" axis="axisRow" fieldPosition="1"/>
    </format>
    <format dxfId="110">
      <pivotArea dataOnly="0" labelOnly="1" outline="0" fieldPosition="0">
        <references count="1">
          <reference field="0" count="0"/>
        </references>
      </pivotArea>
    </format>
    <format dxfId="109">
      <pivotArea dataOnly="0" labelOnly="1" grandRow="1" outline="0" fieldPosition="0"/>
    </format>
    <format dxfId="108">
      <pivotArea field="0" type="button" dataOnly="0" labelOnly="1" outline="0" axis="axisRow" fieldPosition="0"/>
    </format>
    <format dxfId="107">
      <pivotArea field="4" type="button" dataOnly="0" labelOnly="1" outline="0" axis="axisRow" fieldPosition="1"/>
    </format>
    <format dxfId="106">
      <pivotArea field="7" type="button" dataOnly="0" labelOnly="1" outline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0" type="button" dataOnly="0" labelOnly="1" outline="0" axis="axisRow" fieldPosition="0"/>
    </format>
    <format dxfId="102">
      <pivotArea field="4" type="button" dataOnly="0" labelOnly="1" outline="0" axis="axisRow" fieldPosition="1"/>
    </format>
    <format dxfId="101">
      <pivotArea field="7" type="button" dataOnly="0" labelOnly="1" outline="0"/>
    </format>
    <format dxfId="100">
      <pivotArea dataOnly="0" labelOnly="1" outline="0" fieldPosition="0">
        <references count="1">
          <reference field="0" count="0"/>
        </references>
      </pivotArea>
    </format>
    <format dxfId="99">
      <pivotArea dataOnly="0" labelOnly="1" grandRow="1" outline="0" fieldPosition="0"/>
    </format>
    <format dxfId="98">
      <pivotArea field="4" type="button" dataOnly="0" labelOnly="1" outline="0" axis="axisRow" fieldPosition="1"/>
    </format>
    <format dxfId="97">
      <pivotArea field="4" type="button" dataOnly="0" labelOnly="1" outline="0" axis="axisRow" fieldPosition="1"/>
    </format>
    <format dxfId="96">
      <pivotArea field="4" type="button" dataOnly="0" labelOnly="1" outline="0" axis="axisRow" fieldPosition="1"/>
    </format>
    <format dxfId="95">
      <pivotArea outline="0" collapsedLevelsAreSubtotals="1" fieldPosition="0"/>
    </format>
    <format dxfId="94">
      <pivotArea field="7" type="button" dataOnly="0" labelOnly="1" outline="0"/>
    </format>
    <format dxfId="93">
      <pivotArea field="7" type="button" dataOnly="0" labelOnly="1" outline="0"/>
    </format>
    <format dxfId="92">
      <pivotArea dataOnly="0" labelOnly="1" outline="0" fieldPosition="0">
        <references count="1">
          <reference field="4" count="0"/>
        </references>
      </pivotArea>
    </format>
    <format dxfId="91">
      <pivotArea field="4" type="button" dataOnly="0" labelOnly="1" outline="0" axis="axisRow" fieldPosition="1"/>
    </format>
    <format dxfId="90">
      <pivotArea field="4" type="button" dataOnly="0" labelOnly="1" outline="0" axis="axisRow" fieldPosition="1"/>
    </format>
    <format dxfId="89">
      <pivotArea field="4" type="button" dataOnly="0" labelOnly="1" outline="0" axis="axisRow" fieldPosition="1"/>
    </format>
    <format dxfId="88">
      <pivotArea field="0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86">
      <pivotArea dataOnly="0" labelOnly="1" outline="0" fieldPosition="0">
        <references count="1">
          <reference field="4294967294" count="2">
            <x v="5"/>
            <x v="7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2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0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0" type="button" dataOnly="0" labelOnly="1" outline="0" axis="axisRow" fieldPosition="0"/>
    </format>
    <format dxfId="76">
      <pivotArea field="4" type="button" dataOnly="0" labelOnly="1" outline="0" axis="axisRow" fieldPosition="1"/>
    </format>
    <format dxfId="75">
      <pivotArea dataOnly="0" labelOnly="1" outline="0" fieldPosition="0">
        <references count="1">
          <reference field="0" count="0"/>
        </references>
      </pivotArea>
    </format>
    <format dxfId="74">
      <pivotArea dataOnly="0" labelOnly="1" grandRow="1" outline="0" fieldPosition="0"/>
    </format>
    <format dxfId="7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2">
      <pivotArea field="4" type="button" dataOnly="0" labelOnly="1" outline="0" axis="axisRow" fieldPosition="1"/>
    </format>
    <format dxfId="71">
      <pivotArea field="4" type="button" dataOnly="0" labelOnly="1" outline="0" axis="axisRow" fieldPosition="1"/>
    </format>
    <format dxfId="70">
      <pivotArea dataOnly="0" labelOnly="1" grandRow="1" outline="0" fieldPosition="0"/>
    </format>
    <format dxfId="69">
      <pivotArea field="4" type="button" dataOnly="0" labelOnly="1" outline="0" axis="axisRow" fieldPosition="1"/>
    </format>
    <format dxfId="68">
      <pivotArea dataOnly="0" labelOnly="1" grandRow="1" outline="0" fieldPosition="0"/>
    </format>
    <format dxfId="67">
      <pivotArea field="10" type="button" dataOnly="0" labelOnly="1" outline="0"/>
    </format>
    <format dxfId="66">
      <pivotArea field="0" type="button" dataOnly="0" labelOnly="1" outline="0" axis="axisRow" fieldPosition="0"/>
    </format>
    <format dxfId="65">
      <pivotArea field="4" type="button" dataOnly="0" labelOnly="1" outline="0" axis="axisRow" fieldPosition="1"/>
    </format>
    <format dxfId="64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3">
      <pivotArea field="0" type="button" dataOnly="0" labelOnly="1" outline="0" axis="axisRow" fieldPosition="0"/>
    </format>
    <format dxfId="62">
      <pivotArea field="4" type="button" dataOnly="0" labelOnly="1" outline="0" axis="axisRow" fieldPosition="1"/>
    </format>
    <format dxfId="61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0">
      <pivotArea field="0" type="button" dataOnly="0" labelOnly="1" outline="0" axis="axisRow" fieldPosition="0"/>
    </format>
    <format dxfId="59">
      <pivotArea field="4" type="button" dataOnly="0" labelOnly="1" outline="0" axis="axisRow" fieldPosition="1"/>
    </format>
    <format dxfId="58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7">
      <pivotArea field="0" type="button" dataOnly="0" labelOnly="1" outline="0" axis="axisRow" fieldPosition="0"/>
    </format>
    <format dxfId="56">
      <pivotArea field="4" type="button" dataOnly="0" labelOnly="1" outline="0" axis="axisRow" fieldPosition="1"/>
    </format>
    <format dxfId="55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4">
      <pivotArea field="0" type="button" dataOnly="0" labelOnly="1" outline="0" axis="axisRow" fieldPosition="0"/>
    </format>
    <format dxfId="53">
      <pivotArea field="4" type="button" dataOnly="0" labelOnly="1" outline="0" axis="axisRow" fieldPosition="1"/>
    </format>
    <format dxfId="52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1">
      <pivotArea field="0" type="button" dataOnly="0" labelOnly="1" outline="0" axis="axisRow" fieldPosition="0"/>
    </format>
    <format dxfId="50">
      <pivotArea field="4" type="button" dataOnly="0" labelOnly="1" outline="0" axis="axisRow" fieldPosition="1"/>
    </format>
    <format dxfId="49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8">
      <pivotArea field="4" type="button" dataOnly="0" labelOnly="1" outline="0" axis="axisRow" fieldPosition="1"/>
    </format>
    <format dxfId="47">
      <pivotArea dataOnly="0" labelOnly="1" grandRow="1" outline="0" fieldPosition="0"/>
    </format>
    <format dxfId="46">
      <pivotArea field="4" type="button" dataOnly="0" labelOnly="1" outline="0" axis="axisRow" fieldPosition="1"/>
    </format>
    <format dxfId="45">
      <pivotArea dataOnly="0" labelOnly="1" grandRow="1" outline="0" fieldPosition="0"/>
    </format>
    <format dxfId="44">
      <pivotArea field="0" type="button" dataOnly="0" labelOnly="1" outline="0" axis="axisRow" fieldPosition="0"/>
    </format>
    <format dxfId="43">
      <pivotArea field="4" type="button" dataOnly="0" labelOnly="1" outline="0" axis="axisRow" fieldPosition="1"/>
    </format>
    <format dxfId="42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">
      <pivotArea field="0" type="button" dataOnly="0" labelOnly="1" outline="0" axis="axisRow" fieldPosition="0"/>
    </format>
    <format dxfId="40">
      <pivotArea field="4" type="button" dataOnly="0" labelOnly="1" outline="0" axis="axisRow" fieldPosition="1"/>
    </format>
    <format dxfId="39">
      <pivotArea dataOnly="0" labelOnly="1" outline="0" fieldPosition="0">
        <references count="1">
          <reference field="4294967294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8">
      <pivotArea field="4" type="button" dataOnly="0" labelOnly="1" outline="0" axis="axisRow" fieldPosition="1"/>
    </format>
    <format dxfId="37">
      <pivotArea dataOnly="0" labelOnly="1" grandRow="1" outline="0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4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1"/>
          </reference>
          <reference field="4" count="2">
            <x v="4"/>
            <x v="5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2"/>
          </reference>
          <reference field="4" count="6">
            <x v="6"/>
            <x v="7"/>
            <x v="8"/>
            <x v="9"/>
            <x v="10"/>
            <x v="11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3"/>
          </reference>
          <reference field="4" count="2">
            <x v="12"/>
            <x v="13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4"/>
          </reference>
          <reference field="4" count="15">
            <x v="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5"/>
          </reference>
          <reference field="4" count="5">
            <x v="28"/>
            <x v="29"/>
            <x v="30"/>
            <x v="31"/>
            <x v="32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6"/>
          </reference>
          <reference field="4" count="3">
            <x v="33"/>
            <x v="34"/>
            <x v="35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7"/>
          </reference>
          <reference field="4" count="2">
            <x v="36"/>
            <x v="37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8"/>
          </reference>
          <reference field="4" count="22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10"/>
          </reference>
          <reference field="4" count="3">
            <x v="60"/>
            <x v="61"/>
            <x v="62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1"/>
          </reference>
          <reference field="4" count="2">
            <x v="63"/>
            <x v="64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12"/>
          </reference>
          <reference field="4" count="13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13"/>
          </reference>
          <reference field="4" count="3">
            <x v="78"/>
            <x v="79"/>
            <x v="80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14"/>
          </reference>
          <reference field="4" count="5">
            <x v="81"/>
            <x v="82"/>
            <x v="83"/>
            <x v="84"/>
            <x v="85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15"/>
          </reference>
          <reference field="4" count="11"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16"/>
          </reference>
          <reference field="4" count="22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17"/>
          </reference>
          <reference field="4" count="9"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18"/>
          </reference>
          <reference field="4" count="4">
            <x v="128"/>
            <x v="129"/>
            <x v="130"/>
            <x v="131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19"/>
          </reference>
          <reference field="4" count="2">
            <x v="132"/>
            <x v="133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21"/>
          </reference>
          <reference field="4" count="13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22"/>
          </reference>
          <reference field="4" count="11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23"/>
          </reference>
          <reference field="4" count="5">
            <x v="158"/>
            <x v="159"/>
            <x v="160"/>
            <x v="161"/>
            <x v="162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24"/>
          </reference>
          <reference field="4" count="3">
            <x v="163"/>
            <x v="164"/>
            <x v="165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25"/>
          </reference>
          <reference field="4" count="10"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26"/>
          </reference>
          <reference field="4" count="32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27"/>
          </reference>
          <reference field="4" count="2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28"/>
          </reference>
          <reference field="4" count="3">
            <x v="0"/>
            <x v="228"/>
            <x v="229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29"/>
          </reference>
          <reference field="4" count="2">
            <x v="230"/>
            <x v="231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30"/>
          </reference>
          <reference field="4" count="4">
            <x v="1"/>
            <x v="232"/>
            <x v="233"/>
            <x v="234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32"/>
          </reference>
          <reference field="4" count="4">
            <x v="235"/>
            <x v="236"/>
            <x v="237"/>
            <x v="238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33"/>
          </reference>
          <reference field="4" count="3">
            <x v="239"/>
            <x v="240"/>
            <x v="241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2"/>
  <sheetViews>
    <sheetView zoomScale="55" zoomScaleNormal="55" workbookViewId="0">
      <selection activeCell="J11" sqref="J11"/>
    </sheetView>
  </sheetViews>
  <sheetFormatPr defaultColWidth="9.140625" defaultRowHeight="17.25" outlineLevelRow="1" x14ac:dyDescent="0.3"/>
  <cols>
    <col min="1" max="1" width="68.5703125" style="85" customWidth="1"/>
    <col min="2" max="2" width="17.140625" style="86" customWidth="1"/>
    <col min="3" max="3" width="19.7109375" style="87" customWidth="1"/>
    <col min="4" max="4" width="17.7109375" style="125" customWidth="1"/>
    <col min="5" max="5" width="39.5703125" style="47" customWidth="1"/>
    <col min="6" max="6" width="22.140625" style="88" customWidth="1"/>
    <col min="7" max="7" width="22.85546875" style="88" customWidth="1"/>
    <col min="8" max="8" width="25.28515625" style="47" customWidth="1"/>
    <col min="9" max="10" width="25.140625" style="47" customWidth="1"/>
    <col min="11" max="11" width="28.85546875" style="89" customWidth="1"/>
    <col min="12" max="13" width="26.28515625" style="89" customWidth="1"/>
    <col min="14" max="14" width="26.28515625" style="90" customWidth="1"/>
    <col min="15" max="15" width="21.5703125" style="89" customWidth="1"/>
    <col min="16" max="16" width="21.5703125" style="90" customWidth="1"/>
    <col min="17" max="17" width="22.5703125" style="89" customWidth="1"/>
    <col min="18" max="18" width="17.7109375" style="89" customWidth="1"/>
    <col min="19" max="19" width="23.5703125" style="91" customWidth="1"/>
    <col min="20" max="16384" width="9.140625" style="47"/>
  </cols>
  <sheetData>
    <row r="1" spans="1:19" ht="22.5" x14ac:dyDescent="0.4">
      <c r="A1" s="183" t="s">
        <v>81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27"/>
      <c r="M1" s="127"/>
      <c r="N1" s="78"/>
      <c r="O1" s="56"/>
      <c r="P1" s="79"/>
      <c r="Q1" s="56"/>
      <c r="R1" s="56"/>
      <c r="S1" s="56"/>
    </row>
    <row r="2" spans="1:19" ht="18.75" x14ac:dyDescent="0.3">
      <c r="A2" s="184" t="s">
        <v>1016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28"/>
      <c r="M2" s="128"/>
      <c r="N2" s="81"/>
      <c r="O2" s="82"/>
      <c r="P2" s="83"/>
      <c r="Q2" s="82"/>
      <c r="R2" s="82"/>
      <c r="S2" s="84"/>
    </row>
    <row r="3" spans="1:19" x14ac:dyDescent="0.3">
      <c r="D3" s="87"/>
      <c r="K3" s="182" t="s">
        <v>26</v>
      </c>
      <c r="L3" s="182"/>
      <c r="M3" s="182"/>
      <c r="N3" s="182"/>
    </row>
    <row r="4" spans="1:19" x14ac:dyDescent="0.3">
      <c r="D4" s="87"/>
      <c r="K4" s="182" t="s">
        <v>25</v>
      </c>
      <c r="L4" s="182"/>
      <c r="M4" s="182"/>
      <c r="N4" s="182"/>
    </row>
    <row r="5" spans="1:19" x14ac:dyDescent="0.3">
      <c r="D5" s="87"/>
      <c r="L5" s="90"/>
      <c r="N5" s="92"/>
    </row>
    <row r="6" spans="1:19" ht="22.5" x14ac:dyDescent="0.4">
      <c r="A6" s="56"/>
      <c r="B6" s="93"/>
      <c r="C6" s="94"/>
      <c r="D6" s="94"/>
      <c r="E6" s="56"/>
      <c r="F6" s="95"/>
      <c r="G6" s="95"/>
      <c r="H6" s="56"/>
      <c r="I6" s="56"/>
      <c r="J6" s="56"/>
      <c r="K6" s="182" t="s">
        <v>27</v>
      </c>
      <c r="L6" s="182"/>
      <c r="M6" s="182"/>
      <c r="N6" s="182"/>
      <c r="O6" s="47"/>
      <c r="Q6" s="47"/>
      <c r="R6" s="47"/>
      <c r="S6" s="56"/>
    </row>
    <row r="7" spans="1:19" ht="22.5" x14ac:dyDescent="0.4">
      <c r="A7" s="96"/>
      <c r="B7" s="93"/>
      <c r="C7" s="97"/>
      <c r="D7" s="97"/>
      <c r="E7" s="57"/>
      <c r="F7" s="98"/>
      <c r="G7" s="98"/>
      <c r="H7" s="57"/>
      <c r="I7" s="57"/>
      <c r="J7" s="57"/>
      <c r="K7" s="182" t="s">
        <v>24</v>
      </c>
      <c r="L7" s="182"/>
      <c r="M7" s="182"/>
      <c r="N7" s="182"/>
      <c r="O7" s="47"/>
      <c r="P7" s="99"/>
      <c r="Q7" s="47"/>
      <c r="R7" s="47"/>
      <c r="S7" s="100"/>
    </row>
    <row r="8" spans="1:19" ht="18" thickBot="1" x14ac:dyDescent="0.35">
      <c r="A8" s="96"/>
      <c r="B8" s="101"/>
      <c r="C8" s="101"/>
      <c r="D8" s="101"/>
      <c r="E8" s="57"/>
      <c r="F8" s="98"/>
      <c r="G8" s="98"/>
      <c r="H8" s="57"/>
      <c r="I8" s="57"/>
      <c r="J8" s="57"/>
      <c r="K8" s="57"/>
      <c r="L8" s="57"/>
      <c r="M8" s="57"/>
      <c r="N8" s="102"/>
      <c r="O8" s="57"/>
      <c r="P8" s="102"/>
      <c r="Q8" s="57"/>
      <c r="R8" s="57"/>
      <c r="S8" s="96"/>
    </row>
    <row r="9" spans="1:19" s="108" customFormat="1" ht="103.5" x14ac:dyDescent="0.3">
      <c r="A9" s="103" t="s">
        <v>31</v>
      </c>
      <c r="B9" s="104" t="s">
        <v>20</v>
      </c>
      <c r="C9" s="73" t="s">
        <v>94</v>
      </c>
      <c r="D9" s="73" t="s">
        <v>95</v>
      </c>
      <c r="E9" s="73" t="s">
        <v>96</v>
      </c>
      <c r="F9" s="105" t="s">
        <v>79</v>
      </c>
      <c r="G9" s="105" t="s">
        <v>80</v>
      </c>
      <c r="H9" s="73" t="s">
        <v>75</v>
      </c>
      <c r="I9" s="73" t="s">
        <v>103</v>
      </c>
      <c r="J9" s="137" t="s">
        <v>1133</v>
      </c>
      <c r="K9" s="73" t="s">
        <v>1021</v>
      </c>
      <c r="L9" s="73" t="s">
        <v>76</v>
      </c>
      <c r="M9" s="106" t="s">
        <v>77</v>
      </c>
      <c r="N9" s="106" t="s">
        <v>97</v>
      </c>
      <c r="O9" s="73" t="s">
        <v>98</v>
      </c>
      <c r="P9" s="106" t="s">
        <v>99</v>
      </c>
      <c r="Q9" s="73" t="s">
        <v>100</v>
      </c>
      <c r="R9" s="73" t="s">
        <v>19</v>
      </c>
      <c r="S9" s="107" t="s">
        <v>109</v>
      </c>
    </row>
    <row r="10" spans="1:19" ht="78" customHeight="1" outlineLevel="1" x14ac:dyDescent="0.3">
      <c r="A10" s="42" t="s">
        <v>1124</v>
      </c>
      <c r="B10" s="43" t="s">
        <v>1034</v>
      </c>
      <c r="C10" s="39" t="s">
        <v>229</v>
      </c>
      <c r="D10" s="41" t="s">
        <v>608</v>
      </c>
      <c r="E10" s="44" t="s">
        <v>703</v>
      </c>
      <c r="F10" s="45">
        <v>45581</v>
      </c>
      <c r="G10" s="45">
        <v>45584</v>
      </c>
      <c r="H10" s="44" t="s">
        <v>932</v>
      </c>
      <c r="I10" s="74">
        <v>121.03325000000001</v>
      </c>
      <c r="J10" s="138">
        <f>AVERAGEIFS(P:P, E:E, E10)</f>
        <v>4</v>
      </c>
      <c r="K10" s="46">
        <v>327.05200000000002</v>
      </c>
      <c r="L10" s="46">
        <v>327.05200000000002</v>
      </c>
      <c r="M10" s="46">
        <v>0</v>
      </c>
      <c r="N10" s="46">
        <v>3</v>
      </c>
      <c r="O10" s="46">
        <v>0</v>
      </c>
      <c r="P10" s="46">
        <v>4</v>
      </c>
      <c r="Q10" s="46">
        <v>157.08099999999999</v>
      </c>
      <c r="R10" s="46">
        <v>0</v>
      </c>
      <c r="S10" s="40">
        <v>484.13300000000004</v>
      </c>
    </row>
    <row r="11" spans="1:19" ht="51.75" outlineLevel="1" x14ac:dyDescent="0.3">
      <c r="A11" s="42" t="s">
        <v>1125</v>
      </c>
      <c r="B11" s="43" t="s">
        <v>1035</v>
      </c>
      <c r="C11" s="39" t="s">
        <v>229</v>
      </c>
      <c r="D11" s="41" t="s">
        <v>609</v>
      </c>
      <c r="E11" s="44" t="s">
        <v>704</v>
      </c>
      <c r="F11" s="45">
        <v>45593</v>
      </c>
      <c r="G11" s="45">
        <v>45598</v>
      </c>
      <c r="H11" s="44" t="s">
        <v>933</v>
      </c>
      <c r="I11" s="74">
        <v>41.423999999999999</v>
      </c>
      <c r="J11" s="138">
        <f t="shared" ref="J11:J74" si="0">AVERAGEIFS(P:P, E:E, E11)</f>
        <v>5.5</v>
      </c>
      <c r="K11" s="46">
        <v>0</v>
      </c>
      <c r="L11" s="46">
        <v>0</v>
      </c>
      <c r="M11" s="46">
        <v>0</v>
      </c>
      <c r="N11" s="46">
        <v>5</v>
      </c>
      <c r="O11" s="46">
        <v>0</v>
      </c>
      <c r="P11" s="46">
        <v>6</v>
      </c>
      <c r="Q11" s="46">
        <v>248.54400000000001</v>
      </c>
      <c r="R11" s="46">
        <v>0</v>
      </c>
      <c r="S11" s="40">
        <v>248.54400000000001</v>
      </c>
    </row>
    <row r="12" spans="1:19" ht="51.75" outlineLevel="1" x14ac:dyDescent="0.3">
      <c r="A12" s="42" t="s">
        <v>1125</v>
      </c>
      <c r="B12" s="43" t="s">
        <v>1036</v>
      </c>
      <c r="C12" s="39" t="s">
        <v>229</v>
      </c>
      <c r="D12" s="41" t="s">
        <v>609</v>
      </c>
      <c r="E12" s="44" t="s">
        <v>705</v>
      </c>
      <c r="F12" s="45">
        <v>45593</v>
      </c>
      <c r="G12" s="45">
        <v>45598</v>
      </c>
      <c r="H12" s="44" t="s">
        <v>933</v>
      </c>
      <c r="I12" s="74">
        <v>41.423999999999999</v>
      </c>
      <c r="J12" s="138">
        <f t="shared" si="0"/>
        <v>5.5</v>
      </c>
      <c r="K12" s="46">
        <v>0</v>
      </c>
      <c r="L12" s="46">
        <v>0</v>
      </c>
      <c r="M12" s="46">
        <v>0</v>
      </c>
      <c r="N12" s="46">
        <v>5</v>
      </c>
      <c r="O12" s="46">
        <v>0</v>
      </c>
      <c r="P12" s="46">
        <v>6</v>
      </c>
      <c r="Q12" s="46">
        <v>248.54400000000001</v>
      </c>
      <c r="R12" s="46">
        <v>0</v>
      </c>
      <c r="S12" s="40">
        <v>248.54400000000001</v>
      </c>
    </row>
    <row r="13" spans="1:19" ht="51.75" outlineLevel="1" x14ac:dyDescent="0.3">
      <c r="A13" s="42" t="s">
        <v>1125</v>
      </c>
      <c r="B13" s="43" t="s">
        <v>1037</v>
      </c>
      <c r="C13" s="39" t="s">
        <v>229</v>
      </c>
      <c r="D13" s="41" t="s">
        <v>610</v>
      </c>
      <c r="E13" s="44" t="s">
        <v>704</v>
      </c>
      <c r="F13" s="45">
        <v>45628</v>
      </c>
      <c r="G13" s="45">
        <v>45632</v>
      </c>
      <c r="H13" s="44" t="s">
        <v>934</v>
      </c>
      <c r="I13" s="74">
        <v>122.9712</v>
      </c>
      <c r="J13" s="138">
        <f t="shared" si="0"/>
        <v>5.5</v>
      </c>
      <c r="K13" s="46">
        <v>290.73</v>
      </c>
      <c r="L13" s="46">
        <v>290.73</v>
      </c>
      <c r="M13" s="46">
        <v>0</v>
      </c>
      <c r="N13" s="46">
        <v>4</v>
      </c>
      <c r="O13" s="46">
        <v>135.15</v>
      </c>
      <c r="P13" s="46">
        <v>5</v>
      </c>
      <c r="Q13" s="46">
        <v>188.976</v>
      </c>
      <c r="R13" s="46">
        <v>0</v>
      </c>
      <c r="S13" s="40">
        <v>614.85599999999999</v>
      </c>
    </row>
    <row r="14" spans="1:19" ht="51.75" outlineLevel="1" x14ac:dyDescent="0.3">
      <c r="A14" s="42" t="s">
        <v>1125</v>
      </c>
      <c r="B14" s="43" t="s">
        <v>1038</v>
      </c>
      <c r="C14" s="39" t="s">
        <v>229</v>
      </c>
      <c r="D14" s="41" t="s">
        <v>610</v>
      </c>
      <c r="E14" s="44" t="s">
        <v>705</v>
      </c>
      <c r="F14" s="45">
        <v>45628</v>
      </c>
      <c r="G14" s="45">
        <v>45632</v>
      </c>
      <c r="H14" s="44" t="s">
        <v>934</v>
      </c>
      <c r="I14" s="74">
        <v>122.9712</v>
      </c>
      <c r="J14" s="138">
        <f t="shared" si="0"/>
        <v>5.5</v>
      </c>
      <c r="K14" s="46">
        <v>290.73</v>
      </c>
      <c r="L14" s="46">
        <v>290.73</v>
      </c>
      <c r="M14" s="46">
        <v>0</v>
      </c>
      <c r="N14" s="46">
        <v>4</v>
      </c>
      <c r="O14" s="46">
        <v>135.15</v>
      </c>
      <c r="P14" s="46">
        <v>5</v>
      </c>
      <c r="Q14" s="46">
        <v>188.976</v>
      </c>
      <c r="R14" s="46">
        <v>0</v>
      </c>
      <c r="S14" s="40">
        <v>614.85599999999999</v>
      </c>
    </row>
    <row r="15" spans="1:19" ht="51.75" outlineLevel="1" x14ac:dyDescent="0.3">
      <c r="A15" s="42" t="s">
        <v>1126</v>
      </c>
      <c r="B15" s="43" t="s">
        <v>1039</v>
      </c>
      <c r="C15" s="39" t="s">
        <v>229</v>
      </c>
      <c r="D15" s="41" t="s">
        <v>611</v>
      </c>
      <c r="E15" s="44" t="s">
        <v>706</v>
      </c>
      <c r="F15" s="45">
        <v>45603</v>
      </c>
      <c r="G15" s="45">
        <v>45605</v>
      </c>
      <c r="H15" s="44" t="s">
        <v>935</v>
      </c>
      <c r="I15" s="74">
        <v>207.79349999999999</v>
      </c>
      <c r="J15" s="138">
        <f t="shared" si="0"/>
        <v>2.5</v>
      </c>
      <c r="K15" s="46">
        <v>271.81700000000001</v>
      </c>
      <c r="L15" s="46">
        <v>271.81700000000001</v>
      </c>
      <c r="M15" s="46">
        <v>0</v>
      </c>
      <c r="N15" s="46">
        <v>2</v>
      </c>
      <c r="O15" s="46">
        <v>63.365000000000002</v>
      </c>
      <c r="P15" s="46">
        <v>2</v>
      </c>
      <c r="Q15" s="46">
        <v>70.405000000000001</v>
      </c>
      <c r="R15" s="46">
        <v>10</v>
      </c>
      <c r="S15" s="40">
        <v>415.58699999999999</v>
      </c>
    </row>
    <row r="16" spans="1:19" ht="51.75" outlineLevel="1" x14ac:dyDescent="0.3">
      <c r="A16" s="42" t="s">
        <v>1126</v>
      </c>
      <c r="B16" s="43" t="s">
        <v>1040</v>
      </c>
      <c r="C16" s="39" t="s">
        <v>229</v>
      </c>
      <c r="D16" s="41" t="s">
        <v>178</v>
      </c>
      <c r="E16" s="44" t="s">
        <v>707</v>
      </c>
      <c r="F16" s="45">
        <v>45603</v>
      </c>
      <c r="G16" s="45">
        <v>45605</v>
      </c>
      <c r="H16" s="44" t="s">
        <v>935</v>
      </c>
      <c r="I16" s="74">
        <v>207.79349999999999</v>
      </c>
      <c r="J16" s="138">
        <f t="shared" si="0"/>
        <v>2.5</v>
      </c>
      <c r="K16" s="46">
        <v>271.81700000000001</v>
      </c>
      <c r="L16" s="46">
        <v>271.81700000000001</v>
      </c>
      <c r="M16" s="46">
        <v>0</v>
      </c>
      <c r="N16" s="46">
        <v>2</v>
      </c>
      <c r="O16" s="46">
        <v>63.365000000000002</v>
      </c>
      <c r="P16" s="46">
        <v>2</v>
      </c>
      <c r="Q16" s="46">
        <v>70.405000000000001</v>
      </c>
      <c r="R16" s="46">
        <v>10</v>
      </c>
      <c r="S16" s="40">
        <v>415.58699999999999</v>
      </c>
    </row>
    <row r="17" spans="1:19" ht="51.75" outlineLevel="1" x14ac:dyDescent="0.3">
      <c r="A17" s="42" t="s">
        <v>1126</v>
      </c>
      <c r="B17" s="43" t="s">
        <v>1041</v>
      </c>
      <c r="C17" s="39" t="s">
        <v>229</v>
      </c>
      <c r="D17" s="41" t="s">
        <v>177</v>
      </c>
      <c r="E17" s="44" t="s">
        <v>708</v>
      </c>
      <c r="F17" s="45">
        <v>45601</v>
      </c>
      <c r="G17" s="45">
        <v>45605</v>
      </c>
      <c r="H17" s="44" t="s">
        <v>935</v>
      </c>
      <c r="I17" s="74">
        <v>133.03900000000002</v>
      </c>
      <c r="J17" s="138">
        <f t="shared" si="0"/>
        <v>5</v>
      </c>
      <c r="K17" s="46">
        <v>271.81700000000001</v>
      </c>
      <c r="L17" s="46">
        <v>271.81700000000001</v>
      </c>
      <c r="M17" s="40">
        <v>0</v>
      </c>
      <c r="N17" s="46">
        <v>4</v>
      </c>
      <c r="O17" s="46">
        <v>207.36500000000001</v>
      </c>
      <c r="P17" s="46">
        <v>5</v>
      </c>
      <c r="Q17" s="46">
        <v>176.01300000000001</v>
      </c>
      <c r="R17" s="46">
        <v>10</v>
      </c>
      <c r="S17" s="40">
        <v>665.19500000000005</v>
      </c>
    </row>
    <row r="18" spans="1:19" ht="51.75" outlineLevel="1" x14ac:dyDescent="0.3">
      <c r="A18" s="42" t="s">
        <v>1126</v>
      </c>
      <c r="B18" s="43" t="s">
        <v>1042</v>
      </c>
      <c r="C18" s="39" t="s">
        <v>229</v>
      </c>
      <c r="D18" s="41" t="s">
        <v>177</v>
      </c>
      <c r="E18" s="44" t="s">
        <v>709</v>
      </c>
      <c r="F18" s="45">
        <v>45601</v>
      </c>
      <c r="G18" s="45">
        <v>45605</v>
      </c>
      <c r="H18" s="44" t="s">
        <v>935</v>
      </c>
      <c r="I18" s="74">
        <v>133.03900000000002</v>
      </c>
      <c r="J18" s="138">
        <f t="shared" si="0"/>
        <v>5.666666666666667</v>
      </c>
      <c r="K18" s="46">
        <v>271.81700000000001</v>
      </c>
      <c r="L18" s="46">
        <v>271.81700000000001</v>
      </c>
      <c r="M18" s="46">
        <v>0</v>
      </c>
      <c r="N18" s="46">
        <v>4</v>
      </c>
      <c r="O18" s="46">
        <v>207.36500000000001</v>
      </c>
      <c r="P18" s="46">
        <v>5</v>
      </c>
      <c r="Q18" s="46">
        <v>176.01300000000001</v>
      </c>
      <c r="R18" s="46">
        <v>10</v>
      </c>
      <c r="S18" s="40">
        <v>665.19500000000005</v>
      </c>
    </row>
    <row r="19" spans="1:19" ht="51.75" outlineLevel="1" x14ac:dyDescent="0.3">
      <c r="A19" s="42" t="s">
        <v>1126</v>
      </c>
      <c r="B19" s="43" t="s">
        <v>1043</v>
      </c>
      <c r="C19" s="39" t="s">
        <v>229</v>
      </c>
      <c r="D19" s="41" t="s">
        <v>612</v>
      </c>
      <c r="E19" s="44" t="s">
        <v>709</v>
      </c>
      <c r="F19" s="45">
        <v>45573</v>
      </c>
      <c r="G19" s="45">
        <v>45576</v>
      </c>
      <c r="H19" s="44" t="s">
        <v>936</v>
      </c>
      <c r="I19" s="74">
        <v>204.64750000000001</v>
      </c>
      <c r="J19" s="138">
        <f t="shared" si="0"/>
        <v>5.666666666666667</v>
      </c>
      <c r="K19" s="46">
        <v>267.09199999999998</v>
      </c>
      <c r="L19" s="46">
        <v>267.09199999999998</v>
      </c>
      <c r="M19" s="46">
        <v>0</v>
      </c>
      <c r="N19" s="46">
        <v>3</v>
      </c>
      <c r="O19" s="46">
        <v>250.422</v>
      </c>
      <c r="P19" s="46">
        <v>4</v>
      </c>
      <c r="Q19" s="46">
        <v>201.297</v>
      </c>
      <c r="R19" s="46">
        <v>99.778999999999996</v>
      </c>
      <c r="S19" s="40">
        <v>818.59</v>
      </c>
    </row>
    <row r="20" spans="1:19" ht="51.75" outlineLevel="1" x14ac:dyDescent="0.3">
      <c r="A20" s="42" t="s">
        <v>1126</v>
      </c>
      <c r="B20" s="43" t="s">
        <v>1044</v>
      </c>
      <c r="C20" s="39" t="s">
        <v>229</v>
      </c>
      <c r="D20" s="41" t="s">
        <v>684</v>
      </c>
      <c r="E20" s="44" t="s">
        <v>706</v>
      </c>
      <c r="F20" s="45">
        <v>45601</v>
      </c>
      <c r="G20" s="45">
        <v>45603</v>
      </c>
      <c r="H20" s="44" t="s">
        <v>937</v>
      </c>
      <c r="I20" s="74">
        <v>182.47900000000001</v>
      </c>
      <c r="J20" s="138">
        <f t="shared" si="0"/>
        <v>2.5</v>
      </c>
      <c r="K20" s="46">
        <v>348.709</v>
      </c>
      <c r="L20" s="46">
        <v>348.709</v>
      </c>
      <c r="M20" s="46">
        <v>0</v>
      </c>
      <c r="N20" s="46">
        <v>2</v>
      </c>
      <c r="O20" s="46">
        <v>63.398000000000003</v>
      </c>
      <c r="P20" s="46">
        <v>3</v>
      </c>
      <c r="Q20" s="46">
        <v>135.33000000000001</v>
      </c>
      <c r="R20" s="46">
        <v>0</v>
      </c>
      <c r="S20" s="40">
        <v>547.43700000000001</v>
      </c>
    </row>
    <row r="21" spans="1:19" ht="51.75" outlineLevel="1" x14ac:dyDescent="0.3">
      <c r="A21" s="42" t="s">
        <v>1126</v>
      </c>
      <c r="B21" s="43" t="s">
        <v>1045</v>
      </c>
      <c r="C21" s="39" t="s">
        <v>229</v>
      </c>
      <c r="D21" s="41" t="s">
        <v>613</v>
      </c>
      <c r="E21" s="44" t="s">
        <v>707</v>
      </c>
      <c r="F21" s="45">
        <v>45601</v>
      </c>
      <c r="G21" s="45">
        <v>45603</v>
      </c>
      <c r="H21" s="44" t="s">
        <v>937</v>
      </c>
      <c r="I21" s="74">
        <v>182.47900000000001</v>
      </c>
      <c r="J21" s="138">
        <f t="shared" si="0"/>
        <v>2.5</v>
      </c>
      <c r="K21" s="46">
        <v>348.709</v>
      </c>
      <c r="L21" s="46">
        <v>348.709</v>
      </c>
      <c r="M21" s="46">
        <v>0</v>
      </c>
      <c r="N21" s="46">
        <v>2</v>
      </c>
      <c r="O21" s="46">
        <v>63.398000000000003</v>
      </c>
      <c r="P21" s="46">
        <v>3</v>
      </c>
      <c r="Q21" s="46">
        <v>135.33000000000001</v>
      </c>
      <c r="R21" s="46">
        <v>0</v>
      </c>
      <c r="S21" s="40">
        <v>547.43700000000001</v>
      </c>
    </row>
    <row r="22" spans="1:19" ht="51.75" outlineLevel="1" x14ac:dyDescent="0.3">
      <c r="A22" s="42" t="s">
        <v>1126</v>
      </c>
      <c r="B22" s="43" t="s">
        <v>1046</v>
      </c>
      <c r="C22" s="39" t="s">
        <v>229</v>
      </c>
      <c r="D22" s="41" t="s">
        <v>688</v>
      </c>
      <c r="E22" s="44" t="s">
        <v>709</v>
      </c>
      <c r="F22" s="45">
        <v>45627</v>
      </c>
      <c r="G22" s="45">
        <v>45634</v>
      </c>
      <c r="H22" s="44" t="s">
        <v>937</v>
      </c>
      <c r="I22" s="74">
        <v>123.59275</v>
      </c>
      <c r="J22" s="138">
        <f t="shared" si="0"/>
        <v>5.666666666666667</v>
      </c>
      <c r="K22" s="46">
        <v>241.614</v>
      </c>
      <c r="L22" s="46">
        <v>241.614</v>
      </c>
      <c r="M22" s="46">
        <v>0</v>
      </c>
      <c r="N22" s="46">
        <v>7</v>
      </c>
      <c r="O22" s="46">
        <v>376.99099999999999</v>
      </c>
      <c r="P22" s="46">
        <v>8</v>
      </c>
      <c r="Q22" s="46">
        <v>370.137</v>
      </c>
      <c r="R22" s="46">
        <v>0</v>
      </c>
      <c r="S22" s="40">
        <v>988.74199999999996</v>
      </c>
    </row>
    <row r="23" spans="1:19" ht="51.75" outlineLevel="1" x14ac:dyDescent="0.3">
      <c r="A23" s="42" t="s">
        <v>1126</v>
      </c>
      <c r="B23" s="43" t="s">
        <v>1047</v>
      </c>
      <c r="C23" s="39" t="s">
        <v>229</v>
      </c>
      <c r="D23" s="41" t="s">
        <v>350</v>
      </c>
      <c r="E23" s="44" t="s">
        <v>710</v>
      </c>
      <c r="F23" s="45">
        <v>45643</v>
      </c>
      <c r="G23" s="45">
        <v>45645</v>
      </c>
      <c r="H23" s="44" t="s">
        <v>938</v>
      </c>
      <c r="I23" s="74">
        <v>50.103333333333332</v>
      </c>
      <c r="J23" s="138">
        <f t="shared" si="0"/>
        <v>3</v>
      </c>
      <c r="K23" s="46">
        <v>150.31</v>
      </c>
      <c r="L23" s="46">
        <v>150.31</v>
      </c>
      <c r="M23" s="46">
        <v>0</v>
      </c>
      <c r="N23" s="46">
        <v>2</v>
      </c>
      <c r="O23" s="46">
        <v>0</v>
      </c>
      <c r="P23" s="46">
        <v>3</v>
      </c>
      <c r="Q23" s="46">
        <v>0</v>
      </c>
      <c r="R23" s="46">
        <v>0</v>
      </c>
      <c r="S23" s="40">
        <v>150.31</v>
      </c>
    </row>
    <row r="24" spans="1:19" ht="120" customHeight="1" outlineLevel="1" x14ac:dyDescent="0.3">
      <c r="A24" s="42" t="s">
        <v>1126</v>
      </c>
      <c r="B24" s="43" t="s">
        <v>1048</v>
      </c>
      <c r="C24" s="39" t="s">
        <v>229</v>
      </c>
      <c r="D24" s="41" t="s">
        <v>350</v>
      </c>
      <c r="E24" s="44" t="s">
        <v>711</v>
      </c>
      <c r="F24" s="45">
        <v>45643</v>
      </c>
      <c r="G24" s="45">
        <v>45645</v>
      </c>
      <c r="H24" s="44" t="s">
        <v>938</v>
      </c>
      <c r="I24" s="74">
        <v>50.103333333333332</v>
      </c>
      <c r="J24" s="138">
        <f t="shared" si="0"/>
        <v>3</v>
      </c>
      <c r="K24" s="46">
        <v>150.31</v>
      </c>
      <c r="L24" s="46">
        <v>150.31</v>
      </c>
      <c r="M24" s="46">
        <v>0</v>
      </c>
      <c r="N24" s="46">
        <v>2</v>
      </c>
      <c r="O24" s="46">
        <v>0</v>
      </c>
      <c r="P24" s="46">
        <v>3</v>
      </c>
      <c r="Q24" s="46">
        <v>0</v>
      </c>
      <c r="R24" s="46">
        <v>0</v>
      </c>
      <c r="S24" s="40">
        <v>150.31</v>
      </c>
    </row>
    <row r="25" spans="1:19" ht="51.75" outlineLevel="1" x14ac:dyDescent="0.3">
      <c r="A25" s="42" t="s">
        <v>1127</v>
      </c>
      <c r="B25" s="43" t="s">
        <v>1049</v>
      </c>
      <c r="C25" s="39" t="s">
        <v>229</v>
      </c>
      <c r="D25" s="41" t="s">
        <v>236</v>
      </c>
      <c r="E25" s="44" t="s">
        <v>712</v>
      </c>
      <c r="F25" s="45">
        <v>45629</v>
      </c>
      <c r="G25" s="45">
        <v>45633</v>
      </c>
      <c r="H25" s="44" t="s">
        <v>939</v>
      </c>
      <c r="I25" s="74">
        <v>200.25600000000003</v>
      </c>
      <c r="J25" s="138">
        <f t="shared" si="0"/>
        <v>5</v>
      </c>
      <c r="K25" s="46">
        <v>498.93900000000002</v>
      </c>
      <c r="L25" s="46">
        <v>498.93900000000002</v>
      </c>
      <c r="M25" s="46">
        <v>0</v>
      </c>
      <c r="N25" s="46">
        <v>4</v>
      </c>
      <c r="O25" s="46">
        <v>268.78899999999999</v>
      </c>
      <c r="P25" s="46">
        <v>5</v>
      </c>
      <c r="Q25" s="46">
        <v>233.55199999999999</v>
      </c>
      <c r="R25" s="46">
        <v>0</v>
      </c>
      <c r="S25" s="40">
        <v>1001.2800000000001</v>
      </c>
    </row>
    <row r="26" spans="1:19" ht="51.75" outlineLevel="1" x14ac:dyDescent="0.3">
      <c r="A26" s="42" t="s">
        <v>1127</v>
      </c>
      <c r="B26" s="43" t="s">
        <v>1050</v>
      </c>
      <c r="C26" s="39" t="s">
        <v>229</v>
      </c>
      <c r="D26" s="41" t="s">
        <v>236</v>
      </c>
      <c r="E26" s="44" t="s">
        <v>713</v>
      </c>
      <c r="F26" s="45">
        <v>45629</v>
      </c>
      <c r="G26" s="45">
        <v>45633</v>
      </c>
      <c r="H26" s="44" t="s">
        <v>939</v>
      </c>
      <c r="I26" s="74">
        <v>200.25600000000003</v>
      </c>
      <c r="J26" s="138">
        <f t="shared" si="0"/>
        <v>5</v>
      </c>
      <c r="K26" s="46">
        <v>498.93900000000002</v>
      </c>
      <c r="L26" s="46">
        <v>498.93900000000002</v>
      </c>
      <c r="M26" s="46">
        <v>0</v>
      </c>
      <c r="N26" s="46">
        <v>4</v>
      </c>
      <c r="O26" s="46">
        <v>268.78899999999999</v>
      </c>
      <c r="P26" s="46">
        <v>5</v>
      </c>
      <c r="Q26" s="46">
        <v>233.55199999999999</v>
      </c>
      <c r="R26" s="46">
        <v>0</v>
      </c>
      <c r="S26" s="40">
        <v>1001.2800000000001</v>
      </c>
    </row>
    <row r="27" spans="1:19" ht="155.25" outlineLevel="1" x14ac:dyDescent="0.3">
      <c r="A27" s="42" t="s">
        <v>1128</v>
      </c>
      <c r="B27" s="43" t="s">
        <v>1051</v>
      </c>
      <c r="C27" s="39" t="s">
        <v>229</v>
      </c>
      <c r="D27" s="41" t="s">
        <v>614</v>
      </c>
      <c r="E27" s="44" t="s">
        <v>235</v>
      </c>
      <c r="F27" s="45">
        <v>45574</v>
      </c>
      <c r="G27" s="45">
        <v>45576</v>
      </c>
      <c r="H27" s="44" t="s">
        <v>1010</v>
      </c>
      <c r="I27" s="74">
        <v>192.67566666666664</v>
      </c>
      <c r="J27" s="138">
        <f t="shared" si="0"/>
        <v>3</v>
      </c>
      <c r="K27" s="46">
        <v>273.48599999999999</v>
      </c>
      <c r="L27" s="46">
        <v>273.48599999999999</v>
      </c>
      <c r="M27" s="46">
        <v>0</v>
      </c>
      <c r="N27" s="46">
        <v>2</v>
      </c>
      <c r="O27" s="46">
        <v>158.011</v>
      </c>
      <c r="P27" s="46">
        <v>3</v>
      </c>
      <c r="Q27" s="46">
        <v>146.53</v>
      </c>
      <c r="R27" s="46">
        <v>0</v>
      </c>
      <c r="S27" s="40">
        <v>578.02699999999993</v>
      </c>
    </row>
    <row r="28" spans="1:19" ht="69" customHeight="1" outlineLevel="1" x14ac:dyDescent="0.3">
      <c r="A28" s="42" t="s">
        <v>1128</v>
      </c>
      <c r="B28" s="43" t="s">
        <v>1052</v>
      </c>
      <c r="C28" s="39" t="s">
        <v>229</v>
      </c>
      <c r="D28" s="41" t="s">
        <v>605</v>
      </c>
      <c r="E28" s="44" t="s">
        <v>717</v>
      </c>
      <c r="F28" s="45">
        <v>45567</v>
      </c>
      <c r="G28" s="45">
        <v>45569</v>
      </c>
      <c r="H28" s="44" t="s">
        <v>940</v>
      </c>
      <c r="I28" s="74">
        <v>269.53566666666666</v>
      </c>
      <c r="J28" s="138">
        <f t="shared" si="0"/>
        <v>3</v>
      </c>
      <c r="K28" s="46">
        <v>541.84199999999998</v>
      </c>
      <c r="L28" s="46">
        <v>541.84199999999998</v>
      </c>
      <c r="M28" s="46">
        <v>0</v>
      </c>
      <c r="N28" s="46">
        <v>2</v>
      </c>
      <c r="O28" s="46">
        <v>86.725999999999999</v>
      </c>
      <c r="P28" s="46">
        <v>3</v>
      </c>
      <c r="Q28" s="46">
        <v>180.03899999999999</v>
      </c>
      <c r="R28" s="46">
        <v>0</v>
      </c>
      <c r="S28" s="40">
        <v>808.60699999999997</v>
      </c>
    </row>
    <row r="29" spans="1:19" ht="155.25" outlineLevel="1" x14ac:dyDescent="0.3">
      <c r="A29" s="42" t="s">
        <v>1128</v>
      </c>
      <c r="B29" s="43" t="s">
        <v>1053</v>
      </c>
      <c r="C29" s="39" t="s">
        <v>229</v>
      </c>
      <c r="D29" s="41" t="s">
        <v>606</v>
      </c>
      <c r="E29" s="44" t="s">
        <v>235</v>
      </c>
      <c r="F29" s="45">
        <v>45567</v>
      </c>
      <c r="G29" s="45">
        <v>45569</v>
      </c>
      <c r="H29" s="44" t="s">
        <v>940</v>
      </c>
      <c r="I29" s="74">
        <v>269.53566666666666</v>
      </c>
      <c r="J29" s="138">
        <f t="shared" si="0"/>
        <v>3</v>
      </c>
      <c r="K29" s="46">
        <v>541.84199999999998</v>
      </c>
      <c r="L29" s="46">
        <v>541.84199999999998</v>
      </c>
      <c r="M29" s="46">
        <v>0</v>
      </c>
      <c r="N29" s="46">
        <v>2</v>
      </c>
      <c r="O29" s="46">
        <v>86.725999999999999</v>
      </c>
      <c r="P29" s="46">
        <v>3</v>
      </c>
      <c r="Q29" s="46">
        <v>180.03899999999999</v>
      </c>
      <c r="R29" s="46">
        <v>0</v>
      </c>
      <c r="S29" s="40">
        <v>808.60699999999997</v>
      </c>
    </row>
    <row r="30" spans="1:19" ht="78.75" customHeight="1" outlineLevel="1" x14ac:dyDescent="0.3">
      <c r="A30" s="42" t="s">
        <v>1128</v>
      </c>
      <c r="B30" s="43" t="s">
        <v>1054</v>
      </c>
      <c r="C30" s="39" t="s">
        <v>229</v>
      </c>
      <c r="D30" s="41" t="s">
        <v>615</v>
      </c>
      <c r="E30" s="44" t="s">
        <v>714</v>
      </c>
      <c r="F30" s="45">
        <v>45562</v>
      </c>
      <c r="G30" s="45">
        <v>45564</v>
      </c>
      <c r="H30" s="44" t="s">
        <v>938</v>
      </c>
      <c r="I30" s="74">
        <v>180.39599999999999</v>
      </c>
      <c r="J30" s="138">
        <f t="shared" si="0"/>
        <v>3</v>
      </c>
      <c r="K30" s="46">
        <v>378.63900000000001</v>
      </c>
      <c r="L30" s="46">
        <v>378.63900000000001</v>
      </c>
      <c r="M30" s="46">
        <v>0</v>
      </c>
      <c r="N30" s="46">
        <v>2</v>
      </c>
      <c r="O30" s="46">
        <v>64.272000000000006</v>
      </c>
      <c r="P30" s="46">
        <v>3</v>
      </c>
      <c r="Q30" s="46">
        <v>88.277000000000001</v>
      </c>
      <c r="R30" s="46">
        <v>10</v>
      </c>
      <c r="S30" s="40">
        <v>541.18799999999999</v>
      </c>
    </row>
    <row r="31" spans="1:19" ht="132.75" customHeight="1" outlineLevel="1" x14ac:dyDescent="0.3">
      <c r="A31" s="42" t="s">
        <v>1128</v>
      </c>
      <c r="B31" s="43" t="s">
        <v>1055</v>
      </c>
      <c r="C31" s="39" t="s">
        <v>229</v>
      </c>
      <c r="D31" s="41" t="s">
        <v>616</v>
      </c>
      <c r="E31" s="44" t="s">
        <v>719</v>
      </c>
      <c r="F31" s="45">
        <v>45578</v>
      </c>
      <c r="G31" s="45">
        <v>45580</v>
      </c>
      <c r="H31" s="44" t="s">
        <v>991</v>
      </c>
      <c r="I31" s="74">
        <v>162.88433333333333</v>
      </c>
      <c r="J31" s="138">
        <f t="shared" si="0"/>
        <v>4.5999999999999996</v>
      </c>
      <c r="K31" s="46">
        <v>232.453</v>
      </c>
      <c r="L31" s="46">
        <v>232.453</v>
      </c>
      <c r="M31" s="46">
        <v>0</v>
      </c>
      <c r="N31" s="46">
        <v>2</v>
      </c>
      <c r="O31" s="46">
        <v>108.188</v>
      </c>
      <c r="P31" s="46">
        <v>3</v>
      </c>
      <c r="Q31" s="46">
        <v>140.96899999999999</v>
      </c>
      <c r="R31" s="46">
        <v>7.0430000000000001</v>
      </c>
      <c r="S31" s="40">
        <v>488.65300000000002</v>
      </c>
    </row>
    <row r="32" spans="1:19" ht="132.75" customHeight="1" outlineLevel="1" x14ac:dyDescent="0.3">
      <c r="A32" s="42" t="s">
        <v>1128</v>
      </c>
      <c r="B32" s="43" t="s">
        <v>1056</v>
      </c>
      <c r="C32" s="39" t="s">
        <v>229</v>
      </c>
      <c r="D32" s="41" t="s">
        <v>616</v>
      </c>
      <c r="E32" s="44" t="s">
        <v>719</v>
      </c>
      <c r="F32" s="45">
        <v>45581</v>
      </c>
      <c r="G32" s="45">
        <v>45583</v>
      </c>
      <c r="H32" s="44" t="s">
        <v>941</v>
      </c>
      <c r="I32" s="74">
        <v>25.166</v>
      </c>
      <c r="J32" s="138">
        <f t="shared" si="0"/>
        <v>4.5999999999999996</v>
      </c>
      <c r="K32" s="46">
        <v>0</v>
      </c>
      <c r="L32" s="46">
        <v>0</v>
      </c>
      <c r="M32" s="46">
        <v>0</v>
      </c>
      <c r="N32" s="46">
        <v>2</v>
      </c>
      <c r="O32" s="46">
        <v>0</v>
      </c>
      <c r="P32" s="46">
        <v>3</v>
      </c>
      <c r="Q32" s="46">
        <v>75.498000000000005</v>
      </c>
      <c r="R32" s="46">
        <v>0</v>
      </c>
      <c r="S32" s="40">
        <v>75.498000000000005</v>
      </c>
    </row>
    <row r="33" spans="1:19" ht="162" customHeight="1" outlineLevel="1" x14ac:dyDescent="0.3">
      <c r="A33" s="42" t="s">
        <v>1128</v>
      </c>
      <c r="B33" s="43" t="s">
        <v>1057</v>
      </c>
      <c r="C33" s="39" t="s">
        <v>229</v>
      </c>
      <c r="D33" s="41" t="s">
        <v>617</v>
      </c>
      <c r="E33" s="44" t="s">
        <v>715</v>
      </c>
      <c r="F33" s="45">
        <v>45580</v>
      </c>
      <c r="G33" s="45">
        <v>45581</v>
      </c>
      <c r="H33" s="44" t="s">
        <v>942</v>
      </c>
      <c r="I33" s="74">
        <v>175.10849999999999</v>
      </c>
      <c r="J33" s="138">
        <f t="shared" si="0"/>
        <v>2</v>
      </c>
      <c r="K33" s="46">
        <v>205.5</v>
      </c>
      <c r="L33" s="46">
        <v>205.5</v>
      </c>
      <c r="M33" s="46">
        <v>0</v>
      </c>
      <c r="N33" s="46">
        <v>1</v>
      </c>
      <c r="O33" s="46">
        <v>44.832000000000001</v>
      </c>
      <c r="P33" s="46">
        <v>2</v>
      </c>
      <c r="Q33" s="46">
        <v>99.885000000000005</v>
      </c>
      <c r="R33" s="46">
        <v>0</v>
      </c>
      <c r="S33" s="40">
        <v>350.21699999999998</v>
      </c>
    </row>
    <row r="34" spans="1:19" ht="70.5" customHeight="1" outlineLevel="1" x14ac:dyDescent="0.3">
      <c r="A34" s="42" t="s">
        <v>1128</v>
      </c>
      <c r="B34" s="43" t="s">
        <v>1058</v>
      </c>
      <c r="C34" s="39" t="s">
        <v>229</v>
      </c>
      <c r="D34" s="41" t="s">
        <v>618</v>
      </c>
      <c r="E34" s="44" t="s">
        <v>239</v>
      </c>
      <c r="F34" s="45">
        <v>45580</v>
      </c>
      <c r="G34" s="45">
        <v>45581</v>
      </c>
      <c r="H34" s="44" t="s">
        <v>942</v>
      </c>
      <c r="I34" s="74">
        <v>175.10849999999999</v>
      </c>
      <c r="J34" s="138">
        <f t="shared" si="0"/>
        <v>2</v>
      </c>
      <c r="K34" s="46">
        <v>205.5</v>
      </c>
      <c r="L34" s="46">
        <v>205.5</v>
      </c>
      <c r="M34" s="46">
        <v>0</v>
      </c>
      <c r="N34" s="46">
        <v>1</v>
      </c>
      <c r="O34" s="46">
        <v>44.832000000000001</v>
      </c>
      <c r="P34" s="46">
        <v>2</v>
      </c>
      <c r="Q34" s="46">
        <v>99.885000000000005</v>
      </c>
      <c r="R34" s="46">
        <v>0</v>
      </c>
      <c r="S34" s="40">
        <v>350.21699999999998</v>
      </c>
    </row>
    <row r="35" spans="1:19" ht="69" outlineLevel="1" x14ac:dyDescent="0.3">
      <c r="A35" s="42" t="s">
        <v>1128</v>
      </c>
      <c r="B35" s="43" t="s">
        <v>1059</v>
      </c>
      <c r="C35" s="39" t="s">
        <v>229</v>
      </c>
      <c r="D35" s="41" t="s">
        <v>619</v>
      </c>
      <c r="E35" s="44" t="s">
        <v>716</v>
      </c>
      <c r="F35" s="45">
        <v>45580</v>
      </c>
      <c r="G35" s="45">
        <v>45581</v>
      </c>
      <c r="H35" s="44" t="s">
        <v>942</v>
      </c>
      <c r="I35" s="74">
        <v>175.10849999999999</v>
      </c>
      <c r="J35" s="138">
        <f t="shared" si="0"/>
        <v>2</v>
      </c>
      <c r="K35" s="46">
        <v>205.5</v>
      </c>
      <c r="L35" s="46">
        <v>205.5</v>
      </c>
      <c r="M35" s="46">
        <v>0</v>
      </c>
      <c r="N35" s="46">
        <v>1</v>
      </c>
      <c r="O35" s="46">
        <v>44.832000000000001</v>
      </c>
      <c r="P35" s="46">
        <v>2</v>
      </c>
      <c r="Q35" s="46">
        <v>99.885000000000005</v>
      </c>
      <c r="R35" s="46">
        <v>0</v>
      </c>
      <c r="S35" s="40">
        <v>350.21699999999998</v>
      </c>
    </row>
    <row r="36" spans="1:19" ht="69" outlineLevel="1" x14ac:dyDescent="0.3">
      <c r="A36" s="42" t="s">
        <v>1128</v>
      </c>
      <c r="B36" s="43" t="s">
        <v>1060</v>
      </c>
      <c r="C36" s="39" t="s">
        <v>229</v>
      </c>
      <c r="D36" s="41" t="s">
        <v>322</v>
      </c>
      <c r="E36" s="44" t="s">
        <v>717</v>
      </c>
      <c r="F36" s="45">
        <v>45582</v>
      </c>
      <c r="G36" s="45">
        <v>45584</v>
      </c>
      <c r="H36" s="44" t="s">
        <v>938</v>
      </c>
      <c r="I36" s="74">
        <v>135.68266666666668</v>
      </c>
      <c r="J36" s="138">
        <f t="shared" si="0"/>
        <v>3</v>
      </c>
      <c r="K36" s="46">
        <v>274.62200000000001</v>
      </c>
      <c r="L36" s="46">
        <v>274.62200000000001</v>
      </c>
      <c r="M36" s="46">
        <v>0</v>
      </c>
      <c r="N36" s="46">
        <v>2</v>
      </c>
      <c r="O36" s="46">
        <v>44.142000000000003</v>
      </c>
      <c r="P36" s="46">
        <v>3</v>
      </c>
      <c r="Q36" s="46">
        <v>88.284000000000006</v>
      </c>
      <c r="R36" s="46">
        <v>0</v>
      </c>
      <c r="S36" s="40">
        <v>407.048</v>
      </c>
    </row>
    <row r="37" spans="1:19" ht="86.25" outlineLevel="1" x14ac:dyDescent="0.3">
      <c r="A37" s="42" t="s">
        <v>1128</v>
      </c>
      <c r="B37" s="43" t="s">
        <v>1061</v>
      </c>
      <c r="C37" s="39" t="s">
        <v>229</v>
      </c>
      <c r="D37" s="41" t="s">
        <v>620</v>
      </c>
      <c r="E37" s="44" t="s">
        <v>718</v>
      </c>
      <c r="F37" s="45">
        <v>45600</v>
      </c>
      <c r="G37" s="45">
        <v>45602</v>
      </c>
      <c r="H37" s="44" t="s">
        <v>943</v>
      </c>
      <c r="I37" s="74">
        <v>27.638000000000002</v>
      </c>
      <c r="J37" s="138">
        <f t="shared" si="0"/>
        <v>3.5</v>
      </c>
      <c r="K37" s="46">
        <v>0</v>
      </c>
      <c r="L37" s="46">
        <v>0</v>
      </c>
      <c r="M37" s="46">
        <v>0</v>
      </c>
      <c r="N37" s="46">
        <v>2</v>
      </c>
      <c r="O37" s="46">
        <v>0</v>
      </c>
      <c r="P37" s="46">
        <v>3</v>
      </c>
      <c r="Q37" s="46">
        <v>82.914000000000001</v>
      </c>
      <c r="R37" s="46">
        <v>0</v>
      </c>
      <c r="S37" s="40">
        <v>82.914000000000001</v>
      </c>
    </row>
    <row r="38" spans="1:19" ht="120.75" outlineLevel="1" x14ac:dyDescent="0.3">
      <c r="A38" s="42" t="s">
        <v>1128</v>
      </c>
      <c r="B38" s="43" t="s">
        <v>1062</v>
      </c>
      <c r="C38" s="39" t="s">
        <v>229</v>
      </c>
      <c r="D38" s="41" t="s">
        <v>621</v>
      </c>
      <c r="E38" s="44" t="s">
        <v>719</v>
      </c>
      <c r="F38" s="45">
        <v>45592</v>
      </c>
      <c r="G38" s="45">
        <v>45598</v>
      </c>
      <c r="H38" s="44" t="s">
        <v>991</v>
      </c>
      <c r="I38" s="74">
        <v>139.71042857142857</v>
      </c>
      <c r="J38" s="138">
        <f t="shared" si="0"/>
        <v>4.5999999999999996</v>
      </c>
      <c r="K38" s="46">
        <v>319.05200000000002</v>
      </c>
      <c r="L38" s="46">
        <v>319.05200000000002</v>
      </c>
      <c r="M38" s="46">
        <v>0</v>
      </c>
      <c r="N38" s="46">
        <v>6</v>
      </c>
      <c r="O38" s="46">
        <v>316.46600000000001</v>
      </c>
      <c r="P38" s="46">
        <v>7</v>
      </c>
      <c r="Q38" s="46">
        <v>325.37700000000001</v>
      </c>
      <c r="R38" s="46">
        <v>17.077999999999999</v>
      </c>
      <c r="S38" s="40">
        <v>977.97299999999996</v>
      </c>
    </row>
    <row r="39" spans="1:19" ht="120.75" outlineLevel="1" x14ac:dyDescent="0.3">
      <c r="A39" s="42" t="s">
        <v>1128</v>
      </c>
      <c r="B39" s="43" t="s">
        <v>1063</v>
      </c>
      <c r="C39" s="39" t="s">
        <v>229</v>
      </c>
      <c r="D39" s="41" t="s">
        <v>622</v>
      </c>
      <c r="E39" s="44" t="s">
        <v>719</v>
      </c>
      <c r="F39" s="45">
        <v>45606</v>
      </c>
      <c r="G39" s="45">
        <v>45612</v>
      </c>
      <c r="H39" s="44" t="s">
        <v>991</v>
      </c>
      <c r="I39" s="74">
        <v>132.66542857142858</v>
      </c>
      <c r="J39" s="138">
        <f t="shared" si="0"/>
        <v>4.5999999999999996</v>
      </c>
      <c r="K39" s="46">
        <v>278.88600000000002</v>
      </c>
      <c r="L39" s="46">
        <v>278.88600000000002</v>
      </c>
      <c r="M39" s="46">
        <v>0</v>
      </c>
      <c r="N39" s="46">
        <v>6</v>
      </c>
      <c r="O39" s="46">
        <v>305.39800000000002</v>
      </c>
      <c r="P39" s="46">
        <v>7</v>
      </c>
      <c r="Q39" s="46">
        <v>323.31</v>
      </c>
      <c r="R39" s="46">
        <v>21.064</v>
      </c>
      <c r="S39" s="40">
        <v>928.65800000000002</v>
      </c>
    </row>
    <row r="40" spans="1:19" ht="120.75" outlineLevel="1" x14ac:dyDescent="0.3">
      <c r="A40" s="42" t="s">
        <v>1128</v>
      </c>
      <c r="B40" s="43" t="s">
        <v>1064</v>
      </c>
      <c r="C40" s="39" t="s">
        <v>229</v>
      </c>
      <c r="D40" s="41" t="s">
        <v>623</v>
      </c>
      <c r="E40" s="44" t="s">
        <v>720</v>
      </c>
      <c r="F40" s="45">
        <v>45600</v>
      </c>
      <c r="G40" s="45">
        <v>45602</v>
      </c>
      <c r="H40" s="44" t="s">
        <v>943</v>
      </c>
      <c r="I40" s="74">
        <v>27.753666666666664</v>
      </c>
      <c r="J40" s="138">
        <f t="shared" si="0"/>
        <v>3</v>
      </c>
      <c r="K40" s="46">
        <v>0</v>
      </c>
      <c r="L40" s="46">
        <v>0</v>
      </c>
      <c r="M40" s="46">
        <v>0</v>
      </c>
      <c r="N40" s="46">
        <v>2</v>
      </c>
      <c r="O40" s="46">
        <v>0</v>
      </c>
      <c r="P40" s="46">
        <v>3</v>
      </c>
      <c r="Q40" s="46">
        <v>83.260999999999996</v>
      </c>
      <c r="R40" s="46">
        <v>0</v>
      </c>
      <c r="S40" s="40">
        <v>83.260999999999996</v>
      </c>
    </row>
    <row r="41" spans="1:19" ht="155.25" outlineLevel="1" x14ac:dyDescent="0.3">
      <c r="A41" s="42" t="s">
        <v>1128</v>
      </c>
      <c r="B41" s="43" t="s">
        <v>1065</v>
      </c>
      <c r="C41" s="39" t="s">
        <v>229</v>
      </c>
      <c r="D41" s="41" t="s">
        <v>624</v>
      </c>
      <c r="E41" s="44" t="s">
        <v>721</v>
      </c>
      <c r="F41" s="45">
        <v>45600</v>
      </c>
      <c r="G41" s="45">
        <v>45602</v>
      </c>
      <c r="H41" s="44" t="s">
        <v>943</v>
      </c>
      <c r="I41" s="74">
        <v>27.753666666666664</v>
      </c>
      <c r="J41" s="138">
        <f t="shared" si="0"/>
        <v>3</v>
      </c>
      <c r="K41" s="46">
        <v>0</v>
      </c>
      <c r="L41" s="46">
        <v>0</v>
      </c>
      <c r="M41" s="46">
        <v>0</v>
      </c>
      <c r="N41" s="46">
        <v>2</v>
      </c>
      <c r="O41" s="46">
        <v>0</v>
      </c>
      <c r="P41" s="46">
        <v>3</v>
      </c>
      <c r="Q41" s="46">
        <v>83.260999999999996</v>
      </c>
      <c r="R41" s="46">
        <v>0</v>
      </c>
      <c r="S41" s="40">
        <v>83.260999999999996</v>
      </c>
    </row>
    <row r="42" spans="1:19" ht="69" outlineLevel="1" x14ac:dyDescent="0.3">
      <c r="A42" s="42" t="s">
        <v>1128</v>
      </c>
      <c r="B42" s="43" t="s">
        <v>1066</v>
      </c>
      <c r="C42" s="39" t="s">
        <v>229</v>
      </c>
      <c r="D42" s="41" t="s">
        <v>265</v>
      </c>
      <c r="E42" s="44" t="s">
        <v>722</v>
      </c>
      <c r="F42" s="45">
        <v>45615</v>
      </c>
      <c r="G42" s="45">
        <v>45618</v>
      </c>
      <c r="H42" s="44" t="s">
        <v>944</v>
      </c>
      <c r="I42" s="74">
        <v>209.52424999999999</v>
      </c>
      <c r="J42" s="138">
        <f t="shared" si="0"/>
        <v>4</v>
      </c>
      <c r="K42" s="46">
        <v>316.935</v>
      </c>
      <c r="L42" s="46">
        <v>316.935</v>
      </c>
      <c r="M42" s="46">
        <v>0</v>
      </c>
      <c r="N42" s="46">
        <v>3</v>
      </c>
      <c r="O42" s="46">
        <v>282.61500000000001</v>
      </c>
      <c r="P42" s="46">
        <v>4</v>
      </c>
      <c r="Q42" s="46">
        <v>187.15199999999999</v>
      </c>
      <c r="R42" s="46">
        <v>51.395000000000003</v>
      </c>
      <c r="S42" s="40">
        <v>838.09699999999998</v>
      </c>
    </row>
    <row r="43" spans="1:19" ht="86.25" outlineLevel="1" x14ac:dyDescent="0.3">
      <c r="A43" s="42" t="s">
        <v>1128</v>
      </c>
      <c r="B43" s="43" t="s">
        <v>1067</v>
      </c>
      <c r="C43" s="39" t="s">
        <v>229</v>
      </c>
      <c r="D43" s="41" t="s">
        <v>625</v>
      </c>
      <c r="E43" s="44" t="s">
        <v>718</v>
      </c>
      <c r="F43" s="45">
        <v>45615</v>
      </c>
      <c r="G43" s="45">
        <v>45618</v>
      </c>
      <c r="H43" s="44" t="s">
        <v>944</v>
      </c>
      <c r="I43" s="74">
        <v>197.79575</v>
      </c>
      <c r="J43" s="138">
        <f t="shared" si="0"/>
        <v>3.5</v>
      </c>
      <c r="K43" s="46">
        <v>351.5</v>
      </c>
      <c r="L43" s="46">
        <v>351.5</v>
      </c>
      <c r="M43" s="46">
        <v>0</v>
      </c>
      <c r="N43" s="46">
        <v>3</v>
      </c>
      <c r="O43" s="46">
        <v>201.136</v>
      </c>
      <c r="P43" s="46">
        <v>4</v>
      </c>
      <c r="Q43" s="46">
        <v>187.15199999999999</v>
      </c>
      <c r="R43" s="46">
        <v>51.395000000000003</v>
      </c>
      <c r="S43" s="40">
        <v>791.18299999999999</v>
      </c>
    </row>
    <row r="44" spans="1:19" ht="120.75" outlineLevel="1" x14ac:dyDescent="0.3">
      <c r="A44" s="42" t="s">
        <v>1128</v>
      </c>
      <c r="B44" s="43" t="s">
        <v>1068</v>
      </c>
      <c r="C44" s="39" t="s">
        <v>229</v>
      </c>
      <c r="D44" s="41" t="s">
        <v>626</v>
      </c>
      <c r="E44" s="44" t="s">
        <v>723</v>
      </c>
      <c r="F44" s="45">
        <v>45607</v>
      </c>
      <c r="G44" s="45">
        <v>45610</v>
      </c>
      <c r="H44" s="44" t="s">
        <v>945</v>
      </c>
      <c r="I44" s="74">
        <v>39.547250000000005</v>
      </c>
      <c r="J44" s="138">
        <f t="shared" si="0"/>
        <v>3</v>
      </c>
      <c r="K44" s="46">
        <v>56.7</v>
      </c>
      <c r="L44" s="46">
        <v>56.7</v>
      </c>
      <c r="M44" s="46">
        <v>0</v>
      </c>
      <c r="N44" s="46">
        <v>3</v>
      </c>
      <c r="O44" s="46">
        <v>44.027999999999999</v>
      </c>
      <c r="P44" s="46">
        <v>4</v>
      </c>
      <c r="Q44" s="46">
        <v>57.460999999999999</v>
      </c>
      <c r="R44" s="46">
        <v>0</v>
      </c>
      <c r="S44" s="40">
        <v>158.18900000000002</v>
      </c>
    </row>
    <row r="45" spans="1:19" ht="69" outlineLevel="1" x14ac:dyDescent="0.3">
      <c r="A45" s="42" t="s">
        <v>1128</v>
      </c>
      <c r="B45" s="43" t="s">
        <v>1069</v>
      </c>
      <c r="C45" s="39" t="s">
        <v>229</v>
      </c>
      <c r="D45" s="41" t="s">
        <v>240</v>
      </c>
      <c r="E45" s="44" t="s">
        <v>717</v>
      </c>
      <c r="F45" s="45">
        <v>45614</v>
      </c>
      <c r="G45" s="45">
        <v>45616</v>
      </c>
      <c r="H45" s="44" t="s">
        <v>946</v>
      </c>
      <c r="I45" s="74">
        <v>114.33533333333334</v>
      </c>
      <c r="J45" s="138">
        <f t="shared" si="0"/>
        <v>3</v>
      </c>
      <c r="K45" s="46">
        <v>186.941</v>
      </c>
      <c r="L45" s="46">
        <v>186.941</v>
      </c>
      <c r="M45" s="46">
        <v>0</v>
      </c>
      <c r="N45" s="46">
        <v>2</v>
      </c>
      <c r="O45" s="46">
        <v>59.156999999999996</v>
      </c>
      <c r="P45" s="46">
        <v>3</v>
      </c>
      <c r="Q45" s="46">
        <v>96.908000000000001</v>
      </c>
      <c r="R45" s="46">
        <v>0</v>
      </c>
      <c r="S45" s="40">
        <v>343.00600000000003</v>
      </c>
    </row>
    <row r="46" spans="1:19" ht="120.75" outlineLevel="1" x14ac:dyDescent="0.3">
      <c r="A46" s="42" t="s">
        <v>1128</v>
      </c>
      <c r="B46" s="43" t="s">
        <v>1070</v>
      </c>
      <c r="C46" s="39" t="s">
        <v>229</v>
      </c>
      <c r="D46" s="41" t="s">
        <v>627</v>
      </c>
      <c r="E46" s="44" t="s">
        <v>724</v>
      </c>
      <c r="F46" s="45">
        <v>45614</v>
      </c>
      <c r="G46" s="45">
        <v>45616</v>
      </c>
      <c r="H46" s="44" t="s">
        <v>946</v>
      </c>
      <c r="I46" s="74">
        <v>44.027333333333331</v>
      </c>
      <c r="J46" s="138">
        <f t="shared" si="0"/>
        <v>3</v>
      </c>
      <c r="K46" s="46">
        <v>0</v>
      </c>
      <c r="L46" s="46">
        <v>0</v>
      </c>
      <c r="M46" s="46">
        <v>0</v>
      </c>
      <c r="N46" s="46">
        <v>2</v>
      </c>
      <c r="O46" s="46">
        <v>35.408000000000001</v>
      </c>
      <c r="P46" s="46">
        <v>3</v>
      </c>
      <c r="Q46" s="46">
        <v>96.674000000000007</v>
      </c>
      <c r="R46" s="46">
        <v>0</v>
      </c>
      <c r="S46" s="40">
        <v>132.08199999999999</v>
      </c>
    </row>
    <row r="47" spans="1:19" ht="69" outlineLevel="1" x14ac:dyDescent="0.3">
      <c r="A47" s="42" t="s">
        <v>1128</v>
      </c>
      <c r="B47" s="43" t="s">
        <v>1071</v>
      </c>
      <c r="C47" s="39" t="s">
        <v>229</v>
      </c>
      <c r="D47" s="41" t="s">
        <v>241</v>
      </c>
      <c r="E47" s="44" t="s">
        <v>717</v>
      </c>
      <c r="F47" s="45">
        <v>45630</v>
      </c>
      <c r="G47" s="45">
        <v>45632</v>
      </c>
      <c r="H47" s="44" t="s">
        <v>947</v>
      </c>
      <c r="I47" s="74">
        <v>254.86566666666667</v>
      </c>
      <c r="J47" s="138">
        <f t="shared" si="0"/>
        <v>3</v>
      </c>
      <c r="K47" s="46">
        <v>434.65100000000001</v>
      </c>
      <c r="L47" s="46">
        <v>434.65100000000001</v>
      </c>
      <c r="M47" s="46">
        <v>0</v>
      </c>
      <c r="N47" s="46">
        <v>2</v>
      </c>
      <c r="O47" s="46">
        <v>171.696</v>
      </c>
      <c r="P47" s="46">
        <v>3</v>
      </c>
      <c r="Q47" s="46">
        <v>158.25</v>
      </c>
      <c r="R47" s="46">
        <v>0</v>
      </c>
      <c r="S47" s="40">
        <v>764.59699999999998</v>
      </c>
    </row>
    <row r="48" spans="1:19" ht="158.25" customHeight="1" outlineLevel="1" x14ac:dyDescent="0.3">
      <c r="A48" s="42" t="s">
        <v>1128</v>
      </c>
      <c r="B48" s="43" t="s">
        <v>1072</v>
      </c>
      <c r="C48" s="39" t="s">
        <v>229</v>
      </c>
      <c r="D48" s="41" t="s">
        <v>242</v>
      </c>
      <c r="E48" s="44" t="s">
        <v>725</v>
      </c>
      <c r="F48" s="45">
        <v>45630</v>
      </c>
      <c r="G48" s="45">
        <v>45632</v>
      </c>
      <c r="H48" s="44" t="s">
        <v>947</v>
      </c>
      <c r="I48" s="74">
        <v>260.36566666666664</v>
      </c>
      <c r="J48" s="138">
        <f t="shared" si="0"/>
        <v>3</v>
      </c>
      <c r="K48" s="46">
        <v>434.65100000000001</v>
      </c>
      <c r="L48" s="46">
        <v>434.65100000000001</v>
      </c>
      <c r="M48" s="46">
        <v>0</v>
      </c>
      <c r="N48" s="46">
        <v>2</v>
      </c>
      <c r="O48" s="46">
        <v>171.696</v>
      </c>
      <c r="P48" s="46">
        <v>3</v>
      </c>
      <c r="Q48" s="46">
        <v>158.25</v>
      </c>
      <c r="R48" s="46">
        <v>16.5</v>
      </c>
      <c r="S48" s="40">
        <v>781.09699999999998</v>
      </c>
    </row>
    <row r="49" spans="1:19" ht="120.75" outlineLevel="1" x14ac:dyDescent="0.3">
      <c r="A49" s="42" t="s">
        <v>1128</v>
      </c>
      <c r="B49" s="43" t="s">
        <v>1073</v>
      </c>
      <c r="C49" s="39" t="s">
        <v>229</v>
      </c>
      <c r="D49" s="41" t="s">
        <v>242</v>
      </c>
      <c r="E49" s="44" t="s">
        <v>719</v>
      </c>
      <c r="F49" s="45">
        <v>45630</v>
      </c>
      <c r="G49" s="45">
        <v>45632</v>
      </c>
      <c r="H49" s="44" t="s">
        <v>947</v>
      </c>
      <c r="I49" s="74">
        <v>254.86566666666667</v>
      </c>
      <c r="J49" s="138">
        <f t="shared" si="0"/>
        <v>4.5999999999999996</v>
      </c>
      <c r="K49" s="46">
        <v>434.65100000000001</v>
      </c>
      <c r="L49" s="46">
        <v>434.65100000000001</v>
      </c>
      <c r="M49" s="46">
        <v>0</v>
      </c>
      <c r="N49" s="46">
        <v>2</v>
      </c>
      <c r="O49" s="46">
        <v>171.696</v>
      </c>
      <c r="P49" s="46">
        <v>3</v>
      </c>
      <c r="Q49" s="46">
        <v>158.25</v>
      </c>
      <c r="R49" s="46">
        <v>0</v>
      </c>
      <c r="S49" s="40">
        <v>764.59699999999998</v>
      </c>
    </row>
    <row r="50" spans="1:19" ht="120.75" outlineLevel="1" x14ac:dyDescent="0.3">
      <c r="A50" s="42" t="s">
        <v>1128</v>
      </c>
      <c r="B50" s="43" t="s">
        <v>1074</v>
      </c>
      <c r="C50" s="39" t="s">
        <v>229</v>
      </c>
      <c r="D50" s="41" t="s">
        <v>628</v>
      </c>
      <c r="E50" s="44" t="s">
        <v>726</v>
      </c>
      <c r="F50" s="45">
        <v>45629</v>
      </c>
      <c r="G50" s="45">
        <v>45631</v>
      </c>
      <c r="H50" s="44" t="s">
        <v>948</v>
      </c>
      <c r="I50" s="74">
        <v>18.302333333333333</v>
      </c>
      <c r="J50" s="138">
        <f t="shared" si="0"/>
        <v>3</v>
      </c>
      <c r="K50" s="46">
        <v>0</v>
      </c>
      <c r="L50" s="46">
        <v>0</v>
      </c>
      <c r="M50" s="46">
        <v>0</v>
      </c>
      <c r="N50" s="46">
        <v>2</v>
      </c>
      <c r="O50" s="46">
        <v>0</v>
      </c>
      <c r="P50" s="46">
        <v>3</v>
      </c>
      <c r="Q50" s="46">
        <v>54.906999999999996</v>
      </c>
      <c r="R50" s="46">
        <v>0</v>
      </c>
      <c r="S50" s="40">
        <v>54.906999999999996</v>
      </c>
    </row>
    <row r="51" spans="1:19" ht="120.75" outlineLevel="1" x14ac:dyDescent="0.3">
      <c r="A51" s="42" t="s">
        <v>1128</v>
      </c>
      <c r="B51" s="43" t="s">
        <v>1075</v>
      </c>
      <c r="C51" s="39" t="s">
        <v>229</v>
      </c>
      <c r="D51" s="41" t="s">
        <v>629</v>
      </c>
      <c r="E51" s="44" t="s">
        <v>723</v>
      </c>
      <c r="F51" s="45">
        <v>45635</v>
      </c>
      <c r="G51" s="45">
        <v>45636</v>
      </c>
      <c r="H51" s="44" t="s">
        <v>949</v>
      </c>
      <c r="I51" s="74">
        <v>46.920999999999999</v>
      </c>
      <c r="J51" s="138">
        <f t="shared" si="0"/>
        <v>3</v>
      </c>
      <c r="K51" s="46">
        <v>0</v>
      </c>
      <c r="L51" s="46">
        <v>0</v>
      </c>
      <c r="M51" s="46">
        <v>0</v>
      </c>
      <c r="N51" s="46">
        <v>1</v>
      </c>
      <c r="O51" s="46">
        <v>22.478000000000002</v>
      </c>
      <c r="P51" s="46">
        <v>2</v>
      </c>
      <c r="Q51" s="46">
        <v>58.363999999999997</v>
      </c>
      <c r="R51" s="46">
        <v>13</v>
      </c>
      <c r="S51" s="40">
        <v>93.841999999999999</v>
      </c>
    </row>
    <row r="52" spans="1:19" ht="69" outlineLevel="1" x14ac:dyDescent="0.3">
      <c r="A52" s="42" t="s">
        <v>1128</v>
      </c>
      <c r="B52" s="43" t="s">
        <v>1076</v>
      </c>
      <c r="C52" s="39" t="s">
        <v>229</v>
      </c>
      <c r="D52" s="41" t="s">
        <v>466</v>
      </c>
      <c r="E52" s="44" t="s">
        <v>717</v>
      </c>
      <c r="F52" s="45">
        <v>45614</v>
      </c>
      <c r="G52" s="45">
        <v>45616</v>
      </c>
      <c r="H52" s="44" t="s">
        <v>946</v>
      </c>
      <c r="I52" s="74">
        <v>113.05200000000001</v>
      </c>
      <c r="J52" s="138">
        <f t="shared" si="0"/>
        <v>3</v>
      </c>
      <c r="K52" s="46">
        <v>185.298</v>
      </c>
      <c r="L52" s="46">
        <v>185.298</v>
      </c>
      <c r="M52" s="46">
        <v>0</v>
      </c>
      <c r="N52" s="46">
        <v>2</v>
      </c>
      <c r="O52" s="46">
        <v>63.665999999999997</v>
      </c>
      <c r="P52" s="46">
        <v>3</v>
      </c>
      <c r="Q52" s="46">
        <v>90.191999999999993</v>
      </c>
      <c r="R52" s="46">
        <v>0</v>
      </c>
      <c r="S52" s="40">
        <v>339.15600000000001</v>
      </c>
    </row>
    <row r="53" spans="1:19" ht="51.75" outlineLevel="1" x14ac:dyDescent="0.3">
      <c r="A53" s="42" t="s">
        <v>1129</v>
      </c>
      <c r="B53" s="43" t="s">
        <v>1077</v>
      </c>
      <c r="C53" s="39" t="s">
        <v>229</v>
      </c>
      <c r="D53" s="41" t="s">
        <v>243</v>
      </c>
      <c r="E53" s="44" t="s">
        <v>727</v>
      </c>
      <c r="F53" s="45">
        <v>45593</v>
      </c>
      <c r="G53" s="45">
        <v>45596</v>
      </c>
      <c r="H53" s="44" t="s">
        <v>244</v>
      </c>
      <c r="I53" s="74">
        <v>257.91450000000003</v>
      </c>
      <c r="J53" s="138">
        <f t="shared" si="0"/>
        <v>4</v>
      </c>
      <c r="K53" s="46">
        <v>590.87400000000002</v>
      </c>
      <c r="L53" s="46">
        <v>590.87400000000002</v>
      </c>
      <c r="M53" s="46">
        <v>0</v>
      </c>
      <c r="N53" s="46">
        <v>3</v>
      </c>
      <c r="O53" s="46">
        <v>228.61500000000001</v>
      </c>
      <c r="P53" s="46">
        <v>4</v>
      </c>
      <c r="Q53" s="46">
        <v>212.16900000000001</v>
      </c>
      <c r="R53" s="46">
        <v>0</v>
      </c>
      <c r="S53" s="40">
        <v>1031.6580000000001</v>
      </c>
    </row>
    <row r="54" spans="1:19" ht="86.25" outlineLevel="1" x14ac:dyDescent="0.3">
      <c r="A54" s="42" t="s">
        <v>1129</v>
      </c>
      <c r="B54" s="43" t="s">
        <v>1078</v>
      </c>
      <c r="C54" s="39" t="s">
        <v>229</v>
      </c>
      <c r="D54" s="41" t="s">
        <v>245</v>
      </c>
      <c r="E54" s="44" t="s">
        <v>728</v>
      </c>
      <c r="F54" s="45">
        <v>45593</v>
      </c>
      <c r="G54" s="45">
        <v>45596</v>
      </c>
      <c r="H54" s="44" t="s">
        <v>244</v>
      </c>
      <c r="I54" s="74">
        <v>250.41550000000001</v>
      </c>
      <c r="J54" s="138">
        <f t="shared" si="0"/>
        <v>4.5</v>
      </c>
      <c r="K54" s="46">
        <v>538.66700000000003</v>
      </c>
      <c r="L54" s="46">
        <v>538.66700000000003</v>
      </c>
      <c r="M54" s="46">
        <v>0</v>
      </c>
      <c r="N54" s="46">
        <v>3</v>
      </c>
      <c r="O54" s="46">
        <v>250.82599999999999</v>
      </c>
      <c r="P54" s="46">
        <v>4</v>
      </c>
      <c r="Q54" s="46">
        <v>212.16900000000001</v>
      </c>
      <c r="R54" s="46">
        <v>0</v>
      </c>
      <c r="S54" s="40">
        <v>1001.662</v>
      </c>
    </row>
    <row r="55" spans="1:19" ht="51.75" outlineLevel="1" x14ac:dyDescent="0.3">
      <c r="A55" s="42" t="s">
        <v>1129</v>
      </c>
      <c r="B55" s="43" t="s">
        <v>1079</v>
      </c>
      <c r="C55" s="39" t="s">
        <v>229</v>
      </c>
      <c r="D55" s="41" t="s">
        <v>246</v>
      </c>
      <c r="E55" s="44" t="s">
        <v>729</v>
      </c>
      <c r="F55" s="45">
        <v>45593</v>
      </c>
      <c r="G55" s="45">
        <v>45596</v>
      </c>
      <c r="H55" s="44" t="s">
        <v>244</v>
      </c>
      <c r="I55" s="74">
        <v>263.73225000000002</v>
      </c>
      <c r="J55" s="138">
        <f t="shared" si="0"/>
        <v>4</v>
      </c>
      <c r="K55" s="46">
        <v>590.87400000000002</v>
      </c>
      <c r="L55" s="46">
        <v>590.87400000000002</v>
      </c>
      <c r="M55" s="46">
        <v>0</v>
      </c>
      <c r="N55" s="46">
        <v>3</v>
      </c>
      <c r="O55" s="46">
        <v>251.886</v>
      </c>
      <c r="P55" s="46">
        <v>4</v>
      </c>
      <c r="Q55" s="46">
        <v>212.16900000000001</v>
      </c>
      <c r="R55" s="46">
        <v>0</v>
      </c>
      <c r="S55" s="40">
        <v>1054.9290000000001</v>
      </c>
    </row>
    <row r="56" spans="1:19" ht="86.25" outlineLevel="1" x14ac:dyDescent="0.3">
      <c r="A56" s="42" t="s">
        <v>1129</v>
      </c>
      <c r="B56" s="43" t="s">
        <v>1080</v>
      </c>
      <c r="C56" s="39" t="s">
        <v>229</v>
      </c>
      <c r="D56" s="41" t="s">
        <v>247</v>
      </c>
      <c r="E56" s="44" t="s">
        <v>728</v>
      </c>
      <c r="F56" s="45">
        <v>45600</v>
      </c>
      <c r="G56" s="45">
        <v>45604</v>
      </c>
      <c r="H56" s="44" t="s">
        <v>965</v>
      </c>
      <c r="I56" s="74">
        <v>58.478999999999999</v>
      </c>
      <c r="J56" s="138">
        <f t="shared" si="0"/>
        <v>4.5</v>
      </c>
      <c r="K56" s="46">
        <v>0</v>
      </c>
      <c r="L56" s="46">
        <v>0</v>
      </c>
      <c r="M56" s="46">
        <v>0</v>
      </c>
      <c r="N56" s="46">
        <v>4</v>
      </c>
      <c r="O56" s="48">
        <v>0</v>
      </c>
      <c r="P56" s="46">
        <v>5</v>
      </c>
      <c r="Q56" s="46">
        <v>292.39499999999998</v>
      </c>
      <c r="R56" s="46">
        <v>0</v>
      </c>
      <c r="S56" s="40">
        <v>292.39499999999998</v>
      </c>
    </row>
    <row r="57" spans="1:19" ht="172.5" outlineLevel="1" x14ac:dyDescent="0.3">
      <c r="A57" s="42" t="s">
        <v>1129</v>
      </c>
      <c r="B57" s="43" t="s">
        <v>1081</v>
      </c>
      <c r="C57" s="39" t="s">
        <v>229</v>
      </c>
      <c r="D57" s="41" t="s">
        <v>248</v>
      </c>
      <c r="E57" s="44" t="s">
        <v>730</v>
      </c>
      <c r="F57" s="45">
        <v>45581</v>
      </c>
      <c r="G57" s="45">
        <v>45584</v>
      </c>
      <c r="H57" s="44" t="s">
        <v>942</v>
      </c>
      <c r="I57" s="74">
        <v>49.959000000000003</v>
      </c>
      <c r="J57" s="138">
        <f t="shared" si="0"/>
        <v>4</v>
      </c>
      <c r="K57" s="46">
        <v>0</v>
      </c>
      <c r="L57" s="48">
        <v>0</v>
      </c>
      <c r="M57" s="46">
        <v>0</v>
      </c>
      <c r="N57" s="46">
        <v>3</v>
      </c>
      <c r="O57" s="48">
        <v>0</v>
      </c>
      <c r="P57" s="46">
        <v>4</v>
      </c>
      <c r="Q57" s="46">
        <v>199.83600000000001</v>
      </c>
      <c r="R57" s="46">
        <v>0</v>
      </c>
      <c r="S57" s="40">
        <v>199.83600000000001</v>
      </c>
    </row>
    <row r="58" spans="1:19" ht="51.75" outlineLevel="1" x14ac:dyDescent="0.3">
      <c r="A58" s="42" t="s">
        <v>1129</v>
      </c>
      <c r="B58" s="43" t="s">
        <v>1082</v>
      </c>
      <c r="C58" s="39" t="s">
        <v>229</v>
      </c>
      <c r="D58" s="41" t="s">
        <v>249</v>
      </c>
      <c r="E58" s="44" t="s">
        <v>727</v>
      </c>
      <c r="F58" s="45">
        <v>45559</v>
      </c>
      <c r="G58" s="45">
        <v>45562</v>
      </c>
      <c r="H58" s="44" t="s">
        <v>962</v>
      </c>
      <c r="I58" s="74">
        <v>450.19924999999995</v>
      </c>
      <c r="J58" s="138">
        <f t="shared" si="0"/>
        <v>4</v>
      </c>
      <c r="K58" s="46">
        <v>412.31200000000001</v>
      </c>
      <c r="L58" s="46">
        <v>412.31200000000001</v>
      </c>
      <c r="M58" s="46">
        <v>0</v>
      </c>
      <c r="N58" s="46">
        <v>3</v>
      </c>
      <c r="O58" s="46">
        <v>1171.6089999999999</v>
      </c>
      <c r="P58" s="46">
        <v>4</v>
      </c>
      <c r="Q58" s="46">
        <v>216.876</v>
      </c>
      <c r="R58" s="46">
        <v>0</v>
      </c>
      <c r="S58" s="40">
        <v>1800.7969999999998</v>
      </c>
    </row>
    <row r="59" spans="1:19" ht="120.75" outlineLevel="1" x14ac:dyDescent="0.3">
      <c r="A59" s="42" t="s">
        <v>1129</v>
      </c>
      <c r="B59" s="43" t="s">
        <v>1083</v>
      </c>
      <c r="C59" s="39" t="s">
        <v>229</v>
      </c>
      <c r="D59" s="41" t="s">
        <v>250</v>
      </c>
      <c r="E59" s="44" t="s">
        <v>731</v>
      </c>
      <c r="F59" s="45">
        <v>45600</v>
      </c>
      <c r="G59" s="45">
        <v>45604</v>
      </c>
      <c r="H59" s="44" t="s">
        <v>965</v>
      </c>
      <c r="I59" s="74">
        <v>46.824400000000004</v>
      </c>
      <c r="J59" s="138">
        <f t="shared" si="0"/>
        <v>5</v>
      </c>
      <c r="K59" s="46">
        <v>0</v>
      </c>
      <c r="L59" s="46">
        <v>0</v>
      </c>
      <c r="M59" s="46">
        <v>0</v>
      </c>
      <c r="N59" s="46">
        <v>4</v>
      </c>
      <c r="O59" s="46">
        <v>0</v>
      </c>
      <c r="P59" s="46">
        <v>5</v>
      </c>
      <c r="Q59" s="46">
        <v>234.12200000000001</v>
      </c>
      <c r="R59" s="46">
        <v>0</v>
      </c>
      <c r="S59" s="40">
        <v>234.12200000000001</v>
      </c>
    </row>
    <row r="60" spans="1:19" ht="51.75" outlineLevel="1" x14ac:dyDescent="0.3">
      <c r="A60" s="42" t="s">
        <v>1129</v>
      </c>
      <c r="B60" s="43" t="s">
        <v>1084</v>
      </c>
      <c r="C60" s="39" t="s">
        <v>229</v>
      </c>
      <c r="D60" s="41" t="s">
        <v>251</v>
      </c>
      <c r="E60" s="44" t="s">
        <v>727</v>
      </c>
      <c r="F60" s="45">
        <v>45621</v>
      </c>
      <c r="G60" s="45">
        <v>45624</v>
      </c>
      <c r="H60" s="44" t="s">
        <v>181</v>
      </c>
      <c r="I60" s="74">
        <v>57.963749999999997</v>
      </c>
      <c r="J60" s="138">
        <f t="shared" si="0"/>
        <v>4</v>
      </c>
      <c r="K60" s="46">
        <v>0</v>
      </c>
      <c r="L60" s="46">
        <v>0</v>
      </c>
      <c r="M60" s="46">
        <v>0</v>
      </c>
      <c r="N60" s="46">
        <v>3</v>
      </c>
      <c r="O60" s="46">
        <v>0</v>
      </c>
      <c r="P60" s="46">
        <v>4</v>
      </c>
      <c r="Q60" s="46">
        <v>231.85499999999999</v>
      </c>
      <c r="R60" s="46">
        <v>0</v>
      </c>
      <c r="S60" s="40">
        <v>231.85499999999999</v>
      </c>
    </row>
    <row r="61" spans="1:19" ht="51.75" outlineLevel="1" x14ac:dyDescent="0.3">
      <c r="A61" s="42" t="s">
        <v>1130</v>
      </c>
      <c r="B61" s="43" t="s">
        <v>1085</v>
      </c>
      <c r="C61" s="39" t="s">
        <v>229</v>
      </c>
      <c r="D61" s="41" t="s">
        <v>252</v>
      </c>
      <c r="E61" s="44" t="s">
        <v>732</v>
      </c>
      <c r="F61" s="45">
        <v>45576</v>
      </c>
      <c r="G61" s="45">
        <v>45579</v>
      </c>
      <c r="H61" s="44" t="s">
        <v>975</v>
      </c>
      <c r="I61" s="74">
        <v>195.86650000000003</v>
      </c>
      <c r="J61" s="138">
        <f t="shared" si="0"/>
        <v>4</v>
      </c>
      <c r="K61" s="46">
        <v>263.77800000000002</v>
      </c>
      <c r="L61" s="46">
        <v>263.77800000000002</v>
      </c>
      <c r="M61" s="46">
        <v>0</v>
      </c>
      <c r="N61" s="46">
        <v>3</v>
      </c>
      <c r="O61" s="46">
        <v>255.85300000000001</v>
      </c>
      <c r="P61" s="46">
        <v>4</v>
      </c>
      <c r="Q61" s="46">
        <v>263.83499999999998</v>
      </c>
      <c r="R61" s="46">
        <v>0</v>
      </c>
      <c r="S61" s="40">
        <v>783.46600000000012</v>
      </c>
    </row>
    <row r="62" spans="1:19" ht="77.25" customHeight="1" outlineLevel="1" x14ac:dyDescent="0.3">
      <c r="A62" s="42" t="s">
        <v>1130</v>
      </c>
      <c r="B62" s="43" t="s">
        <v>1086</v>
      </c>
      <c r="C62" s="39" t="s">
        <v>229</v>
      </c>
      <c r="D62" s="41" t="s">
        <v>686</v>
      </c>
      <c r="E62" s="44" t="s">
        <v>733</v>
      </c>
      <c r="F62" s="45">
        <v>45607</v>
      </c>
      <c r="G62" s="45">
        <v>45611</v>
      </c>
      <c r="H62" s="44" t="s">
        <v>939</v>
      </c>
      <c r="I62" s="74">
        <v>119.9594</v>
      </c>
      <c r="J62" s="138">
        <f t="shared" si="0"/>
        <v>5</v>
      </c>
      <c r="K62" s="46">
        <v>176.77099999999999</v>
      </c>
      <c r="L62" s="46">
        <v>176.77099999999999</v>
      </c>
      <c r="M62" s="46">
        <v>0</v>
      </c>
      <c r="N62" s="46">
        <v>4</v>
      </c>
      <c r="O62" s="46">
        <v>167.13300000000001</v>
      </c>
      <c r="P62" s="46">
        <v>5</v>
      </c>
      <c r="Q62" s="46">
        <v>240.523</v>
      </c>
      <c r="R62" s="46">
        <v>15.37</v>
      </c>
      <c r="S62" s="40">
        <v>599.79700000000003</v>
      </c>
    </row>
    <row r="63" spans="1:19" ht="51.75" outlineLevel="1" x14ac:dyDescent="0.3">
      <c r="A63" s="42" t="s">
        <v>1130</v>
      </c>
      <c r="B63" s="43" t="s">
        <v>1087</v>
      </c>
      <c r="C63" s="39" t="s">
        <v>229</v>
      </c>
      <c r="D63" s="41" t="s">
        <v>702</v>
      </c>
      <c r="E63" s="44" t="s">
        <v>732</v>
      </c>
      <c r="F63" s="45">
        <v>45614</v>
      </c>
      <c r="G63" s="45">
        <v>45617</v>
      </c>
      <c r="H63" s="44" t="s">
        <v>939</v>
      </c>
      <c r="I63" s="74">
        <v>135.89600000000002</v>
      </c>
      <c r="J63" s="138">
        <f t="shared" si="0"/>
        <v>4</v>
      </c>
      <c r="K63" s="46">
        <v>193.19</v>
      </c>
      <c r="L63" s="46">
        <v>193.19</v>
      </c>
      <c r="M63" s="46">
        <v>0</v>
      </c>
      <c r="N63" s="46">
        <v>3</v>
      </c>
      <c r="O63" s="46">
        <v>162.755</v>
      </c>
      <c r="P63" s="46">
        <v>4</v>
      </c>
      <c r="Q63" s="46">
        <v>187.63900000000001</v>
      </c>
      <c r="R63" s="46">
        <v>0</v>
      </c>
      <c r="S63" s="40">
        <v>543.58400000000006</v>
      </c>
    </row>
    <row r="64" spans="1:19" ht="51.75" outlineLevel="1" x14ac:dyDescent="0.3">
      <c r="A64" s="42" t="s">
        <v>1130</v>
      </c>
      <c r="B64" s="43" t="s">
        <v>1088</v>
      </c>
      <c r="C64" s="39" t="s">
        <v>229</v>
      </c>
      <c r="D64" s="41" t="s">
        <v>687</v>
      </c>
      <c r="E64" s="44" t="s">
        <v>734</v>
      </c>
      <c r="F64" s="45">
        <v>45627</v>
      </c>
      <c r="G64" s="45">
        <v>45630</v>
      </c>
      <c r="H64" s="44" t="s">
        <v>993</v>
      </c>
      <c r="I64" s="74">
        <v>230.10500000000002</v>
      </c>
      <c r="J64" s="138">
        <f t="shared" si="0"/>
        <v>4</v>
      </c>
      <c r="K64" s="46">
        <v>443.53500000000003</v>
      </c>
      <c r="L64" s="46">
        <v>443.53500000000003</v>
      </c>
      <c r="M64" s="46">
        <v>0</v>
      </c>
      <c r="N64" s="46">
        <v>3</v>
      </c>
      <c r="O64" s="46">
        <v>234.07499999999999</v>
      </c>
      <c r="P64" s="46">
        <v>4</v>
      </c>
      <c r="Q64" s="46">
        <v>242.81</v>
      </c>
      <c r="R64" s="46">
        <v>0</v>
      </c>
      <c r="S64" s="40">
        <v>920.42000000000007</v>
      </c>
    </row>
    <row r="65" spans="1:19" ht="78.75" customHeight="1" outlineLevel="1" x14ac:dyDescent="0.3">
      <c r="A65" s="42" t="s">
        <v>1131</v>
      </c>
      <c r="B65" s="43" t="s">
        <v>1089</v>
      </c>
      <c r="C65" s="39" t="s">
        <v>229</v>
      </c>
      <c r="D65" s="41" t="s">
        <v>253</v>
      </c>
      <c r="E65" s="44" t="s">
        <v>735</v>
      </c>
      <c r="F65" s="45">
        <v>45623</v>
      </c>
      <c r="G65" s="45">
        <v>45626</v>
      </c>
      <c r="H65" s="44" t="s">
        <v>1010</v>
      </c>
      <c r="I65" s="74">
        <v>141.054</v>
      </c>
      <c r="J65" s="138">
        <f t="shared" si="0"/>
        <v>4</v>
      </c>
      <c r="K65" s="46">
        <v>180.995</v>
      </c>
      <c r="L65" s="46">
        <v>180.995</v>
      </c>
      <c r="M65" s="46">
        <v>0</v>
      </c>
      <c r="N65" s="46">
        <v>3</v>
      </c>
      <c r="O65" s="46">
        <v>196.38</v>
      </c>
      <c r="P65" s="46">
        <v>4</v>
      </c>
      <c r="Q65" s="46">
        <v>186.84100000000001</v>
      </c>
      <c r="R65" s="46">
        <v>0</v>
      </c>
      <c r="S65" s="40">
        <v>564.21600000000001</v>
      </c>
    </row>
    <row r="66" spans="1:19" ht="69" outlineLevel="1" x14ac:dyDescent="0.3">
      <c r="A66" s="42" t="s">
        <v>1131</v>
      </c>
      <c r="B66" s="43" t="s">
        <v>1090</v>
      </c>
      <c r="C66" s="39" t="s">
        <v>229</v>
      </c>
      <c r="D66" s="41" t="s">
        <v>253</v>
      </c>
      <c r="E66" s="44" t="s">
        <v>736</v>
      </c>
      <c r="F66" s="45">
        <v>45623</v>
      </c>
      <c r="G66" s="45">
        <v>45626</v>
      </c>
      <c r="H66" s="44" t="s">
        <v>1010</v>
      </c>
      <c r="I66" s="74">
        <v>147.30250000000001</v>
      </c>
      <c r="J66" s="138">
        <f t="shared" si="0"/>
        <v>4</v>
      </c>
      <c r="K66" s="46">
        <v>205.989</v>
      </c>
      <c r="L66" s="46">
        <v>205.989</v>
      </c>
      <c r="M66" s="46">
        <v>0</v>
      </c>
      <c r="N66" s="46">
        <v>3</v>
      </c>
      <c r="O66" s="46">
        <v>196.38</v>
      </c>
      <c r="P66" s="46">
        <v>4</v>
      </c>
      <c r="Q66" s="46">
        <v>186.84100000000001</v>
      </c>
      <c r="R66" s="46">
        <v>0</v>
      </c>
      <c r="S66" s="40">
        <v>589.21</v>
      </c>
    </row>
    <row r="67" spans="1:19" ht="51.75" outlineLevel="1" x14ac:dyDescent="0.3">
      <c r="A67" s="42" t="s">
        <v>1132</v>
      </c>
      <c r="B67" s="43" t="s">
        <v>1091</v>
      </c>
      <c r="C67" s="39" t="s">
        <v>229</v>
      </c>
      <c r="D67" s="41" t="s">
        <v>254</v>
      </c>
      <c r="E67" s="44" t="s">
        <v>737</v>
      </c>
      <c r="F67" s="45">
        <v>45576</v>
      </c>
      <c r="G67" s="45">
        <v>45579</v>
      </c>
      <c r="H67" s="44" t="s">
        <v>1011</v>
      </c>
      <c r="I67" s="74">
        <v>130.5855</v>
      </c>
      <c r="J67" s="138">
        <f t="shared" si="0"/>
        <v>3.5</v>
      </c>
      <c r="K67" s="46">
        <v>259.70800000000003</v>
      </c>
      <c r="L67" s="46">
        <v>259.70800000000003</v>
      </c>
      <c r="M67" s="46">
        <v>0</v>
      </c>
      <c r="N67" s="46">
        <v>3</v>
      </c>
      <c r="O67" s="46">
        <v>69.167000000000002</v>
      </c>
      <c r="P67" s="46">
        <v>4</v>
      </c>
      <c r="Q67" s="46">
        <v>193.46700000000001</v>
      </c>
      <c r="R67" s="46"/>
      <c r="S67" s="40">
        <v>522.34199999999998</v>
      </c>
    </row>
    <row r="68" spans="1:19" ht="51.75" outlineLevel="1" x14ac:dyDescent="0.3">
      <c r="A68" s="42" t="s">
        <v>1132</v>
      </c>
      <c r="B68" s="43" t="s">
        <v>1092</v>
      </c>
      <c r="C68" s="39" t="s">
        <v>229</v>
      </c>
      <c r="D68" s="41" t="s">
        <v>413</v>
      </c>
      <c r="E68" s="44" t="s">
        <v>738</v>
      </c>
      <c r="F68" s="45">
        <v>45576</v>
      </c>
      <c r="G68" s="45">
        <v>45579</v>
      </c>
      <c r="H68" s="44" t="s">
        <v>1011</v>
      </c>
      <c r="I68" s="74">
        <v>156.03125</v>
      </c>
      <c r="J68" s="138">
        <f t="shared" si="0"/>
        <v>4</v>
      </c>
      <c r="K68" s="46">
        <v>259.70800000000003</v>
      </c>
      <c r="L68" s="46">
        <v>259.70800000000003</v>
      </c>
      <c r="M68" s="46">
        <v>0</v>
      </c>
      <c r="N68" s="46">
        <v>3</v>
      </c>
      <c r="O68" s="46">
        <v>69.036000000000001</v>
      </c>
      <c r="P68" s="46">
        <v>4</v>
      </c>
      <c r="Q68" s="46">
        <v>194.64400000000001</v>
      </c>
      <c r="R68" s="46">
        <v>100.73699999999999</v>
      </c>
      <c r="S68" s="40">
        <v>624.125</v>
      </c>
    </row>
    <row r="69" spans="1:19" ht="74.25" customHeight="1" outlineLevel="1" x14ac:dyDescent="0.3">
      <c r="A69" s="42" t="s">
        <v>1132</v>
      </c>
      <c r="B69" s="43" t="s">
        <v>1093</v>
      </c>
      <c r="C69" s="39" t="s">
        <v>229</v>
      </c>
      <c r="D69" s="41" t="s">
        <v>412</v>
      </c>
      <c r="E69" s="44" t="s">
        <v>739</v>
      </c>
      <c r="F69" s="45">
        <v>45573</v>
      </c>
      <c r="G69" s="45">
        <v>45575</v>
      </c>
      <c r="H69" s="44" t="s">
        <v>965</v>
      </c>
      <c r="I69" s="74">
        <v>149.31499999999997</v>
      </c>
      <c r="J69" s="138">
        <f t="shared" si="0"/>
        <v>3.5</v>
      </c>
      <c r="K69" s="46">
        <v>131.48099999999999</v>
      </c>
      <c r="L69" s="46">
        <v>131.48099999999999</v>
      </c>
      <c r="M69" s="46">
        <v>0</v>
      </c>
      <c r="N69" s="46">
        <v>2</v>
      </c>
      <c r="O69" s="46">
        <v>159.66</v>
      </c>
      <c r="P69" s="46">
        <v>3</v>
      </c>
      <c r="Q69" s="46">
        <v>156.804</v>
      </c>
      <c r="R69" s="46">
        <v>0</v>
      </c>
      <c r="S69" s="40">
        <v>447.94499999999994</v>
      </c>
    </row>
    <row r="70" spans="1:19" ht="112.5" customHeight="1" outlineLevel="1" x14ac:dyDescent="0.3">
      <c r="A70" s="42" t="s">
        <v>1132</v>
      </c>
      <c r="B70" s="43" t="s">
        <v>1094</v>
      </c>
      <c r="C70" s="39" t="s">
        <v>229</v>
      </c>
      <c r="D70" s="41" t="s">
        <v>255</v>
      </c>
      <c r="E70" s="44" t="s">
        <v>740</v>
      </c>
      <c r="F70" s="45">
        <v>45583</v>
      </c>
      <c r="G70" s="45">
        <v>45588</v>
      </c>
      <c r="H70" s="44" t="s">
        <v>1010</v>
      </c>
      <c r="I70" s="74">
        <v>167.42083333333332</v>
      </c>
      <c r="J70" s="138">
        <f t="shared" si="0"/>
        <v>6</v>
      </c>
      <c r="K70" s="46">
        <v>326.601</v>
      </c>
      <c r="L70" s="46">
        <v>326.601</v>
      </c>
      <c r="M70" s="46">
        <v>0</v>
      </c>
      <c r="N70" s="46">
        <v>5</v>
      </c>
      <c r="O70" s="46">
        <v>389.447</v>
      </c>
      <c r="P70" s="46">
        <v>6</v>
      </c>
      <c r="Q70" s="46">
        <v>288.47699999999998</v>
      </c>
      <c r="R70" s="46">
        <v>0</v>
      </c>
      <c r="S70" s="40">
        <v>1004.525</v>
      </c>
    </row>
    <row r="71" spans="1:19" ht="106.5" customHeight="1" outlineLevel="1" x14ac:dyDescent="0.3">
      <c r="A71" s="42" t="s">
        <v>1132</v>
      </c>
      <c r="B71" s="43" t="s">
        <v>1095</v>
      </c>
      <c r="C71" s="39" t="s">
        <v>229</v>
      </c>
      <c r="D71" s="41" t="s">
        <v>256</v>
      </c>
      <c r="E71" s="44" t="s">
        <v>741</v>
      </c>
      <c r="F71" s="45">
        <v>45587</v>
      </c>
      <c r="G71" s="45">
        <v>45590</v>
      </c>
      <c r="H71" s="44" t="s">
        <v>938</v>
      </c>
      <c r="I71" s="74">
        <v>65.426999999999992</v>
      </c>
      <c r="J71" s="138">
        <f t="shared" si="0"/>
        <v>4</v>
      </c>
      <c r="K71" s="46">
        <v>143.97499999999999</v>
      </c>
      <c r="L71" s="46">
        <v>143.97499999999999</v>
      </c>
      <c r="M71" s="46">
        <v>0</v>
      </c>
      <c r="N71" s="46">
        <v>3</v>
      </c>
      <c r="O71" s="46">
        <v>0</v>
      </c>
      <c r="P71" s="46">
        <v>4</v>
      </c>
      <c r="Q71" s="46">
        <v>117.733</v>
      </c>
      <c r="R71" s="46">
        <v>0</v>
      </c>
      <c r="S71" s="40">
        <v>261.70799999999997</v>
      </c>
    </row>
    <row r="72" spans="1:19" ht="51.75" outlineLevel="1" x14ac:dyDescent="0.3">
      <c r="A72" s="42" t="s">
        <v>1132</v>
      </c>
      <c r="B72" s="43" t="s">
        <v>1096</v>
      </c>
      <c r="C72" s="39" t="s">
        <v>229</v>
      </c>
      <c r="D72" s="41" t="s">
        <v>257</v>
      </c>
      <c r="E72" s="44" t="s">
        <v>742</v>
      </c>
      <c r="F72" s="45">
        <v>45585</v>
      </c>
      <c r="G72" s="45">
        <v>45588</v>
      </c>
      <c r="H72" s="44" t="s">
        <v>1012</v>
      </c>
      <c r="I72" s="74">
        <v>106.20675</v>
      </c>
      <c r="J72" s="138">
        <f t="shared" si="0"/>
        <v>3</v>
      </c>
      <c r="K72" s="46">
        <v>0</v>
      </c>
      <c r="L72" s="46">
        <v>0</v>
      </c>
      <c r="M72" s="46">
        <v>0</v>
      </c>
      <c r="N72" s="46">
        <v>3</v>
      </c>
      <c r="O72" s="46">
        <v>233.322</v>
      </c>
      <c r="P72" s="46">
        <v>4</v>
      </c>
      <c r="Q72" s="46">
        <v>191.505</v>
      </c>
      <c r="R72" s="46">
        <v>0</v>
      </c>
      <c r="S72" s="40">
        <v>424.827</v>
      </c>
    </row>
    <row r="73" spans="1:19" ht="51.75" outlineLevel="1" x14ac:dyDescent="0.3">
      <c r="A73" s="42" t="s">
        <v>1132</v>
      </c>
      <c r="B73" s="43" t="s">
        <v>1097</v>
      </c>
      <c r="C73" s="39" t="s">
        <v>229</v>
      </c>
      <c r="D73" s="41" t="s">
        <v>630</v>
      </c>
      <c r="E73" s="44" t="s">
        <v>742</v>
      </c>
      <c r="F73" s="45">
        <v>45588</v>
      </c>
      <c r="G73" s="45">
        <v>45590</v>
      </c>
      <c r="H73" s="44" t="s">
        <v>947</v>
      </c>
      <c r="I73" s="74">
        <v>108.19833333333334</v>
      </c>
      <c r="J73" s="138">
        <f t="shared" si="0"/>
        <v>3</v>
      </c>
      <c r="K73" s="46">
        <v>47.667999999999999</v>
      </c>
      <c r="L73" s="46">
        <v>47.667999999999999</v>
      </c>
      <c r="M73" s="46">
        <v>0</v>
      </c>
      <c r="N73" s="46">
        <v>2</v>
      </c>
      <c r="O73" s="46">
        <v>166.62</v>
      </c>
      <c r="P73" s="46">
        <v>3</v>
      </c>
      <c r="Q73" s="46">
        <v>110.307</v>
      </c>
      <c r="R73" s="46">
        <v>0</v>
      </c>
      <c r="S73" s="40">
        <v>324.59500000000003</v>
      </c>
    </row>
    <row r="74" spans="1:19" ht="102" customHeight="1" outlineLevel="1" x14ac:dyDescent="0.3">
      <c r="A74" s="42" t="s">
        <v>1132</v>
      </c>
      <c r="B74" s="43" t="s">
        <v>1098</v>
      </c>
      <c r="C74" s="39" t="s">
        <v>229</v>
      </c>
      <c r="D74" s="41" t="s">
        <v>630</v>
      </c>
      <c r="E74" s="44" t="s">
        <v>743</v>
      </c>
      <c r="F74" s="45">
        <v>45588</v>
      </c>
      <c r="G74" s="45">
        <v>45590</v>
      </c>
      <c r="H74" s="44" t="s">
        <v>947</v>
      </c>
      <c r="I74" s="74">
        <v>290.75</v>
      </c>
      <c r="J74" s="138">
        <f t="shared" si="0"/>
        <v>3</v>
      </c>
      <c r="K74" s="46">
        <v>547.44299999999998</v>
      </c>
      <c r="L74" s="46">
        <v>547.44299999999998</v>
      </c>
      <c r="M74" s="46">
        <v>0</v>
      </c>
      <c r="N74" s="46">
        <v>2</v>
      </c>
      <c r="O74" s="46">
        <v>166.86699999999999</v>
      </c>
      <c r="P74" s="46">
        <v>3</v>
      </c>
      <c r="Q74" s="46">
        <v>157.94</v>
      </c>
      <c r="R74" s="46">
        <v>0</v>
      </c>
      <c r="S74" s="40">
        <v>872.25</v>
      </c>
    </row>
    <row r="75" spans="1:19" ht="143.25" customHeight="1" outlineLevel="1" x14ac:dyDescent="0.3">
      <c r="A75" s="42" t="s">
        <v>1132</v>
      </c>
      <c r="B75" s="43" t="s">
        <v>1099</v>
      </c>
      <c r="C75" s="39" t="s">
        <v>229</v>
      </c>
      <c r="D75" s="41" t="s">
        <v>630</v>
      </c>
      <c r="E75" s="44" t="s">
        <v>744</v>
      </c>
      <c r="F75" s="45">
        <v>45588</v>
      </c>
      <c r="G75" s="45">
        <v>45590</v>
      </c>
      <c r="H75" s="44" t="s">
        <v>947</v>
      </c>
      <c r="I75" s="74">
        <v>274.58099999999996</v>
      </c>
      <c r="J75" s="138">
        <f t="shared" ref="J75:J138" si="1">AVERAGEIFS(P:P, E:E, E75)</f>
        <v>3</v>
      </c>
      <c r="K75" s="46">
        <v>498.93599999999998</v>
      </c>
      <c r="L75" s="46">
        <v>498.93599999999998</v>
      </c>
      <c r="M75" s="46">
        <v>0</v>
      </c>
      <c r="N75" s="46">
        <v>2</v>
      </c>
      <c r="O75" s="46">
        <v>166.86699999999999</v>
      </c>
      <c r="P75" s="46">
        <v>3</v>
      </c>
      <c r="Q75" s="46">
        <v>157.94</v>
      </c>
      <c r="R75" s="46">
        <v>0</v>
      </c>
      <c r="S75" s="40">
        <v>823.74299999999994</v>
      </c>
    </row>
    <row r="76" spans="1:19" ht="102.75" customHeight="1" outlineLevel="1" x14ac:dyDescent="0.3">
      <c r="A76" s="42" t="s">
        <v>1132</v>
      </c>
      <c r="B76" s="43" t="s">
        <v>1100</v>
      </c>
      <c r="C76" s="39" t="s">
        <v>229</v>
      </c>
      <c r="D76" s="41" t="s">
        <v>631</v>
      </c>
      <c r="E76" s="44" t="s">
        <v>745</v>
      </c>
      <c r="F76" s="45">
        <v>45601</v>
      </c>
      <c r="G76" s="45">
        <v>45603</v>
      </c>
      <c r="H76" s="44" t="s">
        <v>967</v>
      </c>
      <c r="I76" s="74">
        <v>243.52500000000001</v>
      </c>
      <c r="J76" s="138">
        <f t="shared" si="1"/>
        <v>3</v>
      </c>
      <c r="K76" s="46">
        <v>471.45800000000003</v>
      </c>
      <c r="L76" s="46">
        <v>471.45800000000003</v>
      </c>
      <c r="M76" s="46">
        <v>0</v>
      </c>
      <c r="N76" s="46">
        <v>2</v>
      </c>
      <c r="O76" s="46">
        <v>101.21899999999999</v>
      </c>
      <c r="P76" s="46">
        <v>3</v>
      </c>
      <c r="Q76" s="46">
        <v>142.898</v>
      </c>
      <c r="R76" s="46">
        <v>15</v>
      </c>
      <c r="S76" s="40">
        <v>730.57500000000005</v>
      </c>
    </row>
    <row r="77" spans="1:19" ht="129.75" customHeight="1" outlineLevel="1" x14ac:dyDescent="0.3">
      <c r="A77" s="42" t="s">
        <v>1132</v>
      </c>
      <c r="B77" s="43" t="s">
        <v>1101</v>
      </c>
      <c r="C77" s="39" t="s">
        <v>229</v>
      </c>
      <c r="D77" s="41" t="s">
        <v>258</v>
      </c>
      <c r="E77" s="44" t="s">
        <v>746</v>
      </c>
      <c r="F77" s="45">
        <v>45600</v>
      </c>
      <c r="G77" s="45">
        <v>45602</v>
      </c>
      <c r="H77" s="44" t="s">
        <v>996</v>
      </c>
      <c r="I77" s="74">
        <v>35.238</v>
      </c>
      <c r="J77" s="138">
        <f t="shared" si="1"/>
        <v>3</v>
      </c>
      <c r="K77" s="46">
        <v>0</v>
      </c>
      <c r="L77" s="46">
        <v>0</v>
      </c>
      <c r="M77" s="46">
        <v>0</v>
      </c>
      <c r="N77" s="46">
        <v>2</v>
      </c>
      <c r="O77" s="46">
        <v>0</v>
      </c>
      <c r="P77" s="46">
        <v>3</v>
      </c>
      <c r="Q77" s="46">
        <v>105.714</v>
      </c>
      <c r="R77" s="46">
        <v>0</v>
      </c>
      <c r="S77" s="40">
        <v>105.714</v>
      </c>
    </row>
    <row r="78" spans="1:19" ht="69" outlineLevel="1" x14ac:dyDescent="0.3">
      <c r="A78" s="42" t="s">
        <v>1132</v>
      </c>
      <c r="B78" s="43" t="s">
        <v>1102</v>
      </c>
      <c r="C78" s="39" t="s">
        <v>229</v>
      </c>
      <c r="D78" s="41" t="s">
        <v>259</v>
      </c>
      <c r="E78" s="44" t="s">
        <v>747</v>
      </c>
      <c r="F78" s="45">
        <v>45600</v>
      </c>
      <c r="G78" s="45">
        <v>45602</v>
      </c>
      <c r="H78" s="44" t="s">
        <v>996</v>
      </c>
      <c r="I78" s="74">
        <v>35.238</v>
      </c>
      <c r="J78" s="138">
        <f t="shared" si="1"/>
        <v>3</v>
      </c>
      <c r="K78" s="46">
        <v>0</v>
      </c>
      <c r="L78" s="46">
        <v>0</v>
      </c>
      <c r="M78" s="46">
        <v>0</v>
      </c>
      <c r="N78" s="46">
        <v>2</v>
      </c>
      <c r="O78" s="46">
        <v>0</v>
      </c>
      <c r="P78" s="46">
        <v>3</v>
      </c>
      <c r="Q78" s="46">
        <v>105.714</v>
      </c>
      <c r="R78" s="46">
        <v>0</v>
      </c>
      <c r="S78" s="40">
        <v>105.714</v>
      </c>
    </row>
    <row r="79" spans="1:19" ht="70.5" customHeight="1" outlineLevel="1" x14ac:dyDescent="0.3">
      <c r="A79" s="42" t="s">
        <v>1132</v>
      </c>
      <c r="B79" s="43" t="s">
        <v>1103</v>
      </c>
      <c r="C79" s="39" t="s">
        <v>229</v>
      </c>
      <c r="D79" s="41" t="s">
        <v>260</v>
      </c>
      <c r="E79" s="44" t="s">
        <v>748</v>
      </c>
      <c r="F79" s="45">
        <v>45589</v>
      </c>
      <c r="G79" s="45">
        <v>45589</v>
      </c>
      <c r="H79" s="44" t="s">
        <v>192</v>
      </c>
      <c r="I79" s="74">
        <v>369.70599999999996</v>
      </c>
      <c r="J79" s="138">
        <f t="shared" si="1"/>
        <v>2.3333333333333335</v>
      </c>
      <c r="K79" s="46">
        <v>0</v>
      </c>
      <c r="L79" s="46">
        <v>0</v>
      </c>
      <c r="M79" s="46">
        <v>0</v>
      </c>
      <c r="N79" s="46">
        <v>1</v>
      </c>
      <c r="O79" s="46">
        <v>351.9</v>
      </c>
      <c r="P79" s="46">
        <v>1</v>
      </c>
      <c r="Q79" s="46">
        <v>17.806000000000001</v>
      </c>
      <c r="R79" s="46">
        <v>0</v>
      </c>
      <c r="S79" s="40">
        <v>369.70599999999996</v>
      </c>
    </row>
    <row r="80" spans="1:19" ht="90" customHeight="1" outlineLevel="1" x14ac:dyDescent="0.3">
      <c r="A80" s="42" t="s">
        <v>1132</v>
      </c>
      <c r="B80" s="43" t="s">
        <v>1104</v>
      </c>
      <c r="C80" s="39" t="s">
        <v>229</v>
      </c>
      <c r="D80" s="41" t="s">
        <v>261</v>
      </c>
      <c r="E80" s="44" t="s">
        <v>749</v>
      </c>
      <c r="F80" s="45">
        <v>45607</v>
      </c>
      <c r="G80" s="45">
        <v>45612</v>
      </c>
      <c r="H80" s="44" t="s">
        <v>966</v>
      </c>
      <c r="I80" s="74">
        <v>193.679</v>
      </c>
      <c r="J80" s="138">
        <f t="shared" si="1"/>
        <v>5</v>
      </c>
      <c r="K80" s="46">
        <v>154.476</v>
      </c>
      <c r="L80" s="46">
        <v>154.476</v>
      </c>
      <c r="M80" s="46">
        <v>0</v>
      </c>
      <c r="N80" s="46">
        <v>5</v>
      </c>
      <c r="O80" s="46">
        <v>561.94600000000003</v>
      </c>
      <c r="P80" s="46">
        <v>5</v>
      </c>
      <c r="Q80" s="46">
        <v>251.97300000000001</v>
      </c>
      <c r="R80" s="46">
        <v>0</v>
      </c>
      <c r="S80" s="40">
        <v>968.39499999999998</v>
      </c>
    </row>
    <row r="81" spans="1:19" ht="111" customHeight="1" outlineLevel="1" x14ac:dyDescent="0.3">
      <c r="A81" s="42" t="s">
        <v>1132</v>
      </c>
      <c r="B81" s="43" t="s">
        <v>1105</v>
      </c>
      <c r="C81" s="39" t="s">
        <v>229</v>
      </c>
      <c r="D81" s="41" t="s">
        <v>261</v>
      </c>
      <c r="E81" s="44" t="s">
        <v>750</v>
      </c>
      <c r="F81" s="45">
        <v>45607</v>
      </c>
      <c r="G81" s="45">
        <v>45612</v>
      </c>
      <c r="H81" s="44" t="s">
        <v>966</v>
      </c>
      <c r="I81" s="74">
        <v>193.679</v>
      </c>
      <c r="J81" s="138">
        <f t="shared" si="1"/>
        <v>5</v>
      </c>
      <c r="K81" s="46">
        <v>154.476</v>
      </c>
      <c r="L81" s="46">
        <v>154.476</v>
      </c>
      <c r="M81" s="46">
        <v>0</v>
      </c>
      <c r="N81" s="46">
        <v>5</v>
      </c>
      <c r="O81" s="46">
        <v>561.94600000000003</v>
      </c>
      <c r="P81" s="46">
        <v>5</v>
      </c>
      <c r="Q81" s="46">
        <v>251.97300000000001</v>
      </c>
      <c r="R81" s="46">
        <v>0</v>
      </c>
      <c r="S81" s="40">
        <v>968.39499999999998</v>
      </c>
    </row>
    <row r="82" spans="1:19" ht="60" customHeight="1" outlineLevel="1" x14ac:dyDescent="0.3">
      <c r="A82" s="42" t="s">
        <v>1132</v>
      </c>
      <c r="B82" s="43" t="s">
        <v>1106</v>
      </c>
      <c r="C82" s="39" t="s">
        <v>229</v>
      </c>
      <c r="D82" s="41" t="s">
        <v>262</v>
      </c>
      <c r="E82" s="44" t="s">
        <v>751</v>
      </c>
      <c r="F82" s="45">
        <v>45602</v>
      </c>
      <c r="G82" s="45">
        <v>45603</v>
      </c>
      <c r="H82" s="44" t="s">
        <v>938</v>
      </c>
      <c r="I82" s="74">
        <v>161.8175</v>
      </c>
      <c r="J82" s="138">
        <f t="shared" si="1"/>
        <v>2.3333333333333335</v>
      </c>
      <c r="K82" s="46">
        <v>245.435</v>
      </c>
      <c r="L82" s="46">
        <v>245.435</v>
      </c>
      <c r="M82" s="46">
        <v>0</v>
      </c>
      <c r="N82" s="46">
        <v>1</v>
      </c>
      <c r="O82" s="46">
        <v>19.297999999999998</v>
      </c>
      <c r="P82" s="46">
        <v>2</v>
      </c>
      <c r="Q82" s="46">
        <v>58.902000000000001</v>
      </c>
      <c r="R82" s="46">
        <v>0</v>
      </c>
      <c r="S82" s="40">
        <v>323.63499999999999</v>
      </c>
    </row>
    <row r="83" spans="1:19" ht="111" customHeight="1" outlineLevel="1" x14ac:dyDescent="0.3">
      <c r="A83" s="42" t="s">
        <v>1132</v>
      </c>
      <c r="B83" s="43" t="s">
        <v>1107</v>
      </c>
      <c r="C83" s="39" t="s">
        <v>229</v>
      </c>
      <c r="D83" s="41" t="s">
        <v>263</v>
      </c>
      <c r="E83" s="44" t="s">
        <v>752</v>
      </c>
      <c r="F83" s="45">
        <v>45607</v>
      </c>
      <c r="G83" s="45">
        <v>45610</v>
      </c>
      <c r="H83" s="44" t="s">
        <v>938</v>
      </c>
      <c r="I83" s="74">
        <v>105.80449999999999</v>
      </c>
      <c r="J83" s="138">
        <f t="shared" si="1"/>
        <v>4</v>
      </c>
      <c r="K83" s="46">
        <v>208.58099999999999</v>
      </c>
      <c r="L83" s="46">
        <v>208.58099999999999</v>
      </c>
      <c r="M83" s="46">
        <v>0</v>
      </c>
      <c r="N83" s="46">
        <v>3</v>
      </c>
      <c r="O83" s="46">
        <v>96.834000000000003</v>
      </c>
      <c r="P83" s="46">
        <v>4</v>
      </c>
      <c r="Q83" s="46">
        <v>117.803</v>
      </c>
      <c r="R83" s="46">
        <v>0</v>
      </c>
      <c r="S83" s="40">
        <v>423.21799999999996</v>
      </c>
    </row>
    <row r="84" spans="1:19" ht="111" customHeight="1" outlineLevel="1" x14ac:dyDescent="0.3">
      <c r="A84" s="42" t="s">
        <v>1132</v>
      </c>
      <c r="B84" s="43" t="s">
        <v>1108</v>
      </c>
      <c r="C84" s="39" t="s">
        <v>229</v>
      </c>
      <c r="D84" s="41" t="s">
        <v>263</v>
      </c>
      <c r="E84" s="44" t="s">
        <v>753</v>
      </c>
      <c r="F84" s="45">
        <v>45607</v>
      </c>
      <c r="G84" s="45">
        <v>45610</v>
      </c>
      <c r="H84" s="44" t="s">
        <v>938</v>
      </c>
      <c r="I84" s="74">
        <v>108.03374999999998</v>
      </c>
      <c r="J84" s="138">
        <f t="shared" si="1"/>
        <v>4</v>
      </c>
      <c r="K84" s="46">
        <v>208.58099999999999</v>
      </c>
      <c r="L84" s="46">
        <v>208.58099999999999</v>
      </c>
      <c r="M84" s="46">
        <v>0</v>
      </c>
      <c r="N84" s="46">
        <v>3</v>
      </c>
      <c r="O84" s="46">
        <v>96.834000000000003</v>
      </c>
      <c r="P84" s="46">
        <v>4</v>
      </c>
      <c r="Q84" s="46">
        <v>117.803</v>
      </c>
      <c r="R84" s="46">
        <v>8.9169999999999998</v>
      </c>
      <c r="S84" s="40">
        <v>432.13499999999993</v>
      </c>
    </row>
    <row r="85" spans="1:19" ht="63.75" customHeight="1" outlineLevel="1" x14ac:dyDescent="0.3">
      <c r="A85" s="42" t="s">
        <v>1132</v>
      </c>
      <c r="B85" s="43" t="s">
        <v>1109</v>
      </c>
      <c r="C85" s="39" t="s">
        <v>229</v>
      </c>
      <c r="D85" s="41" t="s">
        <v>264</v>
      </c>
      <c r="E85" s="44" t="s">
        <v>742</v>
      </c>
      <c r="F85" s="45">
        <v>45607</v>
      </c>
      <c r="G85" s="45">
        <v>45610</v>
      </c>
      <c r="H85" s="44" t="s">
        <v>1017</v>
      </c>
      <c r="I85" s="74">
        <v>38.912750000000003</v>
      </c>
      <c r="J85" s="138">
        <f t="shared" si="1"/>
        <v>3</v>
      </c>
      <c r="K85" s="46">
        <v>76.569999999999993</v>
      </c>
      <c r="L85" s="46">
        <v>76.569999999999993</v>
      </c>
      <c r="M85" s="46">
        <v>0</v>
      </c>
      <c r="N85" s="46">
        <v>3</v>
      </c>
      <c r="O85" s="46">
        <v>0</v>
      </c>
      <c r="P85" s="46">
        <v>4</v>
      </c>
      <c r="Q85" s="46">
        <v>79.081000000000003</v>
      </c>
      <c r="R85" s="46">
        <v>0</v>
      </c>
      <c r="S85" s="40">
        <v>155.65100000000001</v>
      </c>
    </row>
    <row r="86" spans="1:19" ht="82.5" customHeight="1" outlineLevel="1" x14ac:dyDescent="0.3">
      <c r="A86" s="42" t="s">
        <v>1132</v>
      </c>
      <c r="B86" s="43" t="s">
        <v>1110</v>
      </c>
      <c r="C86" s="39" t="s">
        <v>229</v>
      </c>
      <c r="D86" s="41" t="s">
        <v>264</v>
      </c>
      <c r="E86" s="44" t="s">
        <v>739</v>
      </c>
      <c r="F86" s="45">
        <v>45607</v>
      </c>
      <c r="G86" s="45">
        <v>45610</v>
      </c>
      <c r="H86" s="44" t="s">
        <v>1017</v>
      </c>
      <c r="I86" s="74">
        <v>38.912750000000003</v>
      </c>
      <c r="J86" s="138">
        <f t="shared" si="1"/>
        <v>3.5</v>
      </c>
      <c r="K86" s="46">
        <v>76.569999999999993</v>
      </c>
      <c r="L86" s="46">
        <v>76.569999999999993</v>
      </c>
      <c r="M86" s="46">
        <v>0</v>
      </c>
      <c r="N86" s="46">
        <v>3</v>
      </c>
      <c r="O86" s="46">
        <v>0</v>
      </c>
      <c r="P86" s="46">
        <v>4</v>
      </c>
      <c r="Q86" s="46">
        <v>79.081000000000003</v>
      </c>
      <c r="R86" s="46">
        <v>0</v>
      </c>
      <c r="S86" s="40">
        <v>155.65100000000001</v>
      </c>
    </row>
    <row r="87" spans="1:19" ht="59.25" customHeight="1" outlineLevel="1" x14ac:dyDescent="0.3">
      <c r="A87" s="42" t="s">
        <v>1132</v>
      </c>
      <c r="B87" s="43" t="s">
        <v>1111</v>
      </c>
      <c r="C87" s="39" t="s">
        <v>229</v>
      </c>
      <c r="D87" s="41" t="s">
        <v>265</v>
      </c>
      <c r="E87" s="44" t="s">
        <v>751</v>
      </c>
      <c r="F87" s="45">
        <v>45615</v>
      </c>
      <c r="G87" s="45">
        <v>45618</v>
      </c>
      <c r="H87" s="44" t="s">
        <v>944</v>
      </c>
      <c r="I87" s="74">
        <v>206.322</v>
      </c>
      <c r="J87" s="138">
        <f t="shared" si="1"/>
        <v>2.3333333333333335</v>
      </c>
      <c r="K87" s="46">
        <v>295.209</v>
      </c>
      <c r="L87" s="46">
        <v>295.209</v>
      </c>
      <c r="M87" s="46">
        <v>0</v>
      </c>
      <c r="N87" s="46">
        <v>3</v>
      </c>
      <c r="O87" s="46">
        <v>343.06400000000002</v>
      </c>
      <c r="P87" s="46">
        <v>4</v>
      </c>
      <c r="Q87" s="46">
        <v>187.01499999999999</v>
      </c>
      <c r="R87" s="46">
        <v>0</v>
      </c>
      <c r="S87" s="40">
        <v>825.28800000000001</v>
      </c>
    </row>
    <row r="88" spans="1:19" ht="55.5" customHeight="1" outlineLevel="1" x14ac:dyDescent="0.3">
      <c r="A88" s="42" t="s">
        <v>1132</v>
      </c>
      <c r="B88" s="43" t="s">
        <v>1112</v>
      </c>
      <c r="C88" s="39" t="s">
        <v>229</v>
      </c>
      <c r="D88" s="41" t="s">
        <v>414</v>
      </c>
      <c r="E88" s="44" t="s">
        <v>754</v>
      </c>
      <c r="F88" s="45">
        <v>45614</v>
      </c>
      <c r="G88" s="45">
        <v>45619</v>
      </c>
      <c r="H88" s="44" t="s">
        <v>1006</v>
      </c>
      <c r="I88" s="74">
        <v>41.222333333333331</v>
      </c>
      <c r="J88" s="138">
        <f t="shared" si="1"/>
        <v>6</v>
      </c>
      <c r="K88" s="46">
        <v>0</v>
      </c>
      <c r="L88" s="46">
        <v>0</v>
      </c>
      <c r="M88" s="46">
        <v>0</v>
      </c>
      <c r="N88" s="46">
        <v>5</v>
      </c>
      <c r="O88" s="46">
        <v>0</v>
      </c>
      <c r="P88" s="46">
        <v>6</v>
      </c>
      <c r="Q88" s="46">
        <v>247.334</v>
      </c>
      <c r="R88" s="46">
        <v>0</v>
      </c>
      <c r="S88" s="40">
        <v>247.334</v>
      </c>
    </row>
    <row r="89" spans="1:19" ht="121.5" customHeight="1" outlineLevel="1" x14ac:dyDescent="0.3">
      <c r="A89" s="42" t="s">
        <v>1132</v>
      </c>
      <c r="B89" s="43" t="s">
        <v>1113</v>
      </c>
      <c r="C89" s="39" t="s">
        <v>229</v>
      </c>
      <c r="D89" s="41" t="s">
        <v>415</v>
      </c>
      <c r="E89" s="44" t="s">
        <v>755</v>
      </c>
      <c r="F89" s="45">
        <v>45621</v>
      </c>
      <c r="G89" s="45">
        <v>45625</v>
      </c>
      <c r="H89" s="44" t="s">
        <v>947</v>
      </c>
      <c r="I89" s="74">
        <v>51.627249999999997</v>
      </c>
      <c r="J89" s="138">
        <f t="shared" si="1"/>
        <v>4</v>
      </c>
      <c r="K89" s="46">
        <v>0</v>
      </c>
      <c r="L89" s="46">
        <v>0</v>
      </c>
      <c r="M89" s="46">
        <v>0</v>
      </c>
      <c r="N89" s="46">
        <v>4</v>
      </c>
      <c r="O89" s="46">
        <v>0</v>
      </c>
      <c r="P89" s="46">
        <v>4</v>
      </c>
      <c r="Q89" s="46">
        <v>206.50899999999999</v>
      </c>
      <c r="R89" s="46">
        <v>0</v>
      </c>
      <c r="S89" s="40">
        <v>206.50899999999999</v>
      </c>
    </row>
    <row r="90" spans="1:19" ht="65.25" customHeight="1" outlineLevel="1" x14ac:dyDescent="0.3">
      <c r="A90" s="42" t="s">
        <v>1132</v>
      </c>
      <c r="B90" s="43" t="s">
        <v>1114</v>
      </c>
      <c r="C90" s="39" t="s">
        <v>229</v>
      </c>
      <c r="D90" s="41" t="s">
        <v>266</v>
      </c>
      <c r="E90" s="44" t="s">
        <v>742</v>
      </c>
      <c r="F90" s="45">
        <v>45624</v>
      </c>
      <c r="G90" s="45">
        <v>45626</v>
      </c>
      <c r="H90" s="44" t="s">
        <v>946</v>
      </c>
      <c r="I90" s="74">
        <v>112.33499999999999</v>
      </c>
      <c r="J90" s="138">
        <f t="shared" si="1"/>
        <v>3</v>
      </c>
      <c r="K90" s="46">
        <v>184.79</v>
      </c>
      <c r="L90" s="46">
        <v>184.79</v>
      </c>
      <c r="M90" s="46">
        <v>0</v>
      </c>
      <c r="N90" s="46">
        <v>2</v>
      </c>
      <c r="O90" s="46">
        <v>63.262999999999998</v>
      </c>
      <c r="P90" s="46">
        <v>3</v>
      </c>
      <c r="Q90" s="46">
        <v>88.951999999999998</v>
      </c>
      <c r="R90" s="46">
        <v>0</v>
      </c>
      <c r="S90" s="40">
        <v>337.005</v>
      </c>
    </row>
    <row r="91" spans="1:19" ht="81.75" customHeight="1" outlineLevel="1" x14ac:dyDescent="0.3">
      <c r="A91" s="42" t="s">
        <v>1132</v>
      </c>
      <c r="B91" s="43" t="s">
        <v>1115</v>
      </c>
      <c r="C91" s="39" t="s">
        <v>229</v>
      </c>
      <c r="D91" s="41" t="s">
        <v>953</v>
      </c>
      <c r="E91" s="44" t="s">
        <v>742</v>
      </c>
      <c r="F91" s="45">
        <v>45621</v>
      </c>
      <c r="G91" s="45">
        <v>45623</v>
      </c>
      <c r="H91" s="44" t="s">
        <v>967</v>
      </c>
      <c r="I91" s="74">
        <v>88.536666666666676</v>
      </c>
      <c r="J91" s="138">
        <f t="shared" si="1"/>
        <v>3</v>
      </c>
      <c r="K91" s="46">
        <v>265.61</v>
      </c>
      <c r="L91" s="46">
        <v>265.61</v>
      </c>
      <c r="M91" s="46">
        <v>0</v>
      </c>
      <c r="N91" s="46">
        <v>2</v>
      </c>
      <c r="O91" s="46">
        <v>0</v>
      </c>
      <c r="P91" s="46">
        <v>3</v>
      </c>
      <c r="Q91" s="46">
        <v>0</v>
      </c>
      <c r="R91" s="46">
        <v>0</v>
      </c>
      <c r="S91" s="40">
        <v>265.61</v>
      </c>
    </row>
    <row r="92" spans="1:19" ht="76.5" customHeight="1" outlineLevel="1" x14ac:dyDescent="0.3">
      <c r="A92" s="42" t="s">
        <v>1132</v>
      </c>
      <c r="B92" s="43" t="s">
        <v>1116</v>
      </c>
      <c r="C92" s="39" t="s">
        <v>229</v>
      </c>
      <c r="D92" s="41" t="s">
        <v>955</v>
      </c>
      <c r="E92" s="44" t="s">
        <v>737</v>
      </c>
      <c r="F92" s="45">
        <v>45621</v>
      </c>
      <c r="G92" s="45">
        <v>45623</v>
      </c>
      <c r="H92" s="44" t="s">
        <v>967</v>
      </c>
      <c r="I92" s="74">
        <v>77.544666666666657</v>
      </c>
      <c r="J92" s="138">
        <f t="shared" si="1"/>
        <v>3.5</v>
      </c>
      <c r="K92" s="46">
        <v>232.63399999999999</v>
      </c>
      <c r="L92" s="46">
        <v>232.63399999999999</v>
      </c>
      <c r="M92" s="46">
        <v>0</v>
      </c>
      <c r="N92" s="46">
        <v>2</v>
      </c>
      <c r="O92" s="46">
        <v>0</v>
      </c>
      <c r="P92" s="46">
        <v>3</v>
      </c>
      <c r="Q92" s="46">
        <v>0</v>
      </c>
      <c r="R92" s="46">
        <v>0</v>
      </c>
      <c r="S92" s="40">
        <v>232.63399999999999</v>
      </c>
    </row>
    <row r="93" spans="1:19" ht="126" customHeight="1" outlineLevel="1" x14ac:dyDescent="0.3">
      <c r="A93" s="42" t="s">
        <v>1132</v>
      </c>
      <c r="B93" s="43" t="s">
        <v>1117</v>
      </c>
      <c r="C93" s="39" t="s">
        <v>229</v>
      </c>
      <c r="D93" s="41" t="s">
        <v>416</v>
      </c>
      <c r="E93" s="44" t="s">
        <v>756</v>
      </c>
      <c r="F93" s="45">
        <v>45619</v>
      </c>
      <c r="G93" s="45">
        <v>45621</v>
      </c>
      <c r="H93" s="44" t="s">
        <v>1018</v>
      </c>
      <c r="I93" s="74">
        <v>249.68366666666665</v>
      </c>
      <c r="J93" s="138">
        <f t="shared" si="1"/>
        <v>3</v>
      </c>
      <c r="K93" s="46">
        <v>583</v>
      </c>
      <c r="L93" s="46">
        <v>583</v>
      </c>
      <c r="M93" s="46">
        <v>0</v>
      </c>
      <c r="N93" s="46">
        <v>2</v>
      </c>
      <c r="O93" s="46">
        <v>64.227000000000004</v>
      </c>
      <c r="P93" s="46">
        <v>3</v>
      </c>
      <c r="Q93" s="46">
        <v>82.242000000000004</v>
      </c>
      <c r="R93" s="46">
        <v>19.582000000000001</v>
      </c>
      <c r="S93" s="40">
        <v>749.05099999999993</v>
      </c>
    </row>
    <row r="94" spans="1:19" ht="65.25" customHeight="1" outlineLevel="1" x14ac:dyDescent="0.3">
      <c r="A94" s="42" t="s">
        <v>1132</v>
      </c>
      <c r="B94" s="43" t="s">
        <v>1118</v>
      </c>
      <c r="C94" s="39" t="s">
        <v>229</v>
      </c>
      <c r="D94" s="41" t="s">
        <v>266</v>
      </c>
      <c r="E94" s="44" t="s">
        <v>742</v>
      </c>
      <c r="F94" s="45">
        <v>45639</v>
      </c>
      <c r="G94" s="45">
        <v>45639</v>
      </c>
      <c r="H94" s="44" t="s">
        <v>946</v>
      </c>
      <c r="I94" s="74">
        <v>29.945</v>
      </c>
      <c r="J94" s="138">
        <f t="shared" si="1"/>
        <v>3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1</v>
      </c>
      <c r="Q94" s="46">
        <v>29.945</v>
      </c>
      <c r="R94" s="46">
        <v>0</v>
      </c>
      <c r="S94" s="40">
        <v>29.945</v>
      </c>
    </row>
    <row r="95" spans="1:19" ht="65.25" customHeight="1" outlineLevel="1" x14ac:dyDescent="0.3">
      <c r="A95" s="42" t="s">
        <v>1132</v>
      </c>
      <c r="B95" s="43" t="s">
        <v>1119</v>
      </c>
      <c r="C95" s="39" t="s">
        <v>229</v>
      </c>
      <c r="D95" s="41" t="s">
        <v>466</v>
      </c>
      <c r="E95" s="44" t="s">
        <v>742</v>
      </c>
      <c r="F95" s="45">
        <v>45644</v>
      </c>
      <c r="G95" s="45">
        <v>45646</v>
      </c>
      <c r="H95" s="44" t="s">
        <v>946</v>
      </c>
      <c r="I95" s="74">
        <v>119.32800000000002</v>
      </c>
      <c r="J95" s="138">
        <f t="shared" si="1"/>
        <v>3</v>
      </c>
      <c r="K95" s="46">
        <v>204.346</v>
      </c>
      <c r="L95" s="46">
        <v>204.346</v>
      </c>
      <c r="M95" s="46">
        <v>0</v>
      </c>
      <c r="N95" s="46">
        <v>2</v>
      </c>
      <c r="O95" s="46">
        <v>63.664999999999999</v>
      </c>
      <c r="P95" s="46">
        <v>3</v>
      </c>
      <c r="Q95" s="46">
        <v>89.972999999999999</v>
      </c>
      <c r="R95" s="46">
        <v>0</v>
      </c>
      <c r="S95" s="40">
        <v>357.98400000000004</v>
      </c>
    </row>
    <row r="96" spans="1:19" ht="149.25" customHeight="1" outlineLevel="1" x14ac:dyDescent="0.3">
      <c r="A96" s="42" t="s">
        <v>1132</v>
      </c>
      <c r="B96" s="43" t="s">
        <v>1120</v>
      </c>
      <c r="C96" s="39" t="s">
        <v>229</v>
      </c>
      <c r="D96" s="41" t="s">
        <v>417</v>
      </c>
      <c r="E96" s="44" t="s">
        <v>757</v>
      </c>
      <c r="F96" s="45">
        <v>45587</v>
      </c>
      <c r="G96" s="45">
        <v>45591</v>
      </c>
      <c r="H96" s="44" t="s">
        <v>1002</v>
      </c>
      <c r="I96" s="74">
        <v>225.137</v>
      </c>
      <c r="J96" s="138">
        <f t="shared" si="1"/>
        <v>5</v>
      </c>
      <c r="K96" s="46">
        <v>511.48099999999999</v>
      </c>
      <c r="L96" s="46">
        <v>511.48099999999999</v>
      </c>
      <c r="M96" s="46">
        <v>0</v>
      </c>
      <c r="N96" s="46">
        <v>4</v>
      </c>
      <c r="O96" s="46">
        <v>314.57900000000001</v>
      </c>
      <c r="P96" s="46">
        <v>5</v>
      </c>
      <c r="Q96" s="46">
        <v>267.10599999999999</v>
      </c>
      <c r="R96" s="46">
        <v>32.518999999999998</v>
      </c>
      <c r="S96" s="40">
        <v>1125.6849999999999</v>
      </c>
    </row>
    <row r="97" spans="1:19" ht="105" customHeight="1" outlineLevel="1" x14ac:dyDescent="0.3">
      <c r="A97" s="42" t="s">
        <v>1132</v>
      </c>
      <c r="B97" s="43" t="s">
        <v>1121</v>
      </c>
      <c r="C97" s="39" t="s">
        <v>229</v>
      </c>
      <c r="D97" s="41" t="s">
        <v>417</v>
      </c>
      <c r="E97" s="44" t="s">
        <v>960</v>
      </c>
      <c r="F97" s="45">
        <v>45587</v>
      </c>
      <c r="G97" s="45">
        <v>45591</v>
      </c>
      <c r="H97" s="44" t="s">
        <v>1002</v>
      </c>
      <c r="I97" s="74">
        <v>230.59399999999999</v>
      </c>
      <c r="J97" s="138">
        <f t="shared" si="1"/>
        <v>5</v>
      </c>
      <c r="K97" s="46">
        <v>511.48099999999999</v>
      </c>
      <c r="L97" s="46">
        <v>511.48099999999999</v>
      </c>
      <c r="M97" s="46">
        <v>0</v>
      </c>
      <c r="N97" s="46">
        <v>4</v>
      </c>
      <c r="O97" s="46">
        <v>314.57900000000001</v>
      </c>
      <c r="P97" s="46">
        <v>5</v>
      </c>
      <c r="Q97" s="46">
        <v>267.10599999999999</v>
      </c>
      <c r="R97" s="46">
        <v>59.804000000000002</v>
      </c>
      <c r="S97" s="40">
        <v>1152.97</v>
      </c>
    </row>
    <row r="98" spans="1:19" ht="138.75" customHeight="1" outlineLevel="1" x14ac:dyDescent="0.3">
      <c r="A98" s="42" t="s">
        <v>1132</v>
      </c>
      <c r="B98" s="43" t="s">
        <v>1122</v>
      </c>
      <c r="C98" s="39" t="s">
        <v>229</v>
      </c>
      <c r="D98" s="41" t="s">
        <v>691</v>
      </c>
      <c r="E98" s="44" t="s">
        <v>757</v>
      </c>
      <c r="F98" s="45">
        <v>45600</v>
      </c>
      <c r="G98" s="45">
        <v>45604</v>
      </c>
      <c r="H98" s="44" t="s">
        <v>936</v>
      </c>
      <c r="I98" s="74">
        <v>244.85939999999999</v>
      </c>
      <c r="J98" s="138">
        <f t="shared" si="1"/>
        <v>5</v>
      </c>
      <c r="K98" s="46">
        <v>384.24200000000002</v>
      </c>
      <c r="L98" s="46">
        <v>384.24200000000002</v>
      </c>
      <c r="M98" s="46">
        <v>0</v>
      </c>
      <c r="N98" s="46">
        <v>4</v>
      </c>
      <c r="O98" s="46">
        <v>373.56</v>
      </c>
      <c r="P98" s="46">
        <v>5</v>
      </c>
      <c r="Q98" s="46">
        <v>251.953</v>
      </c>
      <c r="R98" s="46">
        <v>214.542</v>
      </c>
      <c r="S98" s="40">
        <v>1224.297</v>
      </c>
    </row>
    <row r="99" spans="1:19" ht="138.75" customHeight="1" outlineLevel="1" x14ac:dyDescent="0.3">
      <c r="A99" s="42" t="s">
        <v>1132</v>
      </c>
      <c r="B99" s="43" t="s">
        <v>1123</v>
      </c>
      <c r="C99" s="39" t="s">
        <v>229</v>
      </c>
      <c r="D99" s="41" t="s">
        <v>950</v>
      </c>
      <c r="E99" s="44" t="s">
        <v>958</v>
      </c>
      <c r="F99" s="45">
        <v>45608</v>
      </c>
      <c r="G99" s="45">
        <v>45611</v>
      </c>
      <c r="H99" s="44" t="s">
        <v>418</v>
      </c>
      <c r="I99" s="74">
        <v>263.34750000000003</v>
      </c>
      <c r="J99" s="138">
        <f t="shared" si="1"/>
        <v>4</v>
      </c>
      <c r="K99" s="46">
        <v>922.45799999999997</v>
      </c>
      <c r="L99" s="46">
        <v>922.45799999999997</v>
      </c>
      <c r="M99" s="46">
        <v>0</v>
      </c>
      <c r="N99" s="46">
        <v>3</v>
      </c>
      <c r="O99" s="46">
        <v>92.167000000000002</v>
      </c>
      <c r="P99" s="46">
        <v>4</v>
      </c>
      <c r="Q99" s="46">
        <v>38.765000000000001</v>
      </c>
      <c r="R99" s="46"/>
      <c r="S99" s="40">
        <v>1053.3900000000001</v>
      </c>
    </row>
    <row r="100" spans="1:19" ht="62.25" customHeight="1" outlineLevel="1" x14ac:dyDescent="0.3">
      <c r="A100" s="42" t="s">
        <v>1024</v>
      </c>
      <c r="B100" s="43" t="s">
        <v>47</v>
      </c>
      <c r="C100" s="39" t="s">
        <v>229</v>
      </c>
      <c r="D100" s="41" t="s">
        <v>421</v>
      </c>
      <c r="E100" s="44" t="s">
        <v>758</v>
      </c>
      <c r="F100" s="45">
        <v>45580</v>
      </c>
      <c r="G100" s="45">
        <v>45585</v>
      </c>
      <c r="H100" s="44" t="s">
        <v>973</v>
      </c>
      <c r="I100" s="74">
        <v>131.28116666666668</v>
      </c>
      <c r="J100" s="138">
        <f t="shared" si="1"/>
        <v>6</v>
      </c>
      <c r="K100" s="46">
        <v>411.59199999999998</v>
      </c>
      <c r="L100" s="46">
        <v>411.59199999999998</v>
      </c>
      <c r="M100" s="46">
        <v>0</v>
      </c>
      <c r="N100" s="46">
        <v>5</v>
      </c>
      <c r="O100" s="46">
        <v>146.25899999999999</v>
      </c>
      <c r="P100" s="46">
        <v>6</v>
      </c>
      <c r="Q100" s="46">
        <v>229.83600000000001</v>
      </c>
      <c r="R100" s="46">
        <v>0</v>
      </c>
      <c r="S100" s="40">
        <v>787.68700000000001</v>
      </c>
    </row>
    <row r="101" spans="1:19" ht="67.5" customHeight="1" outlineLevel="1" x14ac:dyDescent="0.3">
      <c r="A101" s="42" t="s">
        <v>1024</v>
      </c>
      <c r="B101" s="43" t="s">
        <v>116</v>
      </c>
      <c r="C101" s="39" t="s">
        <v>229</v>
      </c>
      <c r="D101" s="41" t="s">
        <v>267</v>
      </c>
      <c r="E101" s="44" t="s">
        <v>759</v>
      </c>
      <c r="F101" s="45">
        <v>45573</v>
      </c>
      <c r="G101" s="45">
        <v>45574</v>
      </c>
      <c r="H101" s="44" t="s">
        <v>972</v>
      </c>
      <c r="I101" s="74">
        <v>57.284500000000001</v>
      </c>
      <c r="J101" s="138">
        <f t="shared" si="1"/>
        <v>2</v>
      </c>
      <c r="K101" s="46">
        <v>0</v>
      </c>
      <c r="L101" s="46">
        <v>0</v>
      </c>
      <c r="M101" s="46">
        <v>0</v>
      </c>
      <c r="N101" s="46">
        <v>1</v>
      </c>
      <c r="O101" s="46">
        <v>46.447000000000003</v>
      </c>
      <c r="P101" s="46">
        <v>2</v>
      </c>
      <c r="Q101" s="46">
        <v>68.122</v>
      </c>
      <c r="R101" s="46">
        <v>0</v>
      </c>
      <c r="S101" s="40">
        <v>114.569</v>
      </c>
    </row>
    <row r="102" spans="1:19" ht="105" customHeight="1" outlineLevel="1" x14ac:dyDescent="0.3">
      <c r="A102" s="42" t="s">
        <v>1024</v>
      </c>
      <c r="B102" s="43" t="s">
        <v>117</v>
      </c>
      <c r="C102" s="39" t="s">
        <v>229</v>
      </c>
      <c r="D102" s="41" t="s">
        <v>685</v>
      </c>
      <c r="E102" s="44" t="s">
        <v>760</v>
      </c>
      <c r="F102" s="45">
        <v>45625</v>
      </c>
      <c r="G102" s="45">
        <v>45634</v>
      </c>
      <c r="H102" s="44" t="s">
        <v>999</v>
      </c>
      <c r="I102" s="74">
        <v>46.662400000000005</v>
      </c>
      <c r="J102" s="138">
        <f t="shared" si="1"/>
        <v>10</v>
      </c>
      <c r="K102" s="46">
        <v>0</v>
      </c>
      <c r="L102" s="46">
        <v>0</v>
      </c>
      <c r="M102" s="46">
        <v>0</v>
      </c>
      <c r="N102" s="46">
        <v>9</v>
      </c>
      <c r="O102" s="46">
        <v>0</v>
      </c>
      <c r="P102" s="46">
        <v>10</v>
      </c>
      <c r="Q102" s="46">
        <v>466.62400000000002</v>
      </c>
      <c r="R102" s="46">
        <v>0</v>
      </c>
      <c r="S102" s="40">
        <v>466.62400000000002</v>
      </c>
    </row>
    <row r="103" spans="1:19" ht="105" customHeight="1" outlineLevel="1" x14ac:dyDescent="0.3">
      <c r="A103" s="42" t="s">
        <v>422</v>
      </c>
      <c r="B103" s="43" t="s">
        <v>115</v>
      </c>
      <c r="C103" s="39" t="s">
        <v>229</v>
      </c>
      <c r="D103" s="41" t="s">
        <v>268</v>
      </c>
      <c r="E103" s="44" t="s">
        <v>761</v>
      </c>
      <c r="F103" s="45">
        <v>45609</v>
      </c>
      <c r="G103" s="45">
        <v>45614</v>
      </c>
      <c r="H103" s="44" t="s">
        <v>993</v>
      </c>
      <c r="I103" s="74">
        <v>195.21199999999999</v>
      </c>
      <c r="J103" s="138">
        <f t="shared" si="1"/>
        <v>6</v>
      </c>
      <c r="K103" s="46">
        <v>290.88600000000002</v>
      </c>
      <c r="L103" s="46">
        <v>290.88600000000002</v>
      </c>
      <c r="M103" s="46">
        <v>0</v>
      </c>
      <c r="N103" s="46">
        <v>5</v>
      </c>
      <c r="O103" s="46">
        <v>503.41800000000001</v>
      </c>
      <c r="P103" s="46">
        <v>6</v>
      </c>
      <c r="Q103" s="46">
        <v>360.25400000000002</v>
      </c>
      <c r="R103" s="46">
        <v>16.713999999999999</v>
      </c>
      <c r="S103" s="40">
        <v>1171.2719999999999</v>
      </c>
    </row>
    <row r="104" spans="1:19" ht="105" customHeight="1" outlineLevel="1" x14ac:dyDescent="0.3">
      <c r="A104" s="42" t="s">
        <v>422</v>
      </c>
      <c r="B104" s="43" t="s">
        <v>118</v>
      </c>
      <c r="C104" s="39" t="s">
        <v>229</v>
      </c>
      <c r="D104" s="41" t="s">
        <v>269</v>
      </c>
      <c r="E104" s="44" t="s">
        <v>762</v>
      </c>
      <c r="F104" s="45">
        <v>45609</v>
      </c>
      <c r="G104" s="45">
        <v>45614</v>
      </c>
      <c r="H104" s="44" t="s">
        <v>993</v>
      </c>
      <c r="I104" s="74">
        <v>195.21199999999999</v>
      </c>
      <c r="J104" s="138">
        <f t="shared" si="1"/>
        <v>6</v>
      </c>
      <c r="K104" s="46">
        <v>290.88600000000002</v>
      </c>
      <c r="L104" s="46">
        <v>290.88600000000002</v>
      </c>
      <c r="M104" s="46">
        <v>0</v>
      </c>
      <c r="N104" s="46">
        <v>5</v>
      </c>
      <c r="O104" s="46">
        <v>503.41800000000001</v>
      </c>
      <c r="P104" s="46">
        <v>6</v>
      </c>
      <c r="Q104" s="46">
        <v>360.25400000000002</v>
      </c>
      <c r="R104" s="46">
        <v>16.713999999999999</v>
      </c>
      <c r="S104" s="40">
        <v>1171.2719999999999</v>
      </c>
    </row>
    <row r="105" spans="1:19" ht="69" outlineLevel="1" x14ac:dyDescent="0.3">
      <c r="A105" s="42" t="s">
        <v>423</v>
      </c>
      <c r="B105" s="43" t="s">
        <v>48</v>
      </c>
      <c r="C105" s="39" t="s">
        <v>229</v>
      </c>
      <c r="D105" s="41" t="s">
        <v>690</v>
      </c>
      <c r="E105" s="44" t="s">
        <v>763</v>
      </c>
      <c r="F105" s="45">
        <v>45573</v>
      </c>
      <c r="G105" s="45">
        <v>45575</v>
      </c>
      <c r="H105" s="44" t="s">
        <v>1000</v>
      </c>
      <c r="I105" s="74">
        <v>193.07966666666667</v>
      </c>
      <c r="J105" s="138">
        <f t="shared" si="1"/>
        <v>3</v>
      </c>
      <c r="K105" s="46">
        <v>456.13099999999997</v>
      </c>
      <c r="L105" s="46">
        <v>456.13099999999997</v>
      </c>
      <c r="M105" s="46">
        <v>0</v>
      </c>
      <c r="N105" s="46">
        <v>2</v>
      </c>
      <c r="O105" s="46">
        <v>0</v>
      </c>
      <c r="P105" s="46">
        <v>3</v>
      </c>
      <c r="Q105" s="46">
        <v>123.108</v>
      </c>
      <c r="R105" s="46">
        <v>0</v>
      </c>
      <c r="S105" s="40">
        <v>579.23900000000003</v>
      </c>
    </row>
    <row r="106" spans="1:19" ht="86.25" outlineLevel="1" x14ac:dyDescent="0.3">
      <c r="A106" s="42" t="s">
        <v>423</v>
      </c>
      <c r="B106" s="43" t="s">
        <v>49</v>
      </c>
      <c r="C106" s="39" t="s">
        <v>229</v>
      </c>
      <c r="D106" s="41" t="s">
        <v>440</v>
      </c>
      <c r="E106" s="44" t="s">
        <v>764</v>
      </c>
      <c r="F106" s="45">
        <v>45559</v>
      </c>
      <c r="G106" s="45">
        <v>45562</v>
      </c>
      <c r="H106" s="44" t="s">
        <v>983</v>
      </c>
      <c r="I106" s="74">
        <v>140.57675</v>
      </c>
      <c r="J106" s="138">
        <f t="shared" si="1"/>
        <v>4</v>
      </c>
      <c r="K106" s="46">
        <v>309.81099999999998</v>
      </c>
      <c r="L106" s="46">
        <v>309.81099999999998</v>
      </c>
      <c r="M106" s="46">
        <v>0</v>
      </c>
      <c r="N106" s="46">
        <v>3</v>
      </c>
      <c r="O106" s="46">
        <v>161.15199999999999</v>
      </c>
      <c r="P106" s="46">
        <v>4</v>
      </c>
      <c r="Q106" s="46">
        <v>91.343999999999994</v>
      </c>
      <c r="R106" s="46">
        <v>0</v>
      </c>
      <c r="S106" s="40">
        <v>562.30700000000002</v>
      </c>
    </row>
    <row r="107" spans="1:19" ht="93" customHeight="1" outlineLevel="1" x14ac:dyDescent="0.3">
      <c r="A107" s="42" t="s">
        <v>423</v>
      </c>
      <c r="B107" s="43" t="s">
        <v>424</v>
      </c>
      <c r="C107" s="39" t="s">
        <v>229</v>
      </c>
      <c r="D107" s="41" t="s">
        <v>439</v>
      </c>
      <c r="E107" s="44" t="s">
        <v>765</v>
      </c>
      <c r="F107" s="45">
        <v>45578</v>
      </c>
      <c r="G107" s="45">
        <v>45581</v>
      </c>
      <c r="H107" s="44" t="s">
        <v>947</v>
      </c>
      <c r="I107" s="74">
        <v>210.27199999999999</v>
      </c>
      <c r="J107" s="138">
        <f t="shared" si="1"/>
        <v>3.1666666666666665</v>
      </c>
      <c r="K107" s="46">
        <v>394.70600000000002</v>
      </c>
      <c r="L107" s="46">
        <v>394.70600000000002</v>
      </c>
      <c r="M107" s="46">
        <v>0</v>
      </c>
      <c r="N107" s="46">
        <v>3</v>
      </c>
      <c r="O107" s="46">
        <v>231.91</v>
      </c>
      <c r="P107" s="46">
        <v>4</v>
      </c>
      <c r="Q107" s="46">
        <v>214.47200000000001</v>
      </c>
      <c r="R107" s="46">
        <v>0</v>
      </c>
      <c r="S107" s="40">
        <v>841.08799999999997</v>
      </c>
    </row>
    <row r="108" spans="1:19" ht="106.5" customHeight="1" outlineLevel="1" x14ac:dyDescent="0.3">
      <c r="A108" s="42" t="s">
        <v>423</v>
      </c>
      <c r="B108" s="43" t="s">
        <v>425</v>
      </c>
      <c r="C108" s="39" t="s">
        <v>229</v>
      </c>
      <c r="D108" s="41" t="s">
        <v>951</v>
      </c>
      <c r="E108" s="44" t="s">
        <v>766</v>
      </c>
      <c r="F108" s="45">
        <v>45579</v>
      </c>
      <c r="G108" s="45">
        <v>45581</v>
      </c>
      <c r="H108" s="44" t="s">
        <v>984</v>
      </c>
      <c r="I108" s="74">
        <v>138.31499999999997</v>
      </c>
      <c r="J108" s="138">
        <f t="shared" si="1"/>
        <v>3</v>
      </c>
      <c r="K108" s="46">
        <v>281.14699999999999</v>
      </c>
      <c r="L108" s="46">
        <v>281.14699999999999</v>
      </c>
      <c r="M108" s="46">
        <v>0</v>
      </c>
      <c r="N108" s="46">
        <v>2</v>
      </c>
      <c r="O108" s="46">
        <v>50.173999999999999</v>
      </c>
      <c r="P108" s="46">
        <v>3</v>
      </c>
      <c r="Q108" s="46">
        <v>83.623999999999995</v>
      </c>
      <c r="R108" s="46">
        <v>0</v>
      </c>
      <c r="S108" s="40">
        <v>414.94499999999994</v>
      </c>
    </row>
    <row r="109" spans="1:19" ht="86.25" outlineLevel="1" x14ac:dyDescent="0.3">
      <c r="A109" s="42" t="s">
        <v>423</v>
      </c>
      <c r="B109" s="43" t="s">
        <v>426</v>
      </c>
      <c r="C109" s="39" t="s">
        <v>229</v>
      </c>
      <c r="D109" s="41" t="s">
        <v>270</v>
      </c>
      <c r="E109" s="44" t="s">
        <v>767</v>
      </c>
      <c r="F109" s="45">
        <v>45579</v>
      </c>
      <c r="G109" s="45">
        <v>45582</v>
      </c>
      <c r="H109" s="44" t="s">
        <v>984</v>
      </c>
      <c r="I109" s="74">
        <v>172.98050000000001</v>
      </c>
      <c r="J109" s="138">
        <f t="shared" si="1"/>
        <v>4.5</v>
      </c>
      <c r="K109" s="46">
        <v>472.16699999999997</v>
      </c>
      <c r="L109" s="46">
        <v>472.16699999999997</v>
      </c>
      <c r="M109" s="46">
        <v>0</v>
      </c>
      <c r="N109" s="46">
        <v>3</v>
      </c>
      <c r="O109" s="46">
        <v>108.256</v>
      </c>
      <c r="P109" s="46">
        <v>4</v>
      </c>
      <c r="Q109" s="46">
        <v>111.499</v>
      </c>
      <c r="R109" s="46">
        <v>0</v>
      </c>
      <c r="S109" s="40">
        <v>691.92200000000003</v>
      </c>
    </row>
    <row r="110" spans="1:19" ht="111.75" customHeight="1" outlineLevel="1" x14ac:dyDescent="0.3">
      <c r="A110" s="42" t="s">
        <v>423</v>
      </c>
      <c r="B110" s="43" t="s">
        <v>427</v>
      </c>
      <c r="C110" s="39" t="s">
        <v>229</v>
      </c>
      <c r="D110" s="41" t="s">
        <v>675</v>
      </c>
      <c r="E110" s="44" t="s">
        <v>956</v>
      </c>
      <c r="F110" s="45">
        <v>45579</v>
      </c>
      <c r="G110" s="45">
        <v>45583</v>
      </c>
      <c r="H110" s="44" t="s">
        <v>970</v>
      </c>
      <c r="I110" s="74">
        <v>19.744599999999998</v>
      </c>
      <c r="J110" s="138">
        <f t="shared" si="1"/>
        <v>5</v>
      </c>
      <c r="K110" s="46">
        <v>0</v>
      </c>
      <c r="L110" s="46">
        <v>0</v>
      </c>
      <c r="M110" s="46">
        <v>0</v>
      </c>
      <c r="N110" s="46">
        <v>4</v>
      </c>
      <c r="O110" s="46">
        <v>0</v>
      </c>
      <c r="P110" s="46">
        <v>5</v>
      </c>
      <c r="Q110" s="46">
        <v>98.722999999999999</v>
      </c>
      <c r="R110" s="46">
        <v>0</v>
      </c>
      <c r="S110" s="40">
        <v>98.722999999999999</v>
      </c>
    </row>
    <row r="111" spans="1:19" ht="69" outlineLevel="1" x14ac:dyDescent="0.3">
      <c r="A111" s="42" t="s">
        <v>423</v>
      </c>
      <c r="B111" s="43" t="s">
        <v>428</v>
      </c>
      <c r="C111" s="39" t="s">
        <v>229</v>
      </c>
      <c r="D111" s="41" t="s">
        <v>271</v>
      </c>
      <c r="E111" s="44" t="s">
        <v>768</v>
      </c>
      <c r="F111" s="45">
        <v>45568</v>
      </c>
      <c r="G111" s="45">
        <v>45571</v>
      </c>
      <c r="H111" s="44" t="s">
        <v>1013</v>
      </c>
      <c r="I111" s="74">
        <v>277.86075</v>
      </c>
      <c r="J111" s="138">
        <f t="shared" si="1"/>
        <v>4.5</v>
      </c>
      <c r="K111" s="46">
        <v>663.53499999999997</v>
      </c>
      <c r="L111" s="46">
        <v>0</v>
      </c>
      <c r="M111" s="46">
        <v>663.53499999999997</v>
      </c>
      <c r="N111" s="46">
        <v>3</v>
      </c>
      <c r="O111" s="46">
        <v>236.21799999999999</v>
      </c>
      <c r="P111" s="46">
        <v>4</v>
      </c>
      <c r="Q111" s="46">
        <v>193.03800000000001</v>
      </c>
      <c r="R111" s="46">
        <v>18.652000000000001</v>
      </c>
      <c r="S111" s="40">
        <v>1111.443</v>
      </c>
    </row>
    <row r="112" spans="1:19" ht="69" outlineLevel="1" x14ac:dyDescent="0.3">
      <c r="A112" s="42" t="s">
        <v>423</v>
      </c>
      <c r="B112" s="43" t="s">
        <v>429</v>
      </c>
      <c r="C112" s="39" t="s">
        <v>229</v>
      </c>
      <c r="D112" s="41" t="s">
        <v>272</v>
      </c>
      <c r="E112" s="44" t="s">
        <v>768</v>
      </c>
      <c r="F112" s="45">
        <v>45591</v>
      </c>
      <c r="G112" s="45">
        <v>45595</v>
      </c>
      <c r="H112" s="44" t="s">
        <v>940</v>
      </c>
      <c r="I112" s="74">
        <v>182.15260000000001</v>
      </c>
      <c r="J112" s="138">
        <f t="shared" si="1"/>
        <v>4.5</v>
      </c>
      <c r="K112" s="46">
        <v>610.71400000000006</v>
      </c>
      <c r="L112" s="46">
        <v>610.71400000000006</v>
      </c>
      <c r="M112" s="46">
        <v>0</v>
      </c>
      <c r="N112" s="46">
        <v>4</v>
      </c>
      <c r="O112" s="46">
        <v>0</v>
      </c>
      <c r="P112" s="46">
        <v>5</v>
      </c>
      <c r="Q112" s="46">
        <v>300.04899999999998</v>
      </c>
      <c r="R112" s="46">
        <v>0</v>
      </c>
      <c r="S112" s="40">
        <v>910.76300000000003</v>
      </c>
    </row>
    <row r="113" spans="1:19" ht="86.25" outlineLevel="1" x14ac:dyDescent="0.3">
      <c r="A113" s="42" t="s">
        <v>423</v>
      </c>
      <c r="B113" s="43" t="s">
        <v>430</v>
      </c>
      <c r="C113" s="39" t="s">
        <v>229</v>
      </c>
      <c r="D113" s="41" t="s">
        <v>272</v>
      </c>
      <c r="E113" s="44" t="s">
        <v>767</v>
      </c>
      <c r="F113" s="45">
        <v>45591</v>
      </c>
      <c r="G113" s="45">
        <v>45595</v>
      </c>
      <c r="H113" s="44" t="s">
        <v>940</v>
      </c>
      <c r="I113" s="74">
        <v>23.942799999999998</v>
      </c>
      <c r="J113" s="138">
        <f t="shared" si="1"/>
        <v>4.5</v>
      </c>
      <c r="K113" s="46">
        <v>119.714</v>
      </c>
      <c r="L113" s="46">
        <v>119.714</v>
      </c>
      <c r="M113" s="46">
        <v>0</v>
      </c>
      <c r="N113" s="46">
        <v>4</v>
      </c>
      <c r="O113" s="46">
        <v>0</v>
      </c>
      <c r="P113" s="46">
        <v>5</v>
      </c>
      <c r="Q113" s="46">
        <v>0</v>
      </c>
      <c r="R113" s="46">
        <v>0</v>
      </c>
      <c r="S113" s="40">
        <v>119.714</v>
      </c>
    </row>
    <row r="114" spans="1:19" ht="138" outlineLevel="1" x14ac:dyDescent="0.3">
      <c r="A114" s="42" t="s">
        <v>423</v>
      </c>
      <c r="B114" s="43" t="s">
        <v>431</v>
      </c>
      <c r="C114" s="39" t="s">
        <v>229</v>
      </c>
      <c r="D114" s="41" t="s">
        <v>693</v>
      </c>
      <c r="E114" s="44" t="s">
        <v>769</v>
      </c>
      <c r="F114" s="45">
        <v>45598</v>
      </c>
      <c r="G114" s="45">
        <v>45601</v>
      </c>
      <c r="H114" s="44" t="s">
        <v>273</v>
      </c>
      <c r="I114" s="74">
        <v>31.759249999999998</v>
      </c>
      <c r="J114" s="138">
        <f t="shared" si="1"/>
        <v>4</v>
      </c>
      <c r="K114" s="46">
        <v>0</v>
      </c>
      <c r="L114" s="46">
        <v>0</v>
      </c>
      <c r="M114" s="46">
        <v>0</v>
      </c>
      <c r="N114" s="46">
        <v>3</v>
      </c>
      <c r="O114" s="46">
        <v>0</v>
      </c>
      <c r="P114" s="46">
        <v>4</v>
      </c>
      <c r="Q114" s="46">
        <v>105.33199999999999</v>
      </c>
      <c r="R114" s="46">
        <v>21.704999999999998</v>
      </c>
      <c r="S114" s="40">
        <v>127.03699999999999</v>
      </c>
    </row>
    <row r="115" spans="1:19" ht="103.5" outlineLevel="1" x14ac:dyDescent="0.3">
      <c r="A115" s="42" t="s">
        <v>423</v>
      </c>
      <c r="B115" s="43" t="s">
        <v>432</v>
      </c>
      <c r="C115" s="39" t="s">
        <v>229</v>
      </c>
      <c r="D115" s="41" t="s">
        <v>274</v>
      </c>
      <c r="E115" s="44" t="s">
        <v>770</v>
      </c>
      <c r="F115" s="45">
        <v>45580</v>
      </c>
      <c r="G115" s="45">
        <v>45585</v>
      </c>
      <c r="H115" s="44" t="s">
        <v>275</v>
      </c>
      <c r="I115" s="74">
        <v>162.59</v>
      </c>
      <c r="J115" s="138">
        <f t="shared" si="1"/>
        <v>6</v>
      </c>
      <c r="K115" s="46">
        <v>424.73399999999998</v>
      </c>
      <c r="L115" s="46">
        <v>424.73399999999998</v>
      </c>
      <c r="M115" s="46">
        <v>0</v>
      </c>
      <c r="N115" s="46">
        <v>5</v>
      </c>
      <c r="O115" s="46">
        <v>260.10000000000002</v>
      </c>
      <c r="P115" s="46">
        <v>6</v>
      </c>
      <c r="Q115" s="46">
        <v>275.70600000000002</v>
      </c>
      <c r="R115" s="46">
        <v>15</v>
      </c>
      <c r="S115" s="40">
        <v>975.54000000000008</v>
      </c>
    </row>
    <row r="116" spans="1:19" ht="69" outlineLevel="1" x14ac:dyDescent="0.3">
      <c r="A116" s="42" t="s">
        <v>423</v>
      </c>
      <c r="B116" s="43" t="s">
        <v>433</v>
      </c>
      <c r="C116" s="39" t="s">
        <v>229</v>
      </c>
      <c r="D116" s="41" t="s">
        <v>276</v>
      </c>
      <c r="E116" s="44" t="s">
        <v>765</v>
      </c>
      <c r="F116" s="45">
        <v>45594</v>
      </c>
      <c r="G116" s="45">
        <v>45596</v>
      </c>
      <c r="H116" s="44" t="s">
        <v>1007</v>
      </c>
      <c r="I116" s="74">
        <v>203.48866666666666</v>
      </c>
      <c r="J116" s="138">
        <f t="shared" si="1"/>
        <v>3.1666666666666665</v>
      </c>
      <c r="K116" s="46">
        <v>541.952</v>
      </c>
      <c r="L116" s="46">
        <v>541.952</v>
      </c>
      <c r="M116" s="46">
        <v>0</v>
      </c>
      <c r="N116" s="46">
        <v>2</v>
      </c>
      <c r="O116" s="46">
        <v>0</v>
      </c>
      <c r="P116" s="46">
        <v>3</v>
      </c>
      <c r="Q116" s="46">
        <v>68.513999999999996</v>
      </c>
      <c r="R116" s="46">
        <v>0</v>
      </c>
      <c r="S116" s="40">
        <v>610.46600000000001</v>
      </c>
    </row>
    <row r="117" spans="1:19" ht="103.5" outlineLevel="1" x14ac:dyDescent="0.3">
      <c r="A117" s="42" t="s">
        <v>423</v>
      </c>
      <c r="B117" s="43" t="s">
        <v>434</v>
      </c>
      <c r="C117" s="39" t="s">
        <v>229</v>
      </c>
      <c r="D117" s="41" t="s">
        <v>276</v>
      </c>
      <c r="E117" s="44" t="s">
        <v>771</v>
      </c>
      <c r="F117" s="45">
        <v>45594</v>
      </c>
      <c r="G117" s="45">
        <v>45596</v>
      </c>
      <c r="H117" s="44" t="s">
        <v>1007</v>
      </c>
      <c r="I117" s="74">
        <v>203.48866666666666</v>
      </c>
      <c r="J117" s="138">
        <f t="shared" si="1"/>
        <v>3</v>
      </c>
      <c r="K117" s="46">
        <v>541.952</v>
      </c>
      <c r="L117" s="46">
        <v>541.952</v>
      </c>
      <c r="M117" s="46">
        <v>0</v>
      </c>
      <c r="N117" s="46">
        <v>2</v>
      </c>
      <c r="O117" s="46">
        <v>0</v>
      </c>
      <c r="P117" s="46">
        <v>3</v>
      </c>
      <c r="Q117" s="46">
        <v>68.513999999999996</v>
      </c>
      <c r="R117" s="46">
        <v>0</v>
      </c>
      <c r="S117" s="40">
        <v>610.46600000000001</v>
      </c>
    </row>
    <row r="118" spans="1:19" ht="172.5" outlineLevel="1" x14ac:dyDescent="0.3">
      <c r="A118" s="42" t="s">
        <v>423</v>
      </c>
      <c r="B118" s="43" t="s">
        <v>435</v>
      </c>
      <c r="C118" s="39" t="s">
        <v>229</v>
      </c>
      <c r="D118" s="41" t="s">
        <v>676</v>
      </c>
      <c r="E118" s="44" t="s">
        <v>772</v>
      </c>
      <c r="F118" s="45">
        <v>45606</v>
      </c>
      <c r="G118" s="45">
        <v>45609</v>
      </c>
      <c r="H118" s="44" t="s">
        <v>986</v>
      </c>
      <c r="I118" s="74">
        <v>127.10600000000001</v>
      </c>
      <c r="J118" s="138">
        <f t="shared" si="1"/>
        <v>4</v>
      </c>
      <c r="K118" s="46">
        <v>357.63400000000001</v>
      </c>
      <c r="L118" s="46">
        <v>357.63400000000001</v>
      </c>
      <c r="M118" s="46">
        <v>0</v>
      </c>
      <c r="N118" s="46">
        <v>3</v>
      </c>
      <c r="O118" s="46">
        <v>82.566000000000003</v>
      </c>
      <c r="P118" s="46">
        <v>4</v>
      </c>
      <c r="Q118" s="46">
        <v>68.224000000000004</v>
      </c>
      <c r="R118" s="46">
        <v>0</v>
      </c>
      <c r="S118" s="40">
        <v>508.42400000000004</v>
      </c>
    </row>
    <row r="119" spans="1:19" ht="69" outlineLevel="1" x14ac:dyDescent="0.3">
      <c r="A119" s="42" t="s">
        <v>423</v>
      </c>
      <c r="B119" s="43" t="s">
        <v>436</v>
      </c>
      <c r="C119" s="39" t="s">
        <v>229</v>
      </c>
      <c r="D119" s="41" t="s">
        <v>277</v>
      </c>
      <c r="E119" s="44" t="s">
        <v>765</v>
      </c>
      <c r="F119" s="45">
        <v>45616</v>
      </c>
      <c r="G119" s="45">
        <v>45619</v>
      </c>
      <c r="H119" s="44" t="s">
        <v>278</v>
      </c>
      <c r="I119" s="74">
        <v>148.46625</v>
      </c>
      <c r="J119" s="138">
        <f t="shared" si="1"/>
        <v>3.1666666666666665</v>
      </c>
      <c r="K119" s="46">
        <v>409.95299999999997</v>
      </c>
      <c r="L119" s="46">
        <v>409.95299999999997</v>
      </c>
      <c r="M119" s="46">
        <v>0</v>
      </c>
      <c r="N119" s="46">
        <v>3</v>
      </c>
      <c r="O119" s="46">
        <v>0</v>
      </c>
      <c r="P119" s="46">
        <v>4</v>
      </c>
      <c r="Q119" s="46">
        <v>183.91200000000001</v>
      </c>
      <c r="R119" s="46">
        <v>0</v>
      </c>
      <c r="S119" s="40">
        <v>593.86500000000001</v>
      </c>
    </row>
    <row r="120" spans="1:19" ht="103.5" outlineLevel="1" x14ac:dyDescent="0.3">
      <c r="A120" s="42" t="s">
        <v>423</v>
      </c>
      <c r="B120" s="43" t="s">
        <v>437</v>
      </c>
      <c r="C120" s="39" t="s">
        <v>229</v>
      </c>
      <c r="D120" s="41" t="s">
        <v>277</v>
      </c>
      <c r="E120" s="44" t="s">
        <v>773</v>
      </c>
      <c r="F120" s="45">
        <v>45616</v>
      </c>
      <c r="G120" s="45">
        <v>45619</v>
      </c>
      <c r="H120" s="44" t="s">
        <v>278</v>
      </c>
      <c r="I120" s="74">
        <v>161.52799999999999</v>
      </c>
      <c r="J120" s="138">
        <f t="shared" si="1"/>
        <v>4</v>
      </c>
      <c r="K120" s="46">
        <v>462.2</v>
      </c>
      <c r="L120" s="46">
        <v>462.2</v>
      </c>
      <c r="M120" s="46">
        <v>0</v>
      </c>
      <c r="N120" s="46">
        <v>3</v>
      </c>
      <c r="O120" s="46">
        <v>0</v>
      </c>
      <c r="P120" s="46">
        <v>4</v>
      </c>
      <c r="Q120" s="46">
        <v>183.91200000000001</v>
      </c>
      <c r="R120" s="46">
        <v>0</v>
      </c>
      <c r="S120" s="40">
        <v>646.11199999999997</v>
      </c>
    </row>
    <row r="121" spans="1:19" ht="103.5" outlineLevel="1" x14ac:dyDescent="0.3">
      <c r="A121" s="42" t="s">
        <v>423</v>
      </c>
      <c r="B121" s="43" t="s">
        <v>438</v>
      </c>
      <c r="C121" s="39" t="s">
        <v>229</v>
      </c>
      <c r="D121" s="41" t="s">
        <v>279</v>
      </c>
      <c r="E121" s="44" t="s">
        <v>774</v>
      </c>
      <c r="F121" s="45">
        <v>45607</v>
      </c>
      <c r="G121" s="45">
        <v>45610</v>
      </c>
      <c r="H121" s="44" t="s">
        <v>995</v>
      </c>
      <c r="I121" s="74">
        <v>118.542</v>
      </c>
      <c r="J121" s="138">
        <f t="shared" si="1"/>
        <v>4</v>
      </c>
      <c r="K121" s="46">
        <v>298.54899999999998</v>
      </c>
      <c r="L121" s="46">
        <v>298.54899999999998</v>
      </c>
      <c r="M121" s="46">
        <v>0</v>
      </c>
      <c r="N121" s="46">
        <v>3</v>
      </c>
      <c r="O121" s="46">
        <v>57.527999999999999</v>
      </c>
      <c r="P121" s="46">
        <v>4</v>
      </c>
      <c r="Q121" s="46">
        <v>109.13200000000001</v>
      </c>
      <c r="R121" s="46">
        <v>8.9589999999999996</v>
      </c>
      <c r="S121" s="40">
        <v>474.16800000000001</v>
      </c>
    </row>
    <row r="122" spans="1:19" ht="69" outlineLevel="1" x14ac:dyDescent="0.3">
      <c r="A122" s="42" t="s">
        <v>423</v>
      </c>
      <c r="B122" s="43" t="s">
        <v>443</v>
      </c>
      <c r="C122" s="39" t="s">
        <v>229</v>
      </c>
      <c r="D122" s="41" t="s">
        <v>441</v>
      </c>
      <c r="E122" s="44" t="s">
        <v>765</v>
      </c>
      <c r="F122" s="45">
        <v>45627</v>
      </c>
      <c r="G122" s="45">
        <v>45630</v>
      </c>
      <c r="H122" s="44" t="s">
        <v>993</v>
      </c>
      <c r="I122" s="74">
        <v>230.20474999999999</v>
      </c>
      <c r="J122" s="138">
        <f t="shared" si="1"/>
        <v>3.1666666666666665</v>
      </c>
      <c r="K122" s="46">
        <v>458.63499999999999</v>
      </c>
      <c r="L122" s="46">
        <v>458.63499999999999</v>
      </c>
      <c r="M122" s="46">
        <v>0</v>
      </c>
      <c r="N122" s="46">
        <v>3</v>
      </c>
      <c r="O122" s="46">
        <v>217.71199999999999</v>
      </c>
      <c r="P122" s="46">
        <v>4</v>
      </c>
      <c r="Q122" s="46">
        <v>244.47200000000001</v>
      </c>
      <c r="R122" s="46">
        <v>0</v>
      </c>
      <c r="S122" s="40">
        <v>920.81899999999996</v>
      </c>
    </row>
    <row r="123" spans="1:19" ht="69" outlineLevel="1" x14ac:dyDescent="0.3">
      <c r="A123" s="42" t="s">
        <v>423</v>
      </c>
      <c r="B123" s="43" t="s">
        <v>444</v>
      </c>
      <c r="C123" s="39" t="s">
        <v>229</v>
      </c>
      <c r="D123" s="41" t="s">
        <v>442</v>
      </c>
      <c r="E123" s="44" t="s">
        <v>765</v>
      </c>
      <c r="F123" s="45">
        <v>45630</v>
      </c>
      <c r="G123" s="45">
        <v>45632</v>
      </c>
      <c r="H123" s="44" t="s">
        <v>939</v>
      </c>
      <c r="I123" s="74">
        <v>151.9795</v>
      </c>
      <c r="J123" s="138">
        <f t="shared" si="1"/>
        <v>3.1666666666666665</v>
      </c>
      <c r="K123" s="46">
        <v>0</v>
      </c>
      <c r="L123" s="46">
        <v>0</v>
      </c>
      <c r="M123" s="46">
        <v>0</v>
      </c>
      <c r="N123" s="46">
        <v>2</v>
      </c>
      <c r="O123" s="46">
        <v>134.715</v>
      </c>
      <c r="P123" s="46">
        <v>2</v>
      </c>
      <c r="Q123" s="46">
        <v>94.361999999999995</v>
      </c>
      <c r="R123" s="46">
        <v>74.882000000000005</v>
      </c>
      <c r="S123" s="40">
        <v>303.959</v>
      </c>
    </row>
    <row r="124" spans="1:19" ht="69" outlineLevel="1" x14ac:dyDescent="0.3">
      <c r="A124" s="42" t="s">
        <v>423</v>
      </c>
      <c r="B124" s="43" t="s">
        <v>467</v>
      </c>
      <c r="C124" s="39" t="s">
        <v>229</v>
      </c>
      <c r="D124" s="41" t="s">
        <v>466</v>
      </c>
      <c r="E124" s="44" t="s">
        <v>765</v>
      </c>
      <c r="F124" s="45">
        <v>45645</v>
      </c>
      <c r="G124" s="45">
        <v>45646</v>
      </c>
      <c r="H124" s="44" t="s">
        <v>938</v>
      </c>
      <c r="I124" s="74">
        <v>134.72800000000001</v>
      </c>
      <c r="J124" s="138">
        <f t="shared" si="1"/>
        <v>3.1666666666666665</v>
      </c>
      <c r="K124" s="46">
        <v>151.066</v>
      </c>
      <c r="L124" s="46">
        <v>151.066</v>
      </c>
      <c r="M124" s="46">
        <v>0</v>
      </c>
      <c r="N124" s="46">
        <v>1</v>
      </c>
      <c r="O124" s="46">
        <v>48.235999999999997</v>
      </c>
      <c r="P124" s="46">
        <v>2</v>
      </c>
      <c r="Q124" s="46">
        <v>60.154000000000003</v>
      </c>
      <c r="R124" s="46">
        <v>10</v>
      </c>
      <c r="S124" s="40">
        <v>269.45600000000002</v>
      </c>
    </row>
    <row r="125" spans="1:19" ht="51.75" outlineLevel="1" x14ac:dyDescent="0.3">
      <c r="A125" s="42" t="s">
        <v>445</v>
      </c>
      <c r="B125" s="43" t="s">
        <v>50</v>
      </c>
      <c r="C125" s="39" t="s">
        <v>229</v>
      </c>
      <c r="D125" s="41" t="s">
        <v>447</v>
      </c>
      <c r="E125" s="44" t="s">
        <v>775</v>
      </c>
      <c r="F125" s="45">
        <v>45585</v>
      </c>
      <c r="G125" s="45">
        <v>45588</v>
      </c>
      <c r="H125" s="44" t="s">
        <v>993</v>
      </c>
      <c r="I125" s="74">
        <v>201.25400000000002</v>
      </c>
      <c r="J125" s="138">
        <f t="shared" si="1"/>
        <v>4</v>
      </c>
      <c r="K125" s="46">
        <v>336.36799999999999</v>
      </c>
      <c r="L125" s="46">
        <v>336.36799999999999</v>
      </c>
      <c r="M125" s="46">
        <v>0</v>
      </c>
      <c r="N125" s="46">
        <v>3</v>
      </c>
      <c r="O125" s="46">
        <v>228.751</v>
      </c>
      <c r="P125" s="46">
        <v>4</v>
      </c>
      <c r="Q125" s="46">
        <v>239.89699999999999</v>
      </c>
      <c r="R125" s="46">
        <v>0</v>
      </c>
      <c r="S125" s="40">
        <v>805.01600000000008</v>
      </c>
    </row>
    <row r="126" spans="1:19" ht="69" outlineLevel="1" x14ac:dyDescent="0.3">
      <c r="A126" s="42" t="s">
        <v>445</v>
      </c>
      <c r="B126" s="43" t="s">
        <v>154</v>
      </c>
      <c r="C126" s="39" t="s">
        <v>229</v>
      </c>
      <c r="D126" s="41" t="s">
        <v>446</v>
      </c>
      <c r="E126" s="44" t="s">
        <v>776</v>
      </c>
      <c r="F126" s="45">
        <v>45594</v>
      </c>
      <c r="G126" s="45">
        <v>45596</v>
      </c>
      <c r="H126" s="44" t="s">
        <v>979</v>
      </c>
      <c r="I126" s="74">
        <v>47.618333333333332</v>
      </c>
      <c r="J126" s="138">
        <f t="shared" si="1"/>
        <v>3</v>
      </c>
      <c r="K126" s="46">
        <v>0</v>
      </c>
      <c r="L126" s="46">
        <v>0</v>
      </c>
      <c r="M126" s="46">
        <v>0</v>
      </c>
      <c r="N126" s="46">
        <v>2</v>
      </c>
      <c r="O126" s="46">
        <v>0</v>
      </c>
      <c r="P126" s="46">
        <v>3</v>
      </c>
      <c r="Q126" s="46">
        <v>142.85499999999999</v>
      </c>
      <c r="R126" s="46">
        <v>0</v>
      </c>
      <c r="S126" s="40">
        <v>142.85499999999999</v>
      </c>
    </row>
    <row r="127" spans="1:19" ht="103.5" outlineLevel="1" x14ac:dyDescent="0.3">
      <c r="A127" s="42" t="s">
        <v>445</v>
      </c>
      <c r="B127" s="43" t="s">
        <v>155</v>
      </c>
      <c r="C127" s="39" t="s">
        <v>229</v>
      </c>
      <c r="D127" s="41" t="s">
        <v>280</v>
      </c>
      <c r="E127" s="44" t="s">
        <v>777</v>
      </c>
      <c r="F127" s="45">
        <v>45628</v>
      </c>
      <c r="G127" s="45">
        <v>45631</v>
      </c>
      <c r="H127" s="44" t="s">
        <v>938</v>
      </c>
      <c r="I127" s="74">
        <v>83.329250000000002</v>
      </c>
      <c r="J127" s="138">
        <f t="shared" si="1"/>
        <v>4</v>
      </c>
      <c r="K127" s="46">
        <v>132.02600000000001</v>
      </c>
      <c r="L127" s="46">
        <v>132.02600000000001</v>
      </c>
      <c r="M127" s="46">
        <v>0</v>
      </c>
      <c r="N127" s="46">
        <v>3</v>
      </c>
      <c r="O127" s="46">
        <v>82.804000000000002</v>
      </c>
      <c r="P127" s="46">
        <v>4</v>
      </c>
      <c r="Q127" s="46">
        <v>118.48699999999999</v>
      </c>
      <c r="R127" s="46">
        <v>0</v>
      </c>
      <c r="S127" s="40">
        <v>333.31700000000001</v>
      </c>
    </row>
    <row r="128" spans="1:19" ht="86.25" outlineLevel="1" x14ac:dyDescent="0.3">
      <c r="A128" s="42" t="s">
        <v>482</v>
      </c>
      <c r="B128" s="43" t="s">
        <v>51</v>
      </c>
      <c r="C128" s="39" t="s">
        <v>229</v>
      </c>
      <c r="D128" s="41" t="s">
        <v>632</v>
      </c>
      <c r="E128" s="44" t="s">
        <v>778</v>
      </c>
      <c r="F128" s="45">
        <v>45607</v>
      </c>
      <c r="G128" s="45">
        <v>45611</v>
      </c>
      <c r="H128" s="44" t="s">
        <v>182</v>
      </c>
      <c r="I128" s="74">
        <v>27.845400000000001</v>
      </c>
      <c r="J128" s="138">
        <f t="shared" si="1"/>
        <v>5</v>
      </c>
      <c r="K128" s="46">
        <v>0</v>
      </c>
      <c r="L128" s="46">
        <v>0</v>
      </c>
      <c r="M128" s="46">
        <v>0</v>
      </c>
      <c r="N128" s="46">
        <v>4</v>
      </c>
      <c r="O128" s="46">
        <v>0</v>
      </c>
      <c r="P128" s="46">
        <v>5</v>
      </c>
      <c r="Q128" s="46">
        <v>139.227</v>
      </c>
      <c r="R128" s="46">
        <v>0</v>
      </c>
      <c r="S128" s="40">
        <v>139.227</v>
      </c>
    </row>
    <row r="129" spans="1:19" ht="86.25" outlineLevel="1" x14ac:dyDescent="0.3">
      <c r="A129" s="42" t="s">
        <v>482</v>
      </c>
      <c r="B129" s="43" t="s">
        <v>52</v>
      </c>
      <c r="C129" s="39" t="s">
        <v>229</v>
      </c>
      <c r="D129" s="41" t="s">
        <v>1019</v>
      </c>
      <c r="E129" s="44" t="s">
        <v>779</v>
      </c>
      <c r="F129" s="45">
        <v>45607</v>
      </c>
      <c r="G129" s="45">
        <v>45611</v>
      </c>
      <c r="H129" s="44" t="s">
        <v>182</v>
      </c>
      <c r="I129" s="74">
        <v>27.845400000000001</v>
      </c>
      <c r="J129" s="138">
        <f t="shared" si="1"/>
        <v>4.5</v>
      </c>
      <c r="K129" s="46">
        <v>0</v>
      </c>
      <c r="L129" s="46">
        <v>0</v>
      </c>
      <c r="M129" s="46">
        <v>0</v>
      </c>
      <c r="N129" s="46">
        <v>4</v>
      </c>
      <c r="O129" s="46">
        <v>0</v>
      </c>
      <c r="P129" s="46">
        <v>5</v>
      </c>
      <c r="Q129" s="46">
        <v>139.227</v>
      </c>
      <c r="R129" s="46">
        <v>0</v>
      </c>
      <c r="S129" s="40">
        <v>139.227</v>
      </c>
    </row>
    <row r="130" spans="1:19" ht="86.25" outlineLevel="1" x14ac:dyDescent="0.3">
      <c r="A130" s="42" t="s">
        <v>482</v>
      </c>
      <c r="B130" s="43" t="s">
        <v>53</v>
      </c>
      <c r="C130" s="39" t="s">
        <v>229</v>
      </c>
      <c r="D130" s="41" t="s">
        <v>281</v>
      </c>
      <c r="E130" s="44" t="s">
        <v>780</v>
      </c>
      <c r="F130" s="45">
        <v>45607</v>
      </c>
      <c r="G130" s="45">
        <v>45611</v>
      </c>
      <c r="H130" s="44" t="s">
        <v>182</v>
      </c>
      <c r="I130" s="74">
        <v>27.845400000000001</v>
      </c>
      <c r="J130" s="138">
        <f t="shared" si="1"/>
        <v>5</v>
      </c>
      <c r="K130" s="46">
        <v>0</v>
      </c>
      <c r="L130" s="46">
        <v>0</v>
      </c>
      <c r="M130" s="46">
        <v>0</v>
      </c>
      <c r="N130" s="46">
        <v>4</v>
      </c>
      <c r="O130" s="46">
        <v>0</v>
      </c>
      <c r="P130" s="46">
        <v>5</v>
      </c>
      <c r="Q130" s="46">
        <v>139.227</v>
      </c>
      <c r="R130" s="46">
        <v>0</v>
      </c>
      <c r="S130" s="40">
        <v>139.227</v>
      </c>
    </row>
    <row r="131" spans="1:19" ht="103.5" outlineLevel="1" x14ac:dyDescent="0.3">
      <c r="A131" s="42" t="s">
        <v>482</v>
      </c>
      <c r="B131" s="43" t="s">
        <v>119</v>
      </c>
      <c r="C131" s="39" t="s">
        <v>229</v>
      </c>
      <c r="D131" s="41" t="s">
        <v>448</v>
      </c>
      <c r="E131" s="44" t="s">
        <v>781</v>
      </c>
      <c r="F131" s="45">
        <v>45607</v>
      </c>
      <c r="G131" s="45">
        <v>45611</v>
      </c>
      <c r="H131" s="44" t="s">
        <v>182</v>
      </c>
      <c r="I131" s="74">
        <v>27.845400000000001</v>
      </c>
      <c r="J131" s="138">
        <f t="shared" si="1"/>
        <v>5</v>
      </c>
      <c r="K131" s="46">
        <v>0</v>
      </c>
      <c r="L131" s="46">
        <v>0</v>
      </c>
      <c r="M131" s="46">
        <v>0</v>
      </c>
      <c r="N131" s="46">
        <v>4</v>
      </c>
      <c r="O131" s="46">
        <v>0</v>
      </c>
      <c r="P131" s="46">
        <v>5</v>
      </c>
      <c r="Q131" s="46">
        <v>139.227</v>
      </c>
      <c r="R131" s="46">
        <v>0</v>
      </c>
      <c r="S131" s="40">
        <v>139.227</v>
      </c>
    </row>
    <row r="132" spans="1:19" ht="189.75" outlineLevel="1" x14ac:dyDescent="0.3">
      <c r="A132" s="42" t="s">
        <v>482</v>
      </c>
      <c r="B132" s="43" t="s">
        <v>120</v>
      </c>
      <c r="C132" s="39" t="s">
        <v>229</v>
      </c>
      <c r="D132" s="41" t="s">
        <v>672</v>
      </c>
      <c r="E132" s="44" t="s">
        <v>782</v>
      </c>
      <c r="F132" s="45">
        <v>45607</v>
      </c>
      <c r="G132" s="45">
        <v>45611</v>
      </c>
      <c r="H132" s="44" t="s">
        <v>182</v>
      </c>
      <c r="I132" s="74">
        <v>27.845400000000001</v>
      </c>
      <c r="J132" s="138">
        <f t="shared" si="1"/>
        <v>5</v>
      </c>
      <c r="K132" s="46">
        <v>0</v>
      </c>
      <c r="L132" s="46">
        <v>0</v>
      </c>
      <c r="M132" s="46">
        <v>0</v>
      </c>
      <c r="N132" s="46">
        <v>4</v>
      </c>
      <c r="O132" s="46">
        <v>0</v>
      </c>
      <c r="P132" s="46">
        <v>5</v>
      </c>
      <c r="Q132" s="46">
        <v>139.227</v>
      </c>
      <c r="R132" s="46">
        <v>0</v>
      </c>
      <c r="S132" s="40">
        <v>139.227</v>
      </c>
    </row>
    <row r="133" spans="1:19" ht="86.25" outlineLevel="1" x14ac:dyDescent="0.3">
      <c r="A133" s="42" t="s">
        <v>482</v>
      </c>
      <c r="B133" s="43" t="s">
        <v>121</v>
      </c>
      <c r="C133" s="39" t="s">
        <v>229</v>
      </c>
      <c r="D133" s="41" t="s">
        <v>449</v>
      </c>
      <c r="E133" s="44" t="s">
        <v>779</v>
      </c>
      <c r="F133" s="45">
        <v>45629</v>
      </c>
      <c r="G133" s="45">
        <v>45632</v>
      </c>
      <c r="H133" s="44" t="s">
        <v>976</v>
      </c>
      <c r="I133" s="74">
        <v>59.866999999999997</v>
      </c>
      <c r="J133" s="138">
        <f t="shared" si="1"/>
        <v>4.5</v>
      </c>
      <c r="K133" s="46">
        <v>0</v>
      </c>
      <c r="L133" s="46">
        <v>0</v>
      </c>
      <c r="M133" s="46">
        <v>0</v>
      </c>
      <c r="N133" s="46">
        <v>3</v>
      </c>
      <c r="O133" s="46">
        <v>0</v>
      </c>
      <c r="P133" s="46">
        <v>4</v>
      </c>
      <c r="Q133" s="46">
        <v>239.46799999999999</v>
      </c>
      <c r="R133" s="46">
        <v>0</v>
      </c>
      <c r="S133" s="40">
        <v>239.46799999999999</v>
      </c>
    </row>
    <row r="134" spans="1:19" ht="69" outlineLevel="1" x14ac:dyDescent="0.3">
      <c r="A134" s="42" t="s">
        <v>483</v>
      </c>
      <c r="B134" s="43" t="s">
        <v>54</v>
      </c>
      <c r="C134" s="39" t="s">
        <v>229</v>
      </c>
      <c r="D134" s="41" t="s">
        <v>282</v>
      </c>
      <c r="E134" s="44" t="s">
        <v>787</v>
      </c>
      <c r="F134" s="45">
        <v>45573</v>
      </c>
      <c r="G134" s="45">
        <v>45576</v>
      </c>
      <c r="H134" s="44" t="s">
        <v>963</v>
      </c>
      <c r="I134" s="74">
        <v>314.78949999999998</v>
      </c>
      <c r="J134" s="138">
        <f t="shared" si="1"/>
        <v>4.5</v>
      </c>
      <c r="K134" s="46">
        <v>798.53</v>
      </c>
      <c r="L134" s="46">
        <v>798.53</v>
      </c>
      <c r="M134" s="46">
        <v>0</v>
      </c>
      <c r="N134" s="46">
        <v>3</v>
      </c>
      <c r="O134" s="46">
        <v>308.95100000000002</v>
      </c>
      <c r="P134" s="46">
        <v>4</v>
      </c>
      <c r="Q134" s="46">
        <v>151.67699999999999</v>
      </c>
      <c r="R134" s="46">
        <v>0</v>
      </c>
      <c r="S134" s="40">
        <v>1259.1579999999999</v>
      </c>
    </row>
    <row r="135" spans="1:19" ht="69" outlineLevel="1" x14ac:dyDescent="0.3">
      <c r="A135" s="42" t="s">
        <v>483</v>
      </c>
      <c r="B135" s="43" t="s">
        <v>147</v>
      </c>
      <c r="C135" s="39" t="s">
        <v>229</v>
      </c>
      <c r="D135" s="41" t="s">
        <v>282</v>
      </c>
      <c r="E135" s="44" t="s">
        <v>783</v>
      </c>
      <c r="F135" s="45">
        <v>45573</v>
      </c>
      <c r="G135" s="45">
        <v>45576</v>
      </c>
      <c r="H135" s="44" t="s">
        <v>963</v>
      </c>
      <c r="I135" s="74">
        <v>297.23399999999998</v>
      </c>
      <c r="J135" s="138">
        <f t="shared" si="1"/>
        <v>4</v>
      </c>
      <c r="K135" s="46">
        <v>694.303</v>
      </c>
      <c r="L135" s="46">
        <v>694.303</v>
      </c>
      <c r="M135" s="46">
        <v>0</v>
      </c>
      <c r="N135" s="46">
        <v>3</v>
      </c>
      <c r="O135" s="46">
        <v>342.95600000000002</v>
      </c>
      <c r="P135" s="46">
        <v>4</v>
      </c>
      <c r="Q135" s="46">
        <v>151.67699999999999</v>
      </c>
      <c r="R135" s="46">
        <v>0</v>
      </c>
      <c r="S135" s="40">
        <v>1188.9359999999999</v>
      </c>
    </row>
    <row r="136" spans="1:19" ht="69" outlineLevel="1" x14ac:dyDescent="0.3">
      <c r="A136" s="42" t="s">
        <v>483</v>
      </c>
      <c r="B136" s="43" t="s">
        <v>148</v>
      </c>
      <c r="C136" s="39" t="s">
        <v>229</v>
      </c>
      <c r="D136" s="41" t="s">
        <v>952</v>
      </c>
      <c r="E136" s="44" t="s">
        <v>784</v>
      </c>
      <c r="F136" s="45">
        <v>45560</v>
      </c>
      <c r="G136" s="45">
        <v>45564</v>
      </c>
      <c r="H136" s="44" t="s">
        <v>934</v>
      </c>
      <c r="I136" s="74">
        <v>68.826399999999992</v>
      </c>
      <c r="J136" s="138">
        <f t="shared" si="1"/>
        <v>5</v>
      </c>
      <c r="K136" s="46">
        <v>312.46499999999997</v>
      </c>
      <c r="L136" s="46">
        <v>312.46499999999997</v>
      </c>
      <c r="M136" s="46">
        <v>0</v>
      </c>
      <c r="N136" s="46">
        <v>4</v>
      </c>
      <c r="O136" s="46">
        <v>31.667000000000002</v>
      </c>
      <c r="P136" s="46">
        <v>5</v>
      </c>
      <c r="Q136" s="46">
        <v>0</v>
      </c>
      <c r="R136" s="46">
        <v>0</v>
      </c>
      <c r="S136" s="40">
        <v>344.13199999999995</v>
      </c>
    </row>
    <row r="137" spans="1:19" ht="69" outlineLevel="1" x14ac:dyDescent="0.3">
      <c r="A137" s="42" t="s">
        <v>483</v>
      </c>
      <c r="B137" s="43" t="s">
        <v>452</v>
      </c>
      <c r="C137" s="39" t="s">
        <v>229</v>
      </c>
      <c r="D137" s="41" t="s">
        <v>283</v>
      </c>
      <c r="E137" s="44" t="s">
        <v>785</v>
      </c>
      <c r="F137" s="45">
        <v>45577</v>
      </c>
      <c r="G137" s="45">
        <v>45584</v>
      </c>
      <c r="H137" s="44" t="s">
        <v>976</v>
      </c>
      <c r="I137" s="74">
        <v>169.55699999999999</v>
      </c>
      <c r="J137" s="138">
        <f t="shared" si="1"/>
        <v>8</v>
      </c>
      <c r="K137" s="46">
        <v>333.72500000000002</v>
      </c>
      <c r="L137" s="46">
        <v>333.72500000000002</v>
      </c>
      <c r="M137" s="46">
        <v>0</v>
      </c>
      <c r="N137" s="46">
        <v>7</v>
      </c>
      <c r="O137" s="46">
        <v>405.71</v>
      </c>
      <c r="P137" s="46">
        <v>8</v>
      </c>
      <c r="Q137" s="46">
        <v>484.48399999999998</v>
      </c>
      <c r="R137" s="46">
        <v>132.53700000000001</v>
      </c>
      <c r="S137" s="40">
        <v>1356.4559999999999</v>
      </c>
    </row>
    <row r="138" spans="1:19" ht="86.25" outlineLevel="1" x14ac:dyDescent="0.3">
      <c r="A138" s="42" t="s">
        <v>483</v>
      </c>
      <c r="B138" s="43" t="s">
        <v>453</v>
      </c>
      <c r="C138" s="39" t="s">
        <v>229</v>
      </c>
      <c r="D138" s="41" t="s">
        <v>284</v>
      </c>
      <c r="E138" s="44" t="s">
        <v>786</v>
      </c>
      <c r="F138" s="45">
        <v>45577</v>
      </c>
      <c r="G138" s="45">
        <v>45584</v>
      </c>
      <c r="H138" s="44" t="s">
        <v>976</v>
      </c>
      <c r="I138" s="74">
        <v>151.51987499999998</v>
      </c>
      <c r="J138" s="138">
        <f t="shared" si="1"/>
        <v>8</v>
      </c>
      <c r="K138" s="46">
        <v>333.72399999999999</v>
      </c>
      <c r="L138" s="46">
        <v>333.72399999999999</v>
      </c>
      <c r="M138" s="46">
        <v>0</v>
      </c>
      <c r="N138" s="46">
        <v>7</v>
      </c>
      <c r="O138" s="46">
        <v>393.95100000000002</v>
      </c>
      <c r="P138" s="46">
        <v>8</v>
      </c>
      <c r="Q138" s="46">
        <v>484.48399999999998</v>
      </c>
      <c r="R138" s="46">
        <v>0</v>
      </c>
      <c r="S138" s="40">
        <v>1212.1589999999999</v>
      </c>
    </row>
    <row r="139" spans="1:19" ht="69" outlineLevel="1" x14ac:dyDescent="0.3">
      <c r="A139" s="42" t="s">
        <v>483</v>
      </c>
      <c r="B139" s="43" t="s">
        <v>454</v>
      </c>
      <c r="C139" s="39" t="s">
        <v>229</v>
      </c>
      <c r="D139" s="41" t="s">
        <v>671</v>
      </c>
      <c r="E139" s="44" t="s">
        <v>787</v>
      </c>
      <c r="F139" s="45">
        <v>45577</v>
      </c>
      <c r="G139" s="45">
        <v>45581</v>
      </c>
      <c r="H139" s="44" t="s">
        <v>981</v>
      </c>
      <c r="I139" s="74">
        <v>30.197800000000001</v>
      </c>
      <c r="J139" s="138">
        <f t="shared" ref="J139:J202" si="2">AVERAGEIFS(P:P, E:E, E139)</f>
        <v>4.5</v>
      </c>
      <c r="K139" s="46">
        <v>0</v>
      </c>
      <c r="L139" s="46">
        <v>0</v>
      </c>
      <c r="M139" s="46">
        <v>0</v>
      </c>
      <c r="N139" s="46">
        <v>4</v>
      </c>
      <c r="O139" s="46">
        <v>0</v>
      </c>
      <c r="P139" s="46">
        <v>5</v>
      </c>
      <c r="Q139" s="46">
        <v>150.989</v>
      </c>
      <c r="R139" s="46">
        <v>0</v>
      </c>
      <c r="S139" s="40">
        <v>150.989</v>
      </c>
    </row>
    <row r="140" spans="1:19" ht="103.5" outlineLevel="1" x14ac:dyDescent="0.3">
      <c r="A140" s="42" t="s">
        <v>483</v>
      </c>
      <c r="B140" s="43" t="s">
        <v>455</v>
      </c>
      <c r="C140" s="39" t="s">
        <v>229</v>
      </c>
      <c r="D140" s="41" t="s">
        <v>633</v>
      </c>
      <c r="E140" s="44" t="s">
        <v>788</v>
      </c>
      <c r="F140" s="45">
        <v>45582</v>
      </c>
      <c r="G140" s="45">
        <v>45584</v>
      </c>
      <c r="H140" s="44" t="s">
        <v>984</v>
      </c>
      <c r="I140" s="74">
        <v>27.884</v>
      </c>
      <c r="J140" s="138">
        <f t="shared" si="2"/>
        <v>3</v>
      </c>
      <c r="K140" s="46">
        <v>0</v>
      </c>
      <c r="L140" s="46">
        <v>0</v>
      </c>
      <c r="M140" s="46">
        <v>0</v>
      </c>
      <c r="N140" s="46">
        <v>2</v>
      </c>
      <c r="O140" s="46">
        <v>0</v>
      </c>
      <c r="P140" s="46">
        <v>3</v>
      </c>
      <c r="Q140" s="46">
        <v>83.652000000000001</v>
      </c>
      <c r="R140" s="46">
        <v>0</v>
      </c>
      <c r="S140" s="40">
        <v>83.652000000000001</v>
      </c>
    </row>
    <row r="141" spans="1:19" ht="103.5" outlineLevel="1" x14ac:dyDescent="0.3">
      <c r="A141" s="42" t="s">
        <v>483</v>
      </c>
      <c r="B141" s="43" t="s">
        <v>456</v>
      </c>
      <c r="C141" s="39" t="s">
        <v>229</v>
      </c>
      <c r="D141" s="41" t="s">
        <v>681</v>
      </c>
      <c r="E141" s="44" t="s">
        <v>789</v>
      </c>
      <c r="F141" s="45">
        <v>45644</v>
      </c>
      <c r="G141" s="45">
        <v>45649</v>
      </c>
      <c r="H141" s="44" t="s">
        <v>1003</v>
      </c>
      <c r="I141" s="74">
        <v>34.091833333333334</v>
      </c>
      <c r="J141" s="138">
        <f t="shared" si="2"/>
        <v>6</v>
      </c>
      <c r="K141" s="46">
        <v>204.55099999999999</v>
      </c>
      <c r="L141" s="46">
        <v>204.55099999999999</v>
      </c>
      <c r="M141" s="46">
        <v>0</v>
      </c>
      <c r="N141" s="46">
        <v>5</v>
      </c>
      <c r="O141" s="46">
        <v>0</v>
      </c>
      <c r="P141" s="46">
        <v>6</v>
      </c>
      <c r="Q141" s="46">
        <v>0</v>
      </c>
      <c r="R141" s="46">
        <v>0</v>
      </c>
      <c r="S141" s="40">
        <v>204.55099999999999</v>
      </c>
    </row>
    <row r="142" spans="1:19" ht="59.25" customHeight="1" outlineLevel="1" x14ac:dyDescent="0.3">
      <c r="A142" s="42" t="s">
        <v>483</v>
      </c>
      <c r="B142" s="43" t="s">
        <v>457</v>
      </c>
      <c r="C142" s="39" t="s">
        <v>229</v>
      </c>
      <c r="D142" s="41" t="s">
        <v>634</v>
      </c>
      <c r="E142" s="44" t="s">
        <v>790</v>
      </c>
      <c r="F142" s="45">
        <v>45693</v>
      </c>
      <c r="G142" s="45">
        <v>45694</v>
      </c>
      <c r="H142" s="44" t="s">
        <v>964</v>
      </c>
      <c r="I142" s="74">
        <v>128.7585</v>
      </c>
      <c r="J142" s="138">
        <f t="shared" si="2"/>
        <v>2</v>
      </c>
      <c r="K142" s="46">
        <v>0</v>
      </c>
      <c r="L142" s="46">
        <v>0</v>
      </c>
      <c r="M142" s="46">
        <v>0</v>
      </c>
      <c r="N142" s="46">
        <v>1</v>
      </c>
      <c r="O142" s="46">
        <v>0</v>
      </c>
      <c r="P142" s="46">
        <v>2</v>
      </c>
      <c r="Q142" s="46">
        <v>0</v>
      </c>
      <c r="R142" s="46">
        <v>257.517</v>
      </c>
      <c r="S142" s="40">
        <v>257.517</v>
      </c>
    </row>
    <row r="143" spans="1:19" ht="103.5" outlineLevel="1" x14ac:dyDescent="0.3">
      <c r="A143" s="42" t="s">
        <v>483</v>
      </c>
      <c r="B143" s="43" t="s">
        <v>458</v>
      </c>
      <c r="C143" s="39" t="s">
        <v>229</v>
      </c>
      <c r="D143" s="41" t="s">
        <v>680</v>
      </c>
      <c r="E143" s="44" t="s">
        <v>791</v>
      </c>
      <c r="F143" s="45">
        <v>45644</v>
      </c>
      <c r="G143" s="45">
        <v>45649</v>
      </c>
      <c r="H143" s="44" t="s">
        <v>1003</v>
      </c>
      <c r="I143" s="74">
        <v>158.86133333333333</v>
      </c>
      <c r="J143" s="138">
        <f t="shared" si="2"/>
        <v>6</v>
      </c>
      <c r="K143" s="46">
        <v>635.14499999999998</v>
      </c>
      <c r="L143" s="46">
        <v>635.14499999999998</v>
      </c>
      <c r="M143" s="46">
        <v>0</v>
      </c>
      <c r="N143" s="46">
        <v>5</v>
      </c>
      <c r="O143" s="46">
        <v>188.524</v>
      </c>
      <c r="P143" s="46">
        <v>6</v>
      </c>
      <c r="Q143" s="46">
        <v>119.60899999999999</v>
      </c>
      <c r="R143" s="46">
        <v>9.89</v>
      </c>
      <c r="S143" s="40">
        <v>953.16800000000001</v>
      </c>
    </row>
    <row r="144" spans="1:19" ht="181.5" customHeight="1" outlineLevel="1" x14ac:dyDescent="0.3">
      <c r="A144" s="42" t="s">
        <v>483</v>
      </c>
      <c r="B144" s="43" t="s">
        <v>484</v>
      </c>
      <c r="C144" s="39" t="s">
        <v>229</v>
      </c>
      <c r="D144" s="41" t="s">
        <v>681</v>
      </c>
      <c r="E144" s="44" t="s">
        <v>792</v>
      </c>
      <c r="F144" s="45">
        <v>45644</v>
      </c>
      <c r="G144" s="45">
        <v>45649</v>
      </c>
      <c r="H144" s="44" t="s">
        <v>1003</v>
      </c>
      <c r="I144" s="74">
        <v>158.86133333333333</v>
      </c>
      <c r="J144" s="138">
        <f t="shared" si="2"/>
        <v>6</v>
      </c>
      <c r="K144" s="46">
        <v>635.14499999999998</v>
      </c>
      <c r="L144" s="46">
        <v>635.14499999999998</v>
      </c>
      <c r="M144" s="46">
        <v>0</v>
      </c>
      <c r="N144" s="46">
        <v>5</v>
      </c>
      <c r="O144" s="46">
        <v>188.524</v>
      </c>
      <c r="P144" s="46">
        <v>6</v>
      </c>
      <c r="Q144" s="46">
        <v>119.60899999999999</v>
      </c>
      <c r="R144" s="46">
        <v>9.89</v>
      </c>
      <c r="S144" s="40">
        <v>953.16800000000001</v>
      </c>
    </row>
    <row r="145" spans="1:19" ht="155.25" outlineLevel="1" x14ac:dyDescent="0.3">
      <c r="A145" s="42" t="s">
        <v>483</v>
      </c>
      <c r="B145" s="43" t="s">
        <v>485</v>
      </c>
      <c r="C145" s="39" t="s">
        <v>229</v>
      </c>
      <c r="D145" s="41" t="s">
        <v>681</v>
      </c>
      <c r="E145" s="44" t="s">
        <v>793</v>
      </c>
      <c r="F145" s="45">
        <v>45644</v>
      </c>
      <c r="G145" s="45">
        <v>45649</v>
      </c>
      <c r="H145" s="44" t="s">
        <v>1003</v>
      </c>
      <c r="I145" s="74">
        <v>158.86133333333333</v>
      </c>
      <c r="J145" s="138">
        <f t="shared" si="2"/>
        <v>6</v>
      </c>
      <c r="K145" s="46">
        <v>635.14499999999998</v>
      </c>
      <c r="L145" s="46">
        <v>635.14499999999998</v>
      </c>
      <c r="M145" s="46">
        <v>0</v>
      </c>
      <c r="N145" s="46">
        <v>5</v>
      </c>
      <c r="O145" s="46">
        <v>188.524</v>
      </c>
      <c r="P145" s="46">
        <v>6</v>
      </c>
      <c r="Q145" s="46">
        <v>119.60899999999999</v>
      </c>
      <c r="R145" s="46">
        <v>9.89</v>
      </c>
      <c r="S145" s="40">
        <v>953.16800000000001</v>
      </c>
    </row>
    <row r="146" spans="1:19" ht="51.75" outlineLevel="1" x14ac:dyDescent="0.3">
      <c r="A146" s="42" t="s">
        <v>486</v>
      </c>
      <c r="B146" s="43" t="s">
        <v>55</v>
      </c>
      <c r="C146" s="39" t="s">
        <v>229</v>
      </c>
      <c r="D146" s="41" t="s">
        <v>285</v>
      </c>
      <c r="E146" s="44" t="s">
        <v>794</v>
      </c>
      <c r="F146" s="45">
        <v>45572</v>
      </c>
      <c r="G146" s="45">
        <v>45577</v>
      </c>
      <c r="H146" s="44" t="s">
        <v>987</v>
      </c>
      <c r="I146" s="74">
        <v>138.77499999999998</v>
      </c>
      <c r="J146" s="138">
        <f t="shared" si="2"/>
        <v>6</v>
      </c>
      <c r="K146" s="46">
        <v>397.16699999999997</v>
      </c>
      <c r="L146" s="46">
        <v>397.16699999999997</v>
      </c>
      <c r="M146" s="46">
        <v>0</v>
      </c>
      <c r="N146" s="46">
        <v>5</v>
      </c>
      <c r="O146" s="46">
        <v>224.154</v>
      </c>
      <c r="P146" s="46">
        <v>6</v>
      </c>
      <c r="Q146" s="46">
        <v>211.32900000000001</v>
      </c>
      <c r="R146" s="46">
        <v>0</v>
      </c>
      <c r="S146" s="40">
        <v>832.64999999999986</v>
      </c>
    </row>
    <row r="147" spans="1:19" ht="117" customHeight="1" outlineLevel="1" x14ac:dyDescent="0.3">
      <c r="A147" s="42" t="s">
        <v>486</v>
      </c>
      <c r="B147" s="43" t="s">
        <v>56</v>
      </c>
      <c r="C147" s="39" t="s">
        <v>229</v>
      </c>
      <c r="D147" s="41" t="s">
        <v>286</v>
      </c>
      <c r="E147" s="44" t="s">
        <v>795</v>
      </c>
      <c r="F147" s="45">
        <v>45572</v>
      </c>
      <c r="G147" s="45">
        <v>45577</v>
      </c>
      <c r="H147" s="44" t="s">
        <v>987</v>
      </c>
      <c r="I147" s="74">
        <v>138.77499999999998</v>
      </c>
      <c r="J147" s="138">
        <f t="shared" si="2"/>
        <v>6</v>
      </c>
      <c r="K147" s="46">
        <v>397.16699999999997</v>
      </c>
      <c r="L147" s="46">
        <v>397.16699999999997</v>
      </c>
      <c r="M147" s="46">
        <v>0</v>
      </c>
      <c r="N147" s="46">
        <v>5</v>
      </c>
      <c r="O147" s="46">
        <v>224.154</v>
      </c>
      <c r="P147" s="46">
        <v>6</v>
      </c>
      <c r="Q147" s="46">
        <v>211.32900000000001</v>
      </c>
      <c r="R147" s="46">
        <v>0</v>
      </c>
      <c r="S147" s="40">
        <v>832.64999999999986</v>
      </c>
    </row>
    <row r="148" spans="1:19" ht="210" customHeight="1" outlineLevel="1" x14ac:dyDescent="0.3">
      <c r="A148" s="42" t="s">
        <v>486</v>
      </c>
      <c r="B148" s="43" t="s">
        <v>57</v>
      </c>
      <c r="C148" s="39" t="s">
        <v>229</v>
      </c>
      <c r="D148" s="41" t="s">
        <v>287</v>
      </c>
      <c r="E148" s="44" t="s">
        <v>796</v>
      </c>
      <c r="F148" s="45">
        <v>45572</v>
      </c>
      <c r="G148" s="45">
        <v>45577</v>
      </c>
      <c r="H148" s="44" t="s">
        <v>987</v>
      </c>
      <c r="I148" s="74">
        <v>138.77499999999998</v>
      </c>
      <c r="J148" s="138">
        <f t="shared" si="2"/>
        <v>6</v>
      </c>
      <c r="K148" s="46">
        <v>397.16699999999997</v>
      </c>
      <c r="L148" s="46">
        <v>397.16699999999997</v>
      </c>
      <c r="M148" s="46">
        <v>0</v>
      </c>
      <c r="N148" s="46">
        <v>5</v>
      </c>
      <c r="O148" s="46">
        <v>224.154</v>
      </c>
      <c r="P148" s="46">
        <v>6</v>
      </c>
      <c r="Q148" s="46">
        <v>211.32900000000001</v>
      </c>
      <c r="R148" s="46">
        <v>0</v>
      </c>
      <c r="S148" s="40">
        <v>832.64999999999986</v>
      </c>
    </row>
    <row r="149" spans="1:19" ht="127.5" customHeight="1" outlineLevel="1" x14ac:dyDescent="0.3">
      <c r="A149" s="42" t="s">
        <v>486</v>
      </c>
      <c r="B149" s="43" t="s">
        <v>58</v>
      </c>
      <c r="C149" s="39" t="s">
        <v>229</v>
      </c>
      <c r="D149" s="41" t="s">
        <v>288</v>
      </c>
      <c r="E149" s="44" t="s">
        <v>797</v>
      </c>
      <c r="F149" s="45">
        <v>45582</v>
      </c>
      <c r="G149" s="45">
        <v>45584</v>
      </c>
      <c r="H149" s="44" t="s">
        <v>946</v>
      </c>
      <c r="I149" s="74">
        <v>29.406666666666666</v>
      </c>
      <c r="J149" s="138">
        <f t="shared" si="2"/>
        <v>2.5</v>
      </c>
      <c r="K149" s="46">
        <v>0</v>
      </c>
      <c r="L149" s="46">
        <v>0</v>
      </c>
      <c r="M149" s="46">
        <v>0</v>
      </c>
      <c r="N149" s="46">
        <v>2</v>
      </c>
      <c r="O149" s="46">
        <v>0</v>
      </c>
      <c r="P149" s="46">
        <v>3</v>
      </c>
      <c r="Q149" s="46">
        <v>88.22</v>
      </c>
      <c r="R149" s="46">
        <v>0</v>
      </c>
      <c r="S149" s="40">
        <v>88.22</v>
      </c>
    </row>
    <row r="150" spans="1:19" ht="64.5" customHeight="1" outlineLevel="1" x14ac:dyDescent="0.3">
      <c r="A150" s="42" t="s">
        <v>486</v>
      </c>
      <c r="B150" s="43" t="s">
        <v>59</v>
      </c>
      <c r="C150" s="39" t="s">
        <v>229</v>
      </c>
      <c r="D150" s="41" t="s">
        <v>288</v>
      </c>
      <c r="E150" s="44" t="s">
        <v>798</v>
      </c>
      <c r="F150" s="45">
        <v>45582</v>
      </c>
      <c r="G150" s="45">
        <v>45584</v>
      </c>
      <c r="H150" s="44" t="s">
        <v>946</v>
      </c>
      <c r="I150" s="74">
        <v>29.406666666666666</v>
      </c>
      <c r="J150" s="138">
        <f t="shared" si="2"/>
        <v>3</v>
      </c>
      <c r="K150" s="46">
        <v>0</v>
      </c>
      <c r="L150" s="46">
        <v>0</v>
      </c>
      <c r="M150" s="46">
        <v>0</v>
      </c>
      <c r="N150" s="46">
        <v>2</v>
      </c>
      <c r="O150" s="46">
        <v>0</v>
      </c>
      <c r="P150" s="46">
        <v>3</v>
      </c>
      <c r="Q150" s="46">
        <v>88.22</v>
      </c>
      <c r="R150" s="46">
        <v>0</v>
      </c>
      <c r="S150" s="40">
        <v>88.22</v>
      </c>
    </row>
    <row r="151" spans="1:19" ht="196.5" customHeight="1" outlineLevel="1" x14ac:dyDescent="0.3">
      <c r="A151" s="42" t="s">
        <v>486</v>
      </c>
      <c r="B151" s="43" t="s">
        <v>149</v>
      </c>
      <c r="C151" s="39" t="s">
        <v>229</v>
      </c>
      <c r="D151" s="41" t="s">
        <v>289</v>
      </c>
      <c r="E151" s="44" t="s">
        <v>799</v>
      </c>
      <c r="F151" s="45">
        <v>45582</v>
      </c>
      <c r="G151" s="45">
        <v>45584</v>
      </c>
      <c r="H151" s="44" t="s">
        <v>946</v>
      </c>
      <c r="I151" s="74">
        <v>29.406666666666666</v>
      </c>
      <c r="J151" s="138">
        <f t="shared" si="2"/>
        <v>3</v>
      </c>
      <c r="K151" s="46">
        <v>0</v>
      </c>
      <c r="L151" s="46">
        <v>0</v>
      </c>
      <c r="M151" s="46">
        <v>0</v>
      </c>
      <c r="N151" s="46">
        <v>2</v>
      </c>
      <c r="O151" s="46">
        <v>0</v>
      </c>
      <c r="P151" s="46">
        <v>3</v>
      </c>
      <c r="Q151" s="46">
        <v>88.22</v>
      </c>
      <c r="R151" s="46">
        <v>0</v>
      </c>
      <c r="S151" s="40">
        <v>88.22</v>
      </c>
    </row>
    <row r="152" spans="1:19" ht="196.5" customHeight="1" outlineLevel="1" x14ac:dyDescent="0.3">
      <c r="A152" s="42" t="s">
        <v>486</v>
      </c>
      <c r="B152" s="43" t="s">
        <v>150</v>
      </c>
      <c r="C152" s="39" t="s">
        <v>229</v>
      </c>
      <c r="D152" s="41" t="s">
        <v>289</v>
      </c>
      <c r="E152" s="44" t="s">
        <v>800</v>
      </c>
      <c r="F152" s="45">
        <v>45582</v>
      </c>
      <c r="G152" s="45">
        <v>45584</v>
      </c>
      <c r="H152" s="44" t="s">
        <v>946</v>
      </c>
      <c r="I152" s="74">
        <v>29.406666666666666</v>
      </c>
      <c r="J152" s="138">
        <f t="shared" si="2"/>
        <v>3</v>
      </c>
      <c r="K152" s="46">
        <v>0</v>
      </c>
      <c r="L152" s="46">
        <v>0</v>
      </c>
      <c r="M152" s="46">
        <v>0</v>
      </c>
      <c r="N152" s="46">
        <v>2</v>
      </c>
      <c r="O152" s="46">
        <v>0</v>
      </c>
      <c r="P152" s="46">
        <v>3</v>
      </c>
      <c r="Q152" s="46">
        <v>88.22</v>
      </c>
      <c r="R152" s="46">
        <v>0</v>
      </c>
      <c r="S152" s="40">
        <v>88.22</v>
      </c>
    </row>
    <row r="153" spans="1:19" ht="137.25" customHeight="1" outlineLevel="1" x14ac:dyDescent="0.3">
      <c r="A153" s="42" t="s">
        <v>486</v>
      </c>
      <c r="B153" s="43" t="s">
        <v>487</v>
      </c>
      <c r="C153" s="39" t="s">
        <v>229</v>
      </c>
      <c r="D153" s="41" t="s">
        <v>290</v>
      </c>
      <c r="E153" s="44" t="s">
        <v>801</v>
      </c>
      <c r="F153" s="45">
        <v>45565</v>
      </c>
      <c r="G153" s="45">
        <v>45576</v>
      </c>
      <c r="H153" s="44" t="s">
        <v>946</v>
      </c>
      <c r="I153" s="74">
        <v>17.885000000000002</v>
      </c>
      <c r="J153" s="138">
        <f t="shared" si="2"/>
        <v>12</v>
      </c>
      <c r="K153" s="46">
        <v>214.62</v>
      </c>
      <c r="L153" s="46">
        <v>214.62</v>
      </c>
      <c r="M153" s="46">
        <v>0</v>
      </c>
      <c r="N153" s="46">
        <v>11</v>
      </c>
      <c r="O153" s="46">
        <v>0</v>
      </c>
      <c r="P153" s="46">
        <v>12</v>
      </c>
      <c r="Q153" s="46">
        <v>0</v>
      </c>
      <c r="R153" s="46">
        <v>0</v>
      </c>
      <c r="S153" s="40">
        <v>214.62</v>
      </c>
    </row>
    <row r="154" spans="1:19" ht="137.25" customHeight="1" outlineLevel="1" x14ac:dyDescent="0.3">
      <c r="A154" s="42" t="s">
        <v>486</v>
      </c>
      <c r="B154" s="43" t="s">
        <v>488</v>
      </c>
      <c r="C154" s="39" t="s">
        <v>229</v>
      </c>
      <c r="D154" s="41" t="s">
        <v>291</v>
      </c>
      <c r="E154" s="44" t="s">
        <v>797</v>
      </c>
      <c r="F154" s="45">
        <v>45580</v>
      </c>
      <c r="G154" s="45">
        <v>45581</v>
      </c>
      <c r="H154" s="44" t="s">
        <v>946</v>
      </c>
      <c r="I154" s="74">
        <v>29.425000000000001</v>
      </c>
      <c r="J154" s="138">
        <f t="shared" si="2"/>
        <v>2.5</v>
      </c>
      <c r="K154" s="46">
        <v>0</v>
      </c>
      <c r="L154" s="46">
        <v>0</v>
      </c>
      <c r="M154" s="46">
        <v>0</v>
      </c>
      <c r="N154" s="46">
        <v>1</v>
      </c>
      <c r="O154" s="46">
        <v>0</v>
      </c>
      <c r="P154" s="46">
        <v>2</v>
      </c>
      <c r="Q154" s="46">
        <v>58.85</v>
      </c>
      <c r="R154" s="46">
        <v>0</v>
      </c>
      <c r="S154" s="40">
        <v>58.85</v>
      </c>
    </row>
    <row r="155" spans="1:19" ht="182.25" customHeight="1" outlineLevel="1" x14ac:dyDescent="0.3">
      <c r="A155" s="42" t="s">
        <v>486</v>
      </c>
      <c r="B155" s="43" t="s">
        <v>489</v>
      </c>
      <c r="C155" s="39" t="s">
        <v>229</v>
      </c>
      <c r="D155" s="41" t="s">
        <v>292</v>
      </c>
      <c r="E155" s="44" t="s">
        <v>959</v>
      </c>
      <c r="F155" s="45">
        <v>45581</v>
      </c>
      <c r="G155" s="45">
        <v>45584</v>
      </c>
      <c r="H155" s="44" t="s">
        <v>946</v>
      </c>
      <c r="I155" s="74">
        <v>29.416499999999999</v>
      </c>
      <c r="J155" s="138">
        <f t="shared" si="2"/>
        <v>4.5</v>
      </c>
      <c r="K155" s="46">
        <v>0</v>
      </c>
      <c r="L155" s="46">
        <v>0</v>
      </c>
      <c r="M155" s="46">
        <v>0</v>
      </c>
      <c r="N155" s="46">
        <v>3</v>
      </c>
      <c r="O155" s="46">
        <v>0</v>
      </c>
      <c r="P155" s="46">
        <v>4</v>
      </c>
      <c r="Q155" s="46">
        <v>117.666</v>
      </c>
      <c r="R155" s="46">
        <v>0</v>
      </c>
      <c r="S155" s="40">
        <v>117.666</v>
      </c>
    </row>
    <row r="156" spans="1:19" ht="138.75" customHeight="1" outlineLevel="1" x14ac:dyDescent="0.3">
      <c r="A156" s="42" t="s">
        <v>486</v>
      </c>
      <c r="B156" s="43" t="s">
        <v>490</v>
      </c>
      <c r="C156" s="39" t="s">
        <v>229</v>
      </c>
      <c r="D156" s="41" t="s">
        <v>292</v>
      </c>
      <c r="E156" s="44" t="s">
        <v>802</v>
      </c>
      <c r="F156" s="45">
        <v>45581</v>
      </c>
      <c r="G156" s="45">
        <v>45584</v>
      </c>
      <c r="H156" s="44" t="s">
        <v>946</v>
      </c>
      <c r="I156" s="74">
        <v>29.416499999999999</v>
      </c>
      <c r="J156" s="138">
        <f t="shared" si="2"/>
        <v>4</v>
      </c>
      <c r="K156" s="46">
        <v>0</v>
      </c>
      <c r="L156" s="46">
        <v>0</v>
      </c>
      <c r="M156" s="46">
        <v>0</v>
      </c>
      <c r="N156" s="46">
        <v>3</v>
      </c>
      <c r="O156" s="46">
        <v>0</v>
      </c>
      <c r="P156" s="46">
        <v>4</v>
      </c>
      <c r="Q156" s="46">
        <v>117.666</v>
      </c>
      <c r="R156" s="46">
        <v>0</v>
      </c>
      <c r="S156" s="40">
        <v>117.666</v>
      </c>
    </row>
    <row r="157" spans="1:19" ht="60" customHeight="1" outlineLevel="1" x14ac:dyDescent="0.3">
      <c r="A157" s="42" t="s">
        <v>486</v>
      </c>
      <c r="B157" s="43" t="s">
        <v>491</v>
      </c>
      <c r="C157" s="39" t="s">
        <v>229</v>
      </c>
      <c r="D157" s="41" t="s">
        <v>293</v>
      </c>
      <c r="E157" s="44" t="s">
        <v>803</v>
      </c>
      <c r="F157" s="45">
        <v>45586</v>
      </c>
      <c r="G157" s="45">
        <v>45589</v>
      </c>
      <c r="H157" s="44" t="s">
        <v>946</v>
      </c>
      <c r="I157" s="74">
        <v>29.433250000000001</v>
      </c>
      <c r="J157" s="138">
        <f t="shared" si="2"/>
        <v>4</v>
      </c>
      <c r="K157" s="46">
        <v>0</v>
      </c>
      <c r="L157" s="46">
        <v>0</v>
      </c>
      <c r="M157" s="46">
        <v>0</v>
      </c>
      <c r="N157" s="46">
        <v>3</v>
      </c>
      <c r="O157" s="46">
        <v>0</v>
      </c>
      <c r="P157" s="46">
        <v>4</v>
      </c>
      <c r="Q157" s="46">
        <v>117.733</v>
      </c>
      <c r="R157" s="46">
        <v>0</v>
      </c>
      <c r="S157" s="40">
        <v>117.733</v>
      </c>
    </row>
    <row r="158" spans="1:19" ht="66" customHeight="1" outlineLevel="1" x14ac:dyDescent="0.3">
      <c r="A158" s="42" t="s">
        <v>486</v>
      </c>
      <c r="B158" s="43" t="s">
        <v>492</v>
      </c>
      <c r="C158" s="39" t="s">
        <v>229</v>
      </c>
      <c r="D158" s="41" t="s">
        <v>450</v>
      </c>
      <c r="E158" s="44" t="s">
        <v>804</v>
      </c>
      <c r="F158" s="45">
        <v>45586</v>
      </c>
      <c r="G158" s="45">
        <v>45592</v>
      </c>
      <c r="H158" s="44" t="s">
        <v>964</v>
      </c>
      <c r="I158" s="74">
        <v>321.68328571428572</v>
      </c>
      <c r="J158" s="138">
        <f t="shared" si="2"/>
        <v>4.666666666666667</v>
      </c>
      <c r="K158" s="46">
        <v>333.44600000000003</v>
      </c>
      <c r="L158" s="46">
        <v>333.44600000000003</v>
      </c>
      <c r="M158" s="46">
        <v>0</v>
      </c>
      <c r="N158" s="46">
        <v>6</v>
      </c>
      <c r="O158" s="46">
        <v>1519.9079999999999</v>
      </c>
      <c r="P158" s="46">
        <v>7</v>
      </c>
      <c r="Q158" s="46">
        <v>398.42899999999997</v>
      </c>
      <c r="R158" s="46">
        <v>0</v>
      </c>
      <c r="S158" s="40">
        <v>2251.7829999999999</v>
      </c>
    </row>
    <row r="159" spans="1:19" ht="100.5" customHeight="1" outlineLevel="1" x14ac:dyDescent="0.3">
      <c r="A159" s="42" t="s">
        <v>486</v>
      </c>
      <c r="B159" s="43" t="s">
        <v>493</v>
      </c>
      <c r="C159" s="39" t="s">
        <v>229</v>
      </c>
      <c r="D159" s="41" t="s">
        <v>450</v>
      </c>
      <c r="E159" s="44" t="s">
        <v>804</v>
      </c>
      <c r="F159" s="45">
        <v>45593</v>
      </c>
      <c r="G159" s="45">
        <v>45595</v>
      </c>
      <c r="H159" s="44" t="s">
        <v>974</v>
      </c>
      <c r="I159" s="74">
        <v>185.80600000000001</v>
      </c>
      <c r="J159" s="138">
        <f t="shared" si="2"/>
        <v>4.666666666666667</v>
      </c>
      <c r="K159" s="46">
        <v>557.41800000000001</v>
      </c>
      <c r="L159" s="46">
        <v>557.41800000000001</v>
      </c>
      <c r="M159" s="46">
        <v>0</v>
      </c>
      <c r="N159" s="46">
        <v>2</v>
      </c>
      <c r="O159" s="46">
        <v>0</v>
      </c>
      <c r="P159" s="46">
        <v>3</v>
      </c>
      <c r="Q159" s="46">
        <v>0</v>
      </c>
      <c r="R159" s="46">
        <v>0</v>
      </c>
      <c r="S159" s="40">
        <v>557.41800000000001</v>
      </c>
    </row>
    <row r="160" spans="1:19" ht="73.5" customHeight="1" outlineLevel="1" x14ac:dyDescent="0.3">
      <c r="A160" s="42" t="s">
        <v>486</v>
      </c>
      <c r="B160" s="43" t="s">
        <v>494</v>
      </c>
      <c r="C160" s="39" t="s">
        <v>229</v>
      </c>
      <c r="D160" s="41" t="s">
        <v>294</v>
      </c>
      <c r="E160" s="44" t="s">
        <v>804</v>
      </c>
      <c r="F160" s="45">
        <v>45603</v>
      </c>
      <c r="G160" s="45">
        <v>45606</v>
      </c>
      <c r="H160" s="44" t="s">
        <v>947</v>
      </c>
      <c r="I160" s="74">
        <v>181.14975000000001</v>
      </c>
      <c r="J160" s="138">
        <f t="shared" si="2"/>
        <v>4.666666666666667</v>
      </c>
      <c r="K160" s="46">
        <v>302.91699999999997</v>
      </c>
      <c r="L160" s="46">
        <v>302.91699999999997</v>
      </c>
      <c r="M160" s="46">
        <v>0</v>
      </c>
      <c r="N160" s="46">
        <v>3</v>
      </c>
      <c r="O160" s="46">
        <v>209.745</v>
      </c>
      <c r="P160" s="46">
        <v>4</v>
      </c>
      <c r="Q160" s="46">
        <v>211.93700000000001</v>
      </c>
      <c r="R160" s="46">
        <v>0</v>
      </c>
      <c r="S160" s="40">
        <v>724.59900000000005</v>
      </c>
    </row>
    <row r="161" spans="1:19" ht="84.75" customHeight="1" outlineLevel="1" x14ac:dyDescent="0.3">
      <c r="A161" s="42" t="s">
        <v>486</v>
      </c>
      <c r="B161" s="43" t="s">
        <v>495</v>
      </c>
      <c r="C161" s="39" t="s">
        <v>229</v>
      </c>
      <c r="D161" s="41" t="s">
        <v>294</v>
      </c>
      <c r="E161" s="44" t="s">
        <v>805</v>
      </c>
      <c r="F161" s="45">
        <v>45603</v>
      </c>
      <c r="G161" s="45">
        <v>45606</v>
      </c>
      <c r="H161" s="44" t="s">
        <v>947</v>
      </c>
      <c r="I161" s="74">
        <v>193.809</v>
      </c>
      <c r="J161" s="138">
        <f t="shared" si="2"/>
        <v>4</v>
      </c>
      <c r="K161" s="46">
        <v>341.21</v>
      </c>
      <c r="L161" s="46">
        <v>341.21</v>
      </c>
      <c r="M161" s="46">
        <v>0</v>
      </c>
      <c r="N161" s="46">
        <v>3</v>
      </c>
      <c r="O161" s="46">
        <v>222.089</v>
      </c>
      <c r="P161" s="46">
        <v>4</v>
      </c>
      <c r="Q161" s="46">
        <v>211.93700000000001</v>
      </c>
      <c r="R161" s="46">
        <v>0</v>
      </c>
      <c r="S161" s="40">
        <v>775.23599999999999</v>
      </c>
    </row>
    <row r="162" spans="1:19" ht="148.5" customHeight="1" outlineLevel="1" x14ac:dyDescent="0.3">
      <c r="A162" s="42" t="s">
        <v>486</v>
      </c>
      <c r="B162" s="43" t="s">
        <v>496</v>
      </c>
      <c r="C162" s="39" t="s">
        <v>229</v>
      </c>
      <c r="D162" s="41" t="s">
        <v>295</v>
      </c>
      <c r="E162" s="44" t="s">
        <v>806</v>
      </c>
      <c r="F162" s="45">
        <v>45603</v>
      </c>
      <c r="G162" s="45">
        <v>45606</v>
      </c>
      <c r="H162" s="44" t="s">
        <v>947</v>
      </c>
      <c r="I162" s="74">
        <v>187.01349999999999</v>
      </c>
      <c r="J162" s="138">
        <f t="shared" si="2"/>
        <v>4</v>
      </c>
      <c r="K162" s="46">
        <v>302.91699999999997</v>
      </c>
      <c r="L162" s="46">
        <v>302.91699999999997</v>
      </c>
      <c r="M162" s="46">
        <v>0</v>
      </c>
      <c r="N162" s="46">
        <v>3</v>
      </c>
      <c r="O162" s="46">
        <v>233.2</v>
      </c>
      <c r="P162" s="46">
        <v>4</v>
      </c>
      <c r="Q162" s="46">
        <v>211.93700000000001</v>
      </c>
      <c r="R162" s="46">
        <v>0</v>
      </c>
      <c r="S162" s="40">
        <v>748.05399999999997</v>
      </c>
    </row>
    <row r="163" spans="1:19" ht="177" customHeight="1" outlineLevel="1" x14ac:dyDescent="0.3">
      <c r="A163" s="42" t="s">
        <v>486</v>
      </c>
      <c r="B163" s="43" t="s">
        <v>497</v>
      </c>
      <c r="C163" s="39" t="s">
        <v>229</v>
      </c>
      <c r="D163" s="41" t="s">
        <v>295</v>
      </c>
      <c r="E163" s="44" t="s">
        <v>807</v>
      </c>
      <c r="F163" s="45">
        <v>45603</v>
      </c>
      <c r="G163" s="45">
        <v>45606</v>
      </c>
      <c r="H163" s="44" t="s">
        <v>947</v>
      </c>
      <c r="I163" s="74">
        <v>181.97874999999999</v>
      </c>
      <c r="J163" s="138">
        <f t="shared" si="2"/>
        <v>4</v>
      </c>
      <c r="K163" s="46">
        <v>341.21</v>
      </c>
      <c r="L163" s="46">
        <v>341.21</v>
      </c>
      <c r="M163" s="46">
        <v>0</v>
      </c>
      <c r="N163" s="46">
        <v>3</v>
      </c>
      <c r="O163" s="46">
        <v>174.768</v>
      </c>
      <c r="P163" s="46">
        <v>4</v>
      </c>
      <c r="Q163" s="46">
        <v>211.93700000000001</v>
      </c>
      <c r="R163" s="46">
        <v>0</v>
      </c>
      <c r="S163" s="40">
        <v>727.91499999999996</v>
      </c>
    </row>
    <row r="164" spans="1:19" ht="150.75" customHeight="1" outlineLevel="1" x14ac:dyDescent="0.3">
      <c r="A164" s="42" t="s">
        <v>486</v>
      </c>
      <c r="B164" s="43" t="s">
        <v>498</v>
      </c>
      <c r="C164" s="39" t="s">
        <v>229</v>
      </c>
      <c r="D164" s="41" t="s">
        <v>296</v>
      </c>
      <c r="E164" s="44" t="s">
        <v>808</v>
      </c>
      <c r="F164" s="45">
        <v>45622</v>
      </c>
      <c r="G164" s="45">
        <v>45625</v>
      </c>
      <c r="H164" s="44" t="s">
        <v>140</v>
      </c>
      <c r="I164" s="74">
        <v>23.722249999999999</v>
      </c>
      <c r="J164" s="138">
        <f t="shared" si="2"/>
        <v>4</v>
      </c>
      <c r="K164" s="46">
        <v>0</v>
      </c>
      <c r="L164" s="46">
        <v>0</v>
      </c>
      <c r="M164" s="46">
        <v>0</v>
      </c>
      <c r="N164" s="46">
        <v>3</v>
      </c>
      <c r="O164" s="46">
        <v>0</v>
      </c>
      <c r="P164" s="46">
        <v>4</v>
      </c>
      <c r="Q164" s="46">
        <v>94.888999999999996</v>
      </c>
      <c r="R164" s="46">
        <v>0</v>
      </c>
      <c r="S164" s="40">
        <v>94.888999999999996</v>
      </c>
    </row>
    <row r="165" spans="1:19" ht="150.75" customHeight="1" outlineLevel="1" x14ac:dyDescent="0.3">
      <c r="A165" s="42" t="s">
        <v>486</v>
      </c>
      <c r="B165" s="43" t="s">
        <v>499</v>
      </c>
      <c r="C165" s="39" t="s">
        <v>229</v>
      </c>
      <c r="D165" s="41" t="s">
        <v>296</v>
      </c>
      <c r="E165" s="44" t="s">
        <v>809</v>
      </c>
      <c r="F165" s="45">
        <v>45622</v>
      </c>
      <c r="G165" s="45">
        <v>45625</v>
      </c>
      <c r="H165" s="44" t="s">
        <v>140</v>
      </c>
      <c r="I165" s="74">
        <v>23.722249999999999</v>
      </c>
      <c r="J165" s="138">
        <f t="shared" si="2"/>
        <v>4</v>
      </c>
      <c r="K165" s="46">
        <v>0</v>
      </c>
      <c r="L165" s="46">
        <v>0</v>
      </c>
      <c r="M165" s="46">
        <v>0</v>
      </c>
      <c r="N165" s="46">
        <v>3</v>
      </c>
      <c r="O165" s="46">
        <v>0</v>
      </c>
      <c r="P165" s="46">
        <v>4</v>
      </c>
      <c r="Q165" s="46">
        <v>94.888999999999996</v>
      </c>
      <c r="R165" s="46">
        <v>0</v>
      </c>
      <c r="S165" s="40">
        <v>94.888999999999996</v>
      </c>
    </row>
    <row r="166" spans="1:19" ht="116.25" customHeight="1" outlineLevel="1" x14ac:dyDescent="0.3">
      <c r="A166" s="42" t="s">
        <v>486</v>
      </c>
      <c r="B166" s="43" t="s">
        <v>500</v>
      </c>
      <c r="C166" s="39" t="s">
        <v>229</v>
      </c>
      <c r="D166" s="41" t="s">
        <v>296</v>
      </c>
      <c r="E166" s="44" t="s">
        <v>810</v>
      </c>
      <c r="F166" s="45">
        <v>45622</v>
      </c>
      <c r="G166" s="45">
        <v>45625</v>
      </c>
      <c r="H166" s="44" t="s">
        <v>140</v>
      </c>
      <c r="I166" s="74">
        <v>23.722249999999999</v>
      </c>
      <c r="J166" s="138">
        <f t="shared" si="2"/>
        <v>4</v>
      </c>
      <c r="K166" s="46">
        <v>0</v>
      </c>
      <c r="L166" s="46">
        <v>0</v>
      </c>
      <c r="M166" s="46">
        <v>0</v>
      </c>
      <c r="N166" s="46">
        <v>3</v>
      </c>
      <c r="O166" s="46">
        <v>0</v>
      </c>
      <c r="P166" s="46">
        <v>4</v>
      </c>
      <c r="Q166" s="46">
        <v>94.888999999999996</v>
      </c>
      <c r="R166" s="46">
        <v>0</v>
      </c>
      <c r="S166" s="40">
        <v>94.888999999999996</v>
      </c>
    </row>
    <row r="167" spans="1:19" ht="116.25" customHeight="1" outlineLevel="1" x14ac:dyDescent="0.3">
      <c r="A167" s="42" t="s">
        <v>486</v>
      </c>
      <c r="B167" s="43" t="s">
        <v>501</v>
      </c>
      <c r="C167" s="39" t="s">
        <v>229</v>
      </c>
      <c r="D167" s="41" t="s">
        <v>296</v>
      </c>
      <c r="E167" s="44" t="s">
        <v>811</v>
      </c>
      <c r="F167" s="45">
        <v>45622</v>
      </c>
      <c r="G167" s="45">
        <v>45625</v>
      </c>
      <c r="H167" s="44" t="s">
        <v>140</v>
      </c>
      <c r="I167" s="74">
        <v>23.722249999999999</v>
      </c>
      <c r="J167" s="138">
        <f t="shared" si="2"/>
        <v>4</v>
      </c>
      <c r="K167" s="46">
        <v>0</v>
      </c>
      <c r="L167" s="46">
        <v>0</v>
      </c>
      <c r="M167" s="46">
        <v>0</v>
      </c>
      <c r="N167" s="46">
        <v>3</v>
      </c>
      <c r="O167" s="46">
        <v>0</v>
      </c>
      <c r="P167" s="46">
        <v>4</v>
      </c>
      <c r="Q167" s="46">
        <v>94.888999999999996</v>
      </c>
      <c r="R167" s="46">
        <v>0</v>
      </c>
      <c r="S167" s="40">
        <v>94.888999999999996</v>
      </c>
    </row>
    <row r="168" spans="1:19" ht="116.25" customHeight="1" outlineLevel="1" x14ac:dyDescent="0.3">
      <c r="A168" s="42" t="s">
        <v>486</v>
      </c>
      <c r="B168" s="43" t="s">
        <v>502</v>
      </c>
      <c r="C168" s="39" t="s">
        <v>229</v>
      </c>
      <c r="D168" s="41" t="s">
        <v>296</v>
      </c>
      <c r="E168" s="44" t="s">
        <v>812</v>
      </c>
      <c r="F168" s="45">
        <v>45622</v>
      </c>
      <c r="G168" s="45">
        <v>45625</v>
      </c>
      <c r="H168" s="44" t="s">
        <v>140</v>
      </c>
      <c r="I168" s="74">
        <v>23.722249999999999</v>
      </c>
      <c r="J168" s="138">
        <f t="shared" si="2"/>
        <v>4</v>
      </c>
      <c r="K168" s="46">
        <v>0</v>
      </c>
      <c r="L168" s="46">
        <v>0</v>
      </c>
      <c r="M168" s="46">
        <v>0</v>
      </c>
      <c r="N168" s="46">
        <v>3</v>
      </c>
      <c r="O168" s="46">
        <v>0</v>
      </c>
      <c r="P168" s="46">
        <v>4</v>
      </c>
      <c r="Q168" s="46">
        <v>94.888999999999996</v>
      </c>
      <c r="R168" s="46">
        <v>0</v>
      </c>
      <c r="S168" s="40">
        <v>94.888999999999996</v>
      </c>
    </row>
    <row r="169" spans="1:19" ht="172.5" customHeight="1" outlineLevel="1" x14ac:dyDescent="0.3">
      <c r="A169" s="42" t="s">
        <v>486</v>
      </c>
      <c r="B169" s="43" t="s">
        <v>503</v>
      </c>
      <c r="C169" s="39" t="s">
        <v>229</v>
      </c>
      <c r="D169" s="41" t="s">
        <v>696</v>
      </c>
      <c r="E169" s="44" t="s">
        <v>959</v>
      </c>
      <c r="F169" s="45">
        <v>45634</v>
      </c>
      <c r="G169" s="45">
        <v>45638</v>
      </c>
      <c r="H169" s="44" t="s">
        <v>1008</v>
      </c>
      <c r="I169" s="74">
        <v>46.470199999999998</v>
      </c>
      <c r="J169" s="138">
        <f t="shared" si="2"/>
        <v>4.5</v>
      </c>
      <c r="K169" s="46">
        <v>0</v>
      </c>
      <c r="L169" s="46">
        <v>0</v>
      </c>
      <c r="M169" s="46">
        <v>0</v>
      </c>
      <c r="N169" s="46">
        <v>4</v>
      </c>
      <c r="O169" s="46">
        <v>0</v>
      </c>
      <c r="P169" s="46">
        <v>5</v>
      </c>
      <c r="Q169" s="46">
        <v>232.351</v>
      </c>
      <c r="R169" s="46">
        <v>0</v>
      </c>
      <c r="S169" s="40">
        <v>232.351</v>
      </c>
    </row>
    <row r="170" spans="1:19" ht="163.5" customHeight="1" outlineLevel="1" x14ac:dyDescent="0.3">
      <c r="A170" s="42" t="s">
        <v>486</v>
      </c>
      <c r="B170" s="43" t="s">
        <v>504</v>
      </c>
      <c r="C170" s="39" t="s">
        <v>229</v>
      </c>
      <c r="D170" s="41" t="s">
        <v>451</v>
      </c>
      <c r="E170" s="44" t="s">
        <v>813</v>
      </c>
      <c r="F170" s="45">
        <v>45628</v>
      </c>
      <c r="G170" s="45">
        <v>45632</v>
      </c>
      <c r="H170" s="44" t="s">
        <v>1004</v>
      </c>
      <c r="I170" s="74">
        <v>47.8994</v>
      </c>
      <c r="J170" s="138">
        <f t="shared" si="2"/>
        <v>5</v>
      </c>
      <c r="K170" s="46">
        <v>0</v>
      </c>
      <c r="L170" s="46">
        <v>0</v>
      </c>
      <c r="M170" s="46">
        <v>0</v>
      </c>
      <c r="N170" s="46">
        <v>4</v>
      </c>
      <c r="O170" s="46">
        <v>0</v>
      </c>
      <c r="P170" s="46">
        <v>5</v>
      </c>
      <c r="Q170" s="46">
        <v>239.49700000000001</v>
      </c>
      <c r="R170" s="46">
        <v>0</v>
      </c>
      <c r="S170" s="40">
        <v>239.49700000000001</v>
      </c>
    </row>
    <row r="171" spans="1:19" ht="133.5" customHeight="1" outlineLevel="1" x14ac:dyDescent="0.3">
      <c r="A171" s="42" t="s">
        <v>486</v>
      </c>
      <c r="B171" s="43" t="s">
        <v>505</v>
      </c>
      <c r="C171" s="39" t="s">
        <v>229</v>
      </c>
      <c r="D171" s="41" t="s">
        <v>466</v>
      </c>
      <c r="E171" s="44" t="s">
        <v>814</v>
      </c>
      <c r="F171" s="45">
        <v>45644</v>
      </c>
      <c r="G171" s="45">
        <v>45646</v>
      </c>
      <c r="H171" s="44" t="s">
        <v>938</v>
      </c>
      <c r="I171" s="74">
        <v>114.33433333333333</v>
      </c>
      <c r="J171" s="138">
        <f t="shared" si="2"/>
        <v>3</v>
      </c>
      <c r="K171" s="46">
        <v>150.631</v>
      </c>
      <c r="L171" s="46">
        <v>150.631</v>
      </c>
      <c r="M171" s="46">
        <v>0</v>
      </c>
      <c r="N171" s="46">
        <v>2</v>
      </c>
      <c r="O171" s="46">
        <v>102.18</v>
      </c>
      <c r="P171" s="46">
        <v>3</v>
      </c>
      <c r="Q171" s="46">
        <v>90.191999999999993</v>
      </c>
      <c r="R171" s="46">
        <v>0</v>
      </c>
      <c r="S171" s="40">
        <v>343.00299999999999</v>
      </c>
    </row>
    <row r="172" spans="1:19" ht="144" customHeight="1" outlineLevel="1" x14ac:dyDescent="0.3">
      <c r="A172" s="42" t="s">
        <v>506</v>
      </c>
      <c r="B172" s="43" t="s">
        <v>83</v>
      </c>
      <c r="C172" s="39" t="s">
        <v>229</v>
      </c>
      <c r="D172" s="41" t="s">
        <v>674</v>
      </c>
      <c r="E172" s="44" t="s">
        <v>815</v>
      </c>
      <c r="F172" s="45">
        <v>45573</v>
      </c>
      <c r="G172" s="45">
        <v>45576</v>
      </c>
      <c r="H172" s="44" t="s">
        <v>938</v>
      </c>
      <c r="I172" s="74">
        <v>29.406749999999999</v>
      </c>
      <c r="J172" s="138">
        <f t="shared" si="2"/>
        <v>4</v>
      </c>
      <c r="K172" s="46">
        <v>0</v>
      </c>
      <c r="L172" s="46">
        <v>0</v>
      </c>
      <c r="M172" s="46">
        <v>0</v>
      </c>
      <c r="N172" s="46">
        <v>3</v>
      </c>
      <c r="O172" s="46"/>
      <c r="P172" s="46">
        <v>4</v>
      </c>
      <c r="Q172" s="46">
        <v>117.627</v>
      </c>
      <c r="R172" s="46">
        <v>0</v>
      </c>
      <c r="S172" s="40">
        <v>117.627</v>
      </c>
    </row>
    <row r="173" spans="1:19" ht="69" outlineLevel="1" x14ac:dyDescent="0.3">
      <c r="A173" s="42" t="s">
        <v>506</v>
      </c>
      <c r="B173" s="43" t="s">
        <v>84</v>
      </c>
      <c r="C173" s="39" t="s">
        <v>229</v>
      </c>
      <c r="D173" s="41" t="s">
        <v>694</v>
      </c>
      <c r="E173" s="44" t="s">
        <v>816</v>
      </c>
      <c r="F173" s="45">
        <v>45592</v>
      </c>
      <c r="G173" s="45">
        <v>45596</v>
      </c>
      <c r="H173" s="44" t="s">
        <v>947</v>
      </c>
      <c r="I173" s="74">
        <v>176.9068</v>
      </c>
      <c r="J173" s="138">
        <f t="shared" si="2"/>
        <v>5</v>
      </c>
      <c r="K173" s="46">
        <v>466.50799999999998</v>
      </c>
      <c r="L173" s="46">
        <v>466.50799999999998</v>
      </c>
      <c r="M173" s="46">
        <v>0</v>
      </c>
      <c r="N173" s="46">
        <v>4</v>
      </c>
      <c r="O173" s="46">
        <v>312.38799999999998</v>
      </c>
      <c r="P173" s="46">
        <v>5</v>
      </c>
      <c r="Q173" s="46">
        <v>105.63800000000001</v>
      </c>
      <c r="R173" s="46">
        <v>0</v>
      </c>
      <c r="S173" s="40">
        <v>884.53399999999999</v>
      </c>
    </row>
    <row r="174" spans="1:19" ht="51.75" outlineLevel="1" x14ac:dyDescent="0.3">
      <c r="A174" s="42" t="s">
        <v>506</v>
      </c>
      <c r="B174" s="43" t="s">
        <v>507</v>
      </c>
      <c r="C174" s="39" t="s">
        <v>229</v>
      </c>
      <c r="D174" s="41" t="s">
        <v>664</v>
      </c>
      <c r="E174" s="44" t="s">
        <v>817</v>
      </c>
      <c r="F174" s="45">
        <v>45629</v>
      </c>
      <c r="G174" s="45">
        <v>45633</v>
      </c>
      <c r="H174" s="44" t="s">
        <v>1005</v>
      </c>
      <c r="I174" s="74">
        <v>171.26179999999999</v>
      </c>
      <c r="J174" s="138">
        <f t="shared" si="2"/>
        <v>5</v>
      </c>
      <c r="K174" s="46">
        <v>414.053</v>
      </c>
      <c r="L174" s="46">
        <v>414.053</v>
      </c>
      <c r="M174" s="46">
        <v>0</v>
      </c>
      <c r="N174" s="46">
        <v>4</v>
      </c>
      <c r="O174" s="46">
        <v>204.23599999999999</v>
      </c>
      <c r="P174" s="46">
        <v>5</v>
      </c>
      <c r="Q174" s="46">
        <v>238.02</v>
      </c>
      <c r="R174" s="46">
        <v>0</v>
      </c>
      <c r="S174" s="40">
        <v>856.30899999999997</v>
      </c>
    </row>
    <row r="175" spans="1:19" ht="51.75" outlineLevel="1" x14ac:dyDescent="0.3">
      <c r="A175" s="42" t="s">
        <v>506</v>
      </c>
      <c r="B175" s="43" t="s">
        <v>508</v>
      </c>
      <c r="C175" s="39" t="s">
        <v>229</v>
      </c>
      <c r="D175" s="41" t="s">
        <v>664</v>
      </c>
      <c r="E175" s="44" t="s">
        <v>818</v>
      </c>
      <c r="F175" s="45">
        <v>45629</v>
      </c>
      <c r="G175" s="45">
        <v>45633</v>
      </c>
      <c r="H175" s="44" t="s">
        <v>1005</v>
      </c>
      <c r="I175" s="74">
        <v>157.6208</v>
      </c>
      <c r="J175" s="138">
        <f t="shared" si="2"/>
        <v>5</v>
      </c>
      <c r="K175" s="46">
        <v>382.88</v>
      </c>
      <c r="L175" s="46">
        <v>382.88</v>
      </c>
      <c r="M175" s="46">
        <v>0</v>
      </c>
      <c r="N175" s="46">
        <v>4</v>
      </c>
      <c r="O175" s="46">
        <v>167.20400000000001</v>
      </c>
      <c r="P175" s="46">
        <v>5</v>
      </c>
      <c r="Q175" s="46">
        <v>238.02</v>
      </c>
      <c r="R175" s="46">
        <v>0</v>
      </c>
      <c r="S175" s="40">
        <v>788.10400000000004</v>
      </c>
    </row>
    <row r="176" spans="1:19" ht="69" outlineLevel="1" x14ac:dyDescent="0.3">
      <c r="A176" s="42" t="s">
        <v>506</v>
      </c>
      <c r="B176" s="43" t="s">
        <v>509</v>
      </c>
      <c r="C176" s="39" t="s">
        <v>229</v>
      </c>
      <c r="D176" s="41" t="s">
        <v>635</v>
      </c>
      <c r="E176" s="44" t="s">
        <v>816</v>
      </c>
      <c r="F176" s="45">
        <v>45628</v>
      </c>
      <c r="G176" s="45">
        <v>45632</v>
      </c>
      <c r="H176" s="44" t="s">
        <v>244</v>
      </c>
      <c r="I176" s="74">
        <v>21.6264</v>
      </c>
      <c r="J176" s="138">
        <f t="shared" si="2"/>
        <v>5</v>
      </c>
      <c r="K176" s="46">
        <v>0</v>
      </c>
      <c r="L176" s="46">
        <v>0</v>
      </c>
      <c r="M176" s="46">
        <v>0</v>
      </c>
      <c r="N176" s="46">
        <v>4</v>
      </c>
      <c r="O176" s="46">
        <v>0</v>
      </c>
      <c r="P176" s="46">
        <v>5</v>
      </c>
      <c r="Q176" s="46">
        <v>108.13200000000001</v>
      </c>
      <c r="R176" s="46">
        <v>0</v>
      </c>
      <c r="S176" s="40">
        <v>108.13200000000001</v>
      </c>
    </row>
    <row r="177" spans="1:19" ht="86.25" outlineLevel="1" x14ac:dyDescent="0.3">
      <c r="A177" s="42" t="s">
        <v>506</v>
      </c>
      <c r="B177" s="43" t="s">
        <v>510</v>
      </c>
      <c r="C177" s="39" t="s">
        <v>229</v>
      </c>
      <c r="D177" s="41" t="s">
        <v>635</v>
      </c>
      <c r="E177" s="44" t="s">
        <v>819</v>
      </c>
      <c r="F177" s="45">
        <v>45628</v>
      </c>
      <c r="G177" s="45">
        <v>45632</v>
      </c>
      <c r="H177" s="44" t="s">
        <v>244</v>
      </c>
      <c r="I177" s="74">
        <v>21.6264</v>
      </c>
      <c r="J177" s="138">
        <f t="shared" si="2"/>
        <v>5</v>
      </c>
      <c r="K177" s="46">
        <v>0</v>
      </c>
      <c r="L177" s="46">
        <v>0</v>
      </c>
      <c r="M177" s="46">
        <v>0</v>
      </c>
      <c r="N177" s="46">
        <v>4</v>
      </c>
      <c r="O177" s="46">
        <v>0</v>
      </c>
      <c r="P177" s="46">
        <v>5</v>
      </c>
      <c r="Q177" s="46">
        <v>108.13200000000001</v>
      </c>
      <c r="R177" s="46">
        <v>0</v>
      </c>
      <c r="S177" s="40">
        <v>108.13200000000001</v>
      </c>
    </row>
    <row r="178" spans="1:19" ht="51.75" outlineLevel="1" x14ac:dyDescent="0.3">
      <c r="A178" s="42" t="s">
        <v>506</v>
      </c>
      <c r="B178" s="43" t="s">
        <v>511</v>
      </c>
      <c r="C178" s="39" t="s">
        <v>229</v>
      </c>
      <c r="D178" s="41" t="s">
        <v>635</v>
      </c>
      <c r="E178" s="44" t="s">
        <v>820</v>
      </c>
      <c r="F178" s="45">
        <v>45628</v>
      </c>
      <c r="G178" s="45">
        <v>45632</v>
      </c>
      <c r="H178" s="44" t="s">
        <v>244</v>
      </c>
      <c r="I178" s="74">
        <v>21.6264</v>
      </c>
      <c r="J178" s="138">
        <f t="shared" si="2"/>
        <v>5</v>
      </c>
      <c r="K178" s="46">
        <v>0</v>
      </c>
      <c r="L178" s="46">
        <v>0</v>
      </c>
      <c r="M178" s="46">
        <v>0</v>
      </c>
      <c r="N178" s="46">
        <v>4</v>
      </c>
      <c r="O178" s="46">
        <v>0</v>
      </c>
      <c r="P178" s="46">
        <v>5</v>
      </c>
      <c r="Q178" s="46">
        <v>108.13200000000001</v>
      </c>
      <c r="R178" s="46">
        <v>0</v>
      </c>
      <c r="S178" s="40">
        <v>108.13200000000001</v>
      </c>
    </row>
    <row r="179" spans="1:19" ht="103.5" outlineLevel="1" x14ac:dyDescent="0.3">
      <c r="A179" s="42" t="s">
        <v>506</v>
      </c>
      <c r="B179" s="43" t="s">
        <v>512</v>
      </c>
      <c r="C179" s="39" t="s">
        <v>229</v>
      </c>
      <c r="D179" s="41" t="s">
        <v>635</v>
      </c>
      <c r="E179" s="44" t="s">
        <v>821</v>
      </c>
      <c r="F179" s="45">
        <v>45628</v>
      </c>
      <c r="G179" s="45">
        <v>45632</v>
      </c>
      <c r="H179" s="44" t="s">
        <v>244</v>
      </c>
      <c r="I179" s="74">
        <v>21.6264</v>
      </c>
      <c r="J179" s="138">
        <f t="shared" si="2"/>
        <v>5</v>
      </c>
      <c r="K179" s="46">
        <v>0</v>
      </c>
      <c r="L179" s="46">
        <v>0</v>
      </c>
      <c r="M179" s="46">
        <v>0</v>
      </c>
      <c r="N179" s="46">
        <v>4</v>
      </c>
      <c r="O179" s="46">
        <v>0</v>
      </c>
      <c r="P179" s="46">
        <v>5</v>
      </c>
      <c r="Q179" s="46">
        <v>108.13200000000001</v>
      </c>
      <c r="R179" s="46">
        <v>0</v>
      </c>
      <c r="S179" s="40">
        <v>108.13200000000001</v>
      </c>
    </row>
    <row r="180" spans="1:19" ht="114.75" customHeight="1" outlineLevel="1" x14ac:dyDescent="0.3">
      <c r="A180" s="42" t="s">
        <v>506</v>
      </c>
      <c r="B180" s="43" t="s">
        <v>513</v>
      </c>
      <c r="C180" s="39" t="s">
        <v>229</v>
      </c>
      <c r="D180" s="41" t="s">
        <v>635</v>
      </c>
      <c r="E180" s="44" t="s">
        <v>822</v>
      </c>
      <c r="F180" s="45">
        <v>45628</v>
      </c>
      <c r="G180" s="45">
        <v>45632</v>
      </c>
      <c r="H180" s="44" t="s">
        <v>244</v>
      </c>
      <c r="I180" s="74">
        <v>21.6264</v>
      </c>
      <c r="J180" s="138">
        <f t="shared" si="2"/>
        <v>5</v>
      </c>
      <c r="K180" s="46">
        <v>0</v>
      </c>
      <c r="L180" s="46">
        <v>0</v>
      </c>
      <c r="M180" s="46">
        <v>0</v>
      </c>
      <c r="N180" s="46">
        <v>4</v>
      </c>
      <c r="O180" s="46">
        <v>0</v>
      </c>
      <c r="P180" s="46">
        <v>5</v>
      </c>
      <c r="Q180" s="46">
        <v>108.13200000000001</v>
      </c>
      <c r="R180" s="46">
        <v>0</v>
      </c>
      <c r="S180" s="40">
        <v>108.13200000000001</v>
      </c>
    </row>
    <row r="181" spans="1:19" ht="114.75" customHeight="1" outlineLevel="1" x14ac:dyDescent="0.3">
      <c r="A181" s="42" t="s">
        <v>506</v>
      </c>
      <c r="B181" s="43" t="s">
        <v>514</v>
      </c>
      <c r="C181" s="39" t="s">
        <v>229</v>
      </c>
      <c r="D181" s="41" t="s">
        <v>961</v>
      </c>
      <c r="E181" s="44" t="s">
        <v>823</v>
      </c>
      <c r="F181" s="45">
        <v>45628</v>
      </c>
      <c r="G181" s="45">
        <v>45632</v>
      </c>
      <c r="H181" s="44" t="s">
        <v>244</v>
      </c>
      <c r="I181" s="74">
        <v>21.6264</v>
      </c>
      <c r="J181" s="138">
        <f t="shared" si="2"/>
        <v>5</v>
      </c>
      <c r="K181" s="46">
        <v>0</v>
      </c>
      <c r="L181" s="46">
        <v>0</v>
      </c>
      <c r="M181" s="46">
        <v>0</v>
      </c>
      <c r="N181" s="46">
        <v>4</v>
      </c>
      <c r="O181" s="46">
        <v>0</v>
      </c>
      <c r="P181" s="46">
        <v>5</v>
      </c>
      <c r="Q181" s="46">
        <v>108.13200000000001</v>
      </c>
      <c r="R181" s="46">
        <v>0</v>
      </c>
      <c r="S181" s="40">
        <v>108.13200000000001</v>
      </c>
    </row>
    <row r="182" spans="1:19" ht="111" customHeight="1" outlineLevel="1" x14ac:dyDescent="0.3">
      <c r="A182" s="42" t="s">
        <v>515</v>
      </c>
      <c r="B182" s="43" t="s">
        <v>60</v>
      </c>
      <c r="C182" s="39" t="s">
        <v>229</v>
      </c>
      <c r="D182" s="41" t="s">
        <v>311</v>
      </c>
      <c r="E182" s="44" t="s">
        <v>1020</v>
      </c>
      <c r="F182" s="45">
        <v>45565</v>
      </c>
      <c r="G182" s="45">
        <v>45570</v>
      </c>
      <c r="H182" s="44" t="s">
        <v>1009</v>
      </c>
      <c r="I182" s="74">
        <v>15.812000000000003</v>
      </c>
      <c r="J182" s="138">
        <f t="shared" si="2"/>
        <v>6</v>
      </c>
      <c r="K182" s="46">
        <v>0</v>
      </c>
      <c r="L182" s="46">
        <v>0</v>
      </c>
      <c r="M182" s="46">
        <v>0</v>
      </c>
      <c r="N182" s="46">
        <v>5</v>
      </c>
      <c r="O182" s="46">
        <v>0</v>
      </c>
      <c r="P182" s="46">
        <v>6</v>
      </c>
      <c r="Q182" s="46">
        <v>76.680000000000007</v>
      </c>
      <c r="R182" s="46">
        <v>18.192</v>
      </c>
      <c r="S182" s="40">
        <v>94.872000000000014</v>
      </c>
    </row>
    <row r="183" spans="1:19" ht="51.75" customHeight="1" outlineLevel="1" x14ac:dyDescent="0.3">
      <c r="A183" s="42" t="s">
        <v>515</v>
      </c>
      <c r="B183" s="43" t="s">
        <v>71</v>
      </c>
      <c r="C183" s="39" t="s">
        <v>229</v>
      </c>
      <c r="D183" s="41" t="s">
        <v>183</v>
      </c>
      <c r="E183" s="44" t="s">
        <v>824</v>
      </c>
      <c r="F183" s="45">
        <v>45556</v>
      </c>
      <c r="G183" s="45">
        <v>45563</v>
      </c>
      <c r="H183" s="44" t="s">
        <v>308</v>
      </c>
      <c r="I183" s="74">
        <v>1.6815</v>
      </c>
      <c r="J183" s="138">
        <f t="shared" si="2"/>
        <v>8</v>
      </c>
      <c r="K183" s="46">
        <v>0</v>
      </c>
      <c r="L183" s="46">
        <v>0</v>
      </c>
      <c r="M183" s="46">
        <v>0</v>
      </c>
      <c r="N183" s="46">
        <v>7</v>
      </c>
      <c r="O183" s="46">
        <v>13.452</v>
      </c>
      <c r="P183" s="46">
        <v>8</v>
      </c>
      <c r="Q183" s="46">
        <v>0</v>
      </c>
      <c r="R183" s="46">
        <v>0</v>
      </c>
      <c r="S183" s="40">
        <v>13.452</v>
      </c>
    </row>
    <row r="184" spans="1:19" ht="57.75" customHeight="1" outlineLevel="1" x14ac:dyDescent="0.3">
      <c r="A184" s="42" t="s">
        <v>515</v>
      </c>
      <c r="B184" s="43" t="s">
        <v>122</v>
      </c>
      <c r="C184" s="39" t="s">
        <v>229</v>
      </c>
      <c r="D184" s="41" t="s">
        <v>183</v>
      </c>
      <c r="E184" s="44" t="s">
        <v>825</v>
      </c>
      <c r="F184" s="45">
        <v>45556</v>
      </c>
      <c r="G184" s="45">
        <v>45563</v>
      </c>
      <c r="H184" s="44" t="s">
        <v>308</v>
      </c>
      <c r="I184" s="74">
        <v>8.4125000000000005E-2</v>
      </c>
      <c r="J184" s="138">
        <f t="shared" si="2"/>
        <v>8</v>
      </c>
      <c r="K184" s="46">
        <v>0</v>
      </c>
      <c r="L184" s="46">
        <v>0</v>
      </c>
      <c r="M184" s="46">
        <v>0</v>
      </c>
      <c r="N184" s="46">
        <v>7</v>
      </c>
      <c r="O184" s="46">
        <v>0.67300000000000004</v>
      </c>
      <c r="P184" s="46">
        <v>8</v>
      </c>
      <c r="Q184" s="46">
        <v>0</v>
      </c>
      <c r="R184" s="46">
        <v>0</v>
      </c>
      <c r="S184" s="40">
        <v>0.67300000000000004</v>
      </c>
    </row>
    <row r="185" spans="1:19" ht="96.75" customHeight="1" outlineLevel="1" x14ac:dyDescent="0.3">
      <c r="A185" s="42" t="s">
        <v>515</v>
      </c>
      <c r="B185" s="43" t="s">
        <v>123</v>
      </c>
      <c r="C185" s="39" t="s">
        <v>229</v>
      </c>
      <c r="D185" s="41" t="s">
        <v>312</v>
      </c>
      <c r="E185" s="44" t="s">
        <v>826</v>
      </c>
      <c r="F185" s="45">
        <v>45603</v>
      </c>
      <c r="G185" s="45">
        <v>45605</v>
      </c>
      <c r="H185" s="44" t="s">
        <v>947</v>
      </c>
      <c r="I185" s="74">
        <v>253.91266666666664</v>
      </c>
      <c r="J185" s="138">
        <f t="shared" si="2"/>
        <v>3</v>
      </c>
      <c r="K185" s="46">
        <v>473.62</v>
      </c>
      <c r="L185" s="46">
        <v>473.62</v>
      </c>
      <c r="M185" s="46">
        <v>0</v>
      </c>
      <c r="N185" s="46">
        <v>2</v>
      </c>
      <c r="O185" s="46">
        <v>125.848</v>
      </c>
      <c r="P185" s="46">
        <v>3</v>
      </c>
      <c r="Q185" s="46">
        <v>159.12</v>
      </c>
      <c r="R185" s="46">
        <v>3.15</v>
      </c>
      <c r="S185" s="40">
        <v>761.73799999999994</v>
      </c>
    </row>
    <row r="186" spans="1:19" ht="69" outlineLevel="1" x14ac:dyDescent="0.3">
      <c r="A186" s="42" t="s">
        <v>516</v>
      </c>
      <c r="B186" s="43" t="s">
        <v>61</v>
      </c>
      <c r="C186" s="39" t="s">
        <v>229</v>
      </c>
      <c r="D186" s="41" t="s">
        <v>636</v>
      </c>
      <c r="E186" s="44" t="s">
        <v>827</v>
      </c>
      <c r="F186" s="45">
        <v>45574</v>
      </c>
      <c r="G186" s="45">
        <v>45577</v>
      </c>
      <c r="H186" s="44" t="s">
        <v>939</v>
      </c>
      <c r="I186" s="74">
        <v>105.57299999999999</v>
      </c>
      <c r="J186" s="138">
        <f t="shared" si="2"/>
        <v>4</v>
      </c>
      <c r="K186" s="46">
        <v>0</v>
      </c>
      <c r="L186" s="46">
        <v>0</v>
      </c>
      <c r="M186" s="46">
        <v>0</v>
      </c>
      <c r="N186" s="46">
        <v>3</v>
      </c>
      <c r="O186" s="46">
        <v>213.422</v>
      </c>
      <c r="P186" s="46">
        <v>4</v>
      </c>
      <c r="Q186" s="46">
        <v>192.19</v>
      </c>
      <c r="R186" s="46">
        <v>16.68</v>
      </c>
      <c r="S186" s="40">
        <v>422.29199999999997</v>
      </c>
    </row>
    <row r="187" spans="1:19" ht="51.75" outlineLevel="1" x14ac:dyDescent="0.3">
      <c r="A187" s="42" t="s">
        <v>516</v>
      </c>
      <c r="B187" s="43" t="s">
        <v>73</v>
      </c>
      <c r="C187" s="39" t="s">
        <v>229</v>
      </c>
      <c r="D187" s="41" t="s">
        <v>313</v>
      </c>
      <c r="E187" s="44" t="s">
        <v>828</v>
      </c>
      <c r="F187" s="45">
        <v>45581</v>
      </c>
      <c r="G187" s="45">
        <v>45583</v>
      </c>
      <c r="H187" s="44" t="s">
        <v>949</v>
      </c>
      <c r="I187" s="74">
        <v>28.632999999999999</v>
      </c>
      <c r="J187" s="138">
        <f t="shared" si="2"/>
        <v>3</v>
      </c>
      <c r="K187" s="46">
        <v>0</v>
      </c>
      <c r="L187" s="46">
        <v>0</v>
      </c>
      <c r="M187" s="46">
        <v>0</v>
      </c>
      <c r="N187" s="46">
        <v>2</v>
      </c>
      <c r="O187" s="46">
        <v>0</v>
      </c>
      <c r="P187" s="46">
        <v>3</v>
      </c>
      <c r="Q187" s="46">
        <v>85.899000000000001</v>
      </c>
      <c r="R187" s="46">
        <v>0</v>
      </c>
      <c r="S187" s="40">
        <v>85.899000000000001</v>
      </c>
    </row>
    <row r="188" spans="1:19" ht="69" outlineLevel="1" x14ac:dyDescent="0.3">
      <c r="A188" s="42" t="s">
        <v>517</v>
      </c>
      <c r="B188" s="43" t="s">
        <v>62</v>
      </c>
      <c r="C188" s="39" t="s">
        <v>229</v>
      </c>
      <c r="D188" s="41" t="s">
        <v>689</v>
      </c>
      <c r="E188" s="44" t="s">
        <v>829</v>
      </c>
      <c r="F188" s="45">
        <v>45558</v>
      </c>
      <c r="G188" s="45">
        <v>45561</v>
      </c>
      <c r="H188" s="44" t="s">
        <v>977</v>
      </c>
      <c r="I188" s="74">
        <v>9.3407499999999999</v>
      </c>
      <c r="J188" s="138">
        <f t="shared" si="2"/>
        <v>3.6666666666666665</v>
      </c>
      <c r="K188" s="46">
        <v>0</v>
      </c>
      <c r="L188" s="46">
        <v>0</v>
      </c>
      <c r="M188" s="46">
        <v>0</v>
      </c>
      <c r="N188" s="46">
        <v>3</v>
      </c>
      <c r="O188" s="46">
        <v>0</v>
      </c>
      <c r="P188" s="46">
        <v>4</v>
      </c>
      <c r="Q188" s="46">
        <v>0</v>
      </c>
      <c r="R188" s="46">
        <v>37.363</v>
      </c>
      <c r="S188" s="40">
        <v>37.363</v>
      </c>
    </row>
    <row r="189" spans="1:19" ht="69" outlineLevel="1" x14ac:dyDescent="0.3">
      <c r="A189" s="42" t="s">
        <v>517</v>
      </c>
      <c r="B189" s="43" t="s">
        <v>124</v>
      </c>
      <c r="C189" s="39" t="s">
        <v>229</v>
      </c>
      <c r="D189" s="41" t="s">
        <v>670</v>
      </c>
      <c r="E189" s="44" t="s">
        <v>829</v>
      </c>
      <c r="F189" s="45">
        <v>45579</v>
      </c>
      <c r="G189" s="45">
        <v>45582</v>
      </c>
      <c r="H189" s="44" t="s">
        <v>968</v>
      </c>
      <c r="I189" s="74">
        <v>74.545749999999998</v>
      </c>
      <c r="J189" s="138">
        <f t="shared" si="2"/>
        <v>3.6666666666666665</v>
      </c>
      <c r="K189" s="46">
        <v>298.18299999999999</v>
      </c>
      <c r="L189" s="46">
        <v>298.18299999999999</v>
      </c>
      <c r="M189" s="46">
        <v>0</v>
      </c>
      <c r="N189" s="46">
        <v>3</v>
      </c>
      <c r="O189" s="46">
        <v>0</v>
      </c>
      <c r="P189" s="46">
        <v>4</v>
      </c>
      <c r="Q189" s="46">
        <v>0</v>
      </c>
      <c r="R189" s="46">
        <v>0</v>
      </c>
      <c r="S189" s="40">
        <v>298.18299999999999</v>
      </c>
    </row>
    <row r="190" spans="1:19" ht="86.25" outlineLevel="1" x14ac:dyDescent="0.3">
      <c r="A190" s="42" t="s">
        <v>517</v>
      </c>
      <c r="B190" s="43" t="s">
        <v>125</v>
      </c>
      <c r="C190" s="39" t="s">
        <v>229</v>
      </c>
      <c r="D190" s="41" t="s">
        <v>677</v>
      </c>
      <c r="E190" s="44" t="s">
        <v>830</v>
      </c>
      <c r="F190" s="45">
        <v>45579</v>
      </c>
      <c r="G190" s="45">
        <v>45582</v>
      </c>
      <c r="H190" s="44" t="s">
        <v>968</v>
      </c>
      <c r="I190" s="74">
        <v>59.999500000000005</v>
      </c>
      <c r="J190" s="138">
        <f t="shared" si="2"/>
        <v>4</v>
      </c>
      <c r="K190" s="46">
        <v>0</v>
      </c>
      <c r="L190" s="46">
        <v>0</v>
      </c>
      <c r="M190" s="46">
        <v>0</v>
      </c>
      <c r="N190" s="46">
        <v>3</v>
      </c>
      <c r="O190" s="46">
        <v>48.496000000000002</v>
      </c>
      <c r="P190" s="46">
        <v>4</v>
      </c>
      <c r="Q190" s="46">
        <v>191.50200000000001</v>
      </c>
      <c r="R190" s="46">
        <v>0</v>
      </c>
      <c r="S190" s="40">
        <v>239.99800000000002</v>
      </c>
    </row>
    <row r="191" spans="1:19" ht="120.75" outlineLevel="1" x14ac:dyDescent="0.3">
      <c r="A191" s="42" t="s">
        <v>517</v>
      </c>
      <c r="B191" s="43" t="s">
        <v>461</v>
      </c>
      <c r="C191" s="39" t="s">
        <v>229</v>
      </c>
      <c r="D191" s="41" t="s">
        <v>665</v>
      </c>
      <c r="E191" s="44" t="s">
        <v>831</v>
      </c>
      <c r="F191" s="45">
        <v>45579</v>
      </c>
      <c r="G191" s="45">
        <v>45582</v>
      </c>
      <c r="H191" s="44" t="s">
        <v>968</v>
      </c>
      <c r="I191" s="74">
        <v>59.999500000000005</v>
      </c>
      <c r="J191" s="138">
        <f t="shared" si="2"/>
        <v>4</v>
      </c>
      <c r="K191" s="46">
        <v>0</v>
      </c>
      <c r="L191" s="46">
        <v>0</v>
      </c>
      <c r="M191" s="46">
        <v>0</v>
      </c>
      <c r="N191" s="46">
        <v>3</v>
      </c>
      <c r="O191" s="46">
        <v>48.496000000000002</v>
      </c>
      <c r="P191" s="46">
        <v>4</v>
      </c>
      <c r="Q191" s="46">
        <v>191.50200000000001</v>
      </c>
      <c r="R191" s="46">
        <v>0</v>
      </c>
      <c r="S191" s="40">
        <v>239.99800000000002</v>
      </c>
    </row>
    <row r="192" spans="1:19" ht="104.25" customHeight="1" outlineLevel="1" x14ac:dyDescent="0.3">
      <c r="A192" s="42" t="s">
        <v>517</v>
      </c>
      <c r="B192" s="43" t="s">
        <v>462</v>
      </c>
      <c r="C192" s="39" t="s">
        <v>229</v>
      </c>
      <c r="D192" s="41" t="s">
        <v>665</v>
      </c>
      <c r="E192" s="44" t="s">
        <v>832</v>
      </c>
      <c r="F192" s="45">
        <v>45579</v>
      </c>
      <c r="G192" s="45">
        <v>45582</v>
      </c>
      <c r="H192" s="44" t="s">
        <v>968</v>
      </c>
      <c r="I192" s="74">
        <v>59.999500000000005</v>
      </c>
      <c r="J192" s="138">
        <f t="shared" si="2"/>
        <v>4</v>
      </c>
      <c r="K192" s="46">
        <v>0</v>
      </c>
      <c r="L192" s="46">
        <v>0</v>
      </c>
      <c r="M192" s="46">
        <v>0</v>
      </c>
      <c r="N192" s="46">
        <v>3</v>
      </c>
      <c r="O192" s="46">
        <v>48.496000000000002</v>
      </c>
      <c r="P192" s="46">
        <v>4</v>
      </c>
      <c r="Q192" s="46">
        <v>191.50200000000001</v>
      </c>
      <c r="R192" s="46">
        <v>0</v>
      </c>
      <c r="S192" s="40">
        <v>239.99800000000002</v>
      </c>
    </row>
    <row r="193" spans="1:19" ht="69" outlineLevel="1" x14ac:dyDescent="0.3">
      <c r="A193" s="42" t="s">
        <v>517</v>
      </c>
      <c r="B193" s="43" t="s">
        <v>463</v>
      </c>
      <c r="C193" s="39" t="s">
        <v>229</v>
      </c>
      <c r="D193" s="41" t="s">
        <v>699</v>
      </c>
      <c r="E193" s="44" t="s">
        <v>829</v>
      </c>
      <c r="F193" s="45">
        <v>45592</v>
      </c>
      <c r="G193" s="45">
        <v>45594</v>
      </c>
      <c r="H193" s="44" t="s">
        <v>941</v>
      </c>
      <c r="I193" s="74">
        <v>80.524666666666675</v>
      </c>
      <c r="J193" s="138">
        <f t="shared" si="2"/>
        <v>3.6666666666666665</v>
      </c>
      <c r="K193" s="46">
        <v>241.57400000000001</v>
      </c>
      <c r="L193" s="46">
        <v>241.57400000000001</v>
      </c>
      <c r="M193" s="46">
        <v>0</v>
      </c>
      <c r="N193" s="46">
        <v>2</v>
      </c>
      <c r="O193" s="46">
        <v>0</v>
      </c>
      <c r="P193" s="46">
        <v>3</v>
      </c>
      <c r="Q193" s="46">
        <v>0</v>
      </c>
      <c r="R193" s="46">
        <v>0</v>
      </c>
      <c r="S193" s="40">
        <v>241.57400000000001</v>
      </c>
    </row>
    <row r="194" spans="1:19" ht="72.75" customHeight="1" outlineLevel="1" x14ac:dyDescent="0.3">
      <c r="A194" s="42" t="s">
        <v>517</v>
      </c>
      <c r="B194" s="43" t="s">
        <v>464</v>
      </c>
      <c r="C194" s="39" t="s">
        <v>229</v>
      </c>
      <c r="D194" s="41" t="s">
        <v>699</v>
      </c>
      <c r="E194" s="44" t="s">
        <v>833</v>
      </c>
      <c r="F194" s="45">
        <v>45592</v>
      </c>
      <c r="G194" s="45">
        <v>45594</v>
      </c>
      <c r="H194" s="44" t="s">
        <v>941</v>
      </c>
      <c r="I194" s="74">
        <v>144.27966666666666</v>
      </c>
      <c r="J194" s="138">
        <f t="shared" si="2"/>
        <v>3</v>
      </c>
      <c r="K194" s="46">
        <v>284.56299999999999</v>
      </c>
      <c r="L194" s="46">
        <v>284.56299999999999</v>
      </c>
      <c r="M194" s="46">
        <v>0</v>
      </c>
      <c r="N194" s="46">
        <v>2</v>
      </c>
      <c r="O194" s="46">
        <v>72.801000000000002</v>
      </c>
      <c r="P194" s="46">
        <v>3</v>
      </c>
      <c r="Q194" s="46">
        <v>75.474999999999994</v>
      </c>
      <c r="R194" s="46">
        <v>0</v>
      </c>
      <c r="S194" s="40">
        <v>432.83899999999994</v>
      </c>
    </row>
    <row r="195" spans="1:19" ht="69" outlineLevel="1" x14ac:dyDescent="0.3">
      <c r="A195" s="42" t="s">
        <v>517</v>
      </c>
      <c r="B195" s="43" t="s">
        <v>518</v>
      </c>
      <c r="C195" s="39" t="s">
        <v>229</v>
      </c>
      <c r="D195" s="41" t="s">
        <v>699</v>
      </c>
      <c r="E195" s="44" t="s">
        <v>834</v>
      </c>
      <c r="F195" s="45">
        <v>45592</v>
      </c>
      <c r="G195" s="45">
        <v>45594</v>
      </c>
      <c r="H195" s="44" t="s">
        <v>941</v>
      </c>
      <c r="I195" s="74">
        <v>150.53799999999998</v>
      </c>
      <c r="J195" s="138">
        <f t="shared" si="2"/>
        <v>3</v>
      </c>
      <c r="K195" s="46">
        <v>284.56299999999999</v>
      </c>
      <c r="L195" s="46">
        <v>284.56299999999999</v>
      </c>
      <c r="M195" s="46">
        <v>0</v>
      </c>
      <c r="N195" s="46">
        <v>2</v>
      </c>
      <c r="O195" s="46">
        <v>72.801000000000002</v>
      </c>
      <c r="P195" s="46">
        <v>3</v>
      </c>
      <c r="Q195" s="46">
        <v>75.474999999999994</v>
      </c>
      <c r="R195" s="46">
        <v>18.774999999999999</v>
      </c>
      <c r="S195" s="40">
        <v>451.61399999999992</v>
      </c>
    </row>
    <row r="196" spans="1:19" ht="103.5" outlineLevel="1" x14ac:dyDescent="0.3">
      <c r="A196" s="42" t="s">
        <v>517</v>
      </c>
      <c r="B196" s="43" t="s">
        <v>519</v>
      </c>
      <c r="C196" s="39" t="s">
        <v>229</v>
      </c>
      <c r="D196" s="41" t="s">
        <v>637</v>
      </c>
      <c r="E196" s="44" t="s">
        <v>835</v>
      </c>
      <c r="F196" s="45">
        <v>45606</v>
      </c>
      <c r="G196" s="45">
        <v>45609</v>
      </c>
      <c r="H196" s="44" t="s">
        <v>297</v>
      </c>
      <c r="I196" s="74">
        <v>31.772500000000001</v>
      </c>
      <c r="J196" s="138">
        <f t="shared" si="2"/>
        <v>4</v>
      </c>
      <c r="K196" s="46">
        <v>0</v>
      </c>
      <c r="L196" s="46">
        <v>0</v>
      </c>
      <c r="M196" s="46">
        <v>0</v>
      </c>
      <c r="N196" s="46">
        <v>3</v>
      </c>
      <c r="O196" s="46">
        <v>0</v>
      </c>
      <c r="P196" s="46">
        <v>4</v>
      </c>
      <c r="Q196" s="46">
        <v>127.09</v>
      </c>
      <c r="R196" s="46">
        <v>0</v>
      </c>
      <c r="S196" s="40">
        <v>127.09</v>
      </c>
    </row>
    <row r="197" spans="1:19" ht="120.75" outlineLevel="1" x14ac:dyDescent="0.3">
      <c r="A197" s="42" t="s">
        <v>517</v>
      </c>
      <c r="B197" s="43" t="s">
        <v>520</v>
      </c>
      <c r="C197" s="39" t="s">
        <v>229</v>
      </c>
      <c r="D197" s="41" t="s">
        <v>638</v>
      </c>
      <c r="E197" s="44" t="s">
        <v>836</v>
      </c>
      <c r="F197" s="45">
        <v>45606</v>
      </c>
      <c r="G197" s="45">
        <v>45609</v>
      </c>
      <c r="H197" s="44" t="s">
        <v>297</v>
      </c>
      <c r="I197" s="74">
        <v>31.772500000000001</v>
      </c>
      <c r="J197" s="138">
        <f t="shared" si="2"/>
        <v>4</v>
      </c>
      <c r="K197" s="46">
        <v>0</v>
      </c>
      <c r="L197" s="46">
        <v>0</v>
      </c>
      <c r="M197" s="46">
        <v>0</v>
      </c>
      <c r="N197" s="46">
        <v>3</v>
      </c>
      <c r="O197" s="46">
        <v>0</v>
      </c>
      <c r="P197" s="46">
        <v>4</v>
      </c>
      <c r="Q197" s="46">
        <v>127.09</v>
      </c>
      <c r="R197" s="46">
        <v>0</v>
      </c>
      <c r="S197" s="40">
        <v>127.09</v>
      </c>
    </row>
    <row r="198" spans="1:19" ht="146.25" customHeight="1" outlineLevel="1" x14ac:dyDescent="0.3">
      <c r="A198" s="42" t="s">
        <v>517</v>
      </c>
      <c r="B198" s="43" t="s">
        <v>521</v>
      </c>
      <c r="C198" s="39" t="s">
        <v>229</v>
      </c>
      <c r="D198" s="41" t="s">
        <v>607</v>
      </c>
      <c r="E198" s="44" t="s">
        <v>837</v>
      </c>
      <c r="F198" s="45">
        <v>45607</v>
      </c>
      <c r="G198" s="45">
        <v>45610</v>
      </c>
      <c r="H198" s="44" t="s">
        <v>1015</v>
      </c>
      <c r="I198" s="74">
        <v>34.179499999999997</v>
      </c>
      <c r="J198" s="138">
        <f t="shared" si="2"/>
        <v>4</v>
      </c>
      <c r="K198" s="46">
        <v>0</v>
      </c>
      <c r="L198" s="46">
        <v>0</v>
      </c>
      <c r="M198" s="46">
        <v>0</v>
      </c>
      <c r="N198" s="46">
        <v>3</v>
      </c>
      <c r="O198" s="46">
        <v>0</v>
      </c>
      <c r="P198" s="46">
        <v>4</v>
      </c>
      <c r="Q198" s="46">
        <v>136.71799999999999</v>
      </c>
      <c r="R198" s="46">
        <v>0</v>
      </c>
      <c r="S198" s="40">
        <v>136.71799999999999</v>
      </c>
    </row>
    <row r="199" spans="1:19" ht="126" customHeight="1" outlineLevel="1" x14ac:dyDescent="0.3">
      <c r="A199" s="42" t="s">
        <v>517</v>
      </c>
      <c r="B199" s="43" t="s">
        <v>522</v>
      </c>
      <c r="C199" s="39" t="s">
        <v>229</v>
      </c>
      <c r="D199" s="41" t="s">
        <v>639</v>
      </c>
      <c r="E199" s="44" t="s">
        <v>838</v>
      </c>
      <c r="F199" s="45">
        <v>45580</v>
      </c>
      <c r="G199" s="45">
        <v>45583</v>
      </c>
      <c r="H199" s="44" t="s">
        <v>934</v>
      </c>
      <c r="I199" s="74">
        <v>18.341750000000001</v>
      </c>
      <c r="J199" s="138">
        <f t="shared" si="2"/>
        <v>4</v>
      </c>
      <c r="K199" s="46">
        <v>0</v>
      </c>
      <c r="L199" s="46">
        <v>0</v>
      </c>
      <c r="M199" s="46">
        <v>0</v>
      </c>
      <c r="N199" s="46">
        <v>3</v>
      </c>
      <c r="O199" s="46">
        <v>58.667000000000002</v>
      </c>
      <c r="P199" s="46">
        <v>4</v>
      </c>
      <c r="Q199" s="46">
        <v>0</v>
      </c>
      <c r="R199" s="46">
        <v>14.7</v>
      </c>
      <c r="S199" s="40">
        <v>73.367000000000004</v>
      </c>
    </row>
    <row r="200" spans="1:19" ht="147" customHeight="1" outlineLevel="1" x14ac:dyDescent="0.3">
      <c r="A200" s="42" t="s">
        <v>517</v>
      </c>
      <c r="B200" s="43" t="s">
        <v>523</v>
      </c>
      <c r="C200" s="39" t="s">
        <v>229</v>
      </c>
      <c r="D200" s="41" t="s">
        <v>639</v>
      </c>
      <c r="E200" s="44" t="s">
        <v>839</v>
      </c>
      <c r="F200" s="45">
        <v>45580</v>
      </c>
      <c r="G200" s="45">
        <v>45583</v>
      </c>
      <c r="H200" s="44" t="s">
        <v>934</v>
      </c>
      <c r="I200" s="74">
        <v>4.6174999999999997</v>
      </c>
      <c r="J200" s="138">
        <f t="shared" si="2"/>
        <v>4</v>
      </c>
      <c r="K200" s="46">
        <v>0</v>
      </c>
      <c r="L200" s="46">
        <v>0</v>
      </c>
      <c r="M200" s="46">
        <v>0</v>
      </c>
      <c r="N200" s="46">
        <v>3</v>
      </c>
      <c r="O200" s="46">
        <v>18.47</v>
      </c>
      <c r="P200" s="46">
        <v>4</v>
      </c>
      <c r="Q200" s="46">
        <v>0</v>
      </c>
      <c r="R200" s="46">
        <v>0</v>
      </c>
      <c r="S200" s="40">
        <v>18.47</v>
      </c>
    </row>
    <row r="201" spans="1:19" ht="109.5" customHeight="1" outlineLevel="1" x14ac:dyDescent="0.3">
      <c r="A201" s="42" t="s">
        <v>517</v>
      </c>
      <c r="B201" s="43" t="s">
        <v>524</v>
      </c>
      <c r="C201" s="39" t="s">
        <v>229</v>
      </c>
      <c r="D201" s="41" t="s">
        <v>669</v>
      </c>
      <c r="E201" s="44" t="s">
        <v>840</v>
      </c>
      <c r="F201" s="45">
        <v>45635</v>
      </c>
      <c r="G201" s="45">
        <v>45639</v>
      </c>
      <c r="H201" s="44" t="s">
        <v>947</v>
      </c>
      <c r="I201" s="74">
        <v>189.9188</v>
      </c>
      <c r="J201" s="138">
        <f t="shared" si="2"/>
        <v>5</v>
      </c>
      <c r="K201" s="46">
        <v>442.45299999999997</v>
      </c>
      <c r="L201" s="46">
        <v>442.45299999999997</v>
      </c>
      <c r="M201" s="46">
        <v>0</v>
      </c>
      <c r="N201" s="46">
        <v>4</v>
      </c>
      <c r="O201" s="46">
        <v>255.28299999999999</v>
      </c>
      <c r="P201" s="46">
        <v>5</v>
      </c>
      <c r="Q201" s="46">
        <v>242.935</v>
      </c>
      <c r="R201" s="46">
        <v>8.923</v>
      </c>
      <c r="S201" s="40">
        <v>949.59400000000005</v>
      </c>
    </row>
    <row r="202" spans="1:19" ht="103.5" outlineLevel="1" x14ac:dyDescent="0.3">
      <c r="A202" s="42" t="s">
        <v>517</v>
      </c>
      <c r="B202" s="43" t="s">
        <v>525</v>
      </c>
      <c r="C202" s="39" t="s">
        <v>229</v>
      </c>
      <c r="D202" s="41" t="s">
        <v>700</v>
      </c>
      <c r="E202" s="44" t="s">
        <v>841</v>
      </c>
      <c r="F202" s="45">
        <v>45635</v>
      </c>
      <c r="G202" s="45">
        <v>45639</v>
      </c>
      <c r="H202" s="44" t="s">
        <v>947</v>
      </c>
      <c r="I202" s="74">
        <v>186.75639999999999</v>
      </c>
      <c r="J202" s="138">
        <f t="shared" si="2"/>
        <v>5</v>
      </c>
      <c r="K202" s="46">
        <v>442.45299999999997</v>
      </c>
      <c r="L202" s="46">
        <v>442.45299999999997</v>
      </c>
      <c r="M202" s="46">
        <v>0</v>
      </c>
      <c r="N202" s="46">
        <v>4</v>
      </c>
      <c r="O202" s="46">
        <v>239.471</v>
      </c>
      <c r="P202" s="46">
        <v>5</v>
      </c>
      <c r="Q202" s="46">
        <v>242.935</v>
      </c>
      <c r="R202" s="46">
        <v>8.923</v>
      </c>
      <c r="S202" s="40">
        <v>933.78199999999993</v>
      </c>
    </row>
    <row r="203" spans="1:19" ht="51.75" outlineLevel="1" x14ac:dyDescent="0.3">
      <c r="A203" s="42" t="s">
        <v>526</v>
      </c>
      <c r="B203" s="43" t="s">
        <v>63</v>
      </c>
      <c r="C203" s="39" t="s">
        <v>229</v>
      </c>
      <c r="D203" s="41" t="s">
        <v>298</v>
      </c>
      <c r="E203" s="44" t="s">
        <v>842</v>
      </c>
      <c r="F203" s="45">
        <v>45569</v>
      </c>
      <c r="G203" s="45">
        <v>45573</v>
      </c>
      <c r="H203" s="44" t="s">
        <v>299</v>
      </c>
      <c r="I203" s="74">
        <v>75.25</v>
      </c>
      <c r="J203" s="138">
        <f t="shared" ref="J203:J266" si="3">AVERAGEIFS(P:P, E:E, E203)</f>
        <v>5</v>
      </c>
      <c r="K203" s="46">
        <v>243.50200000000001</v>
      </c>
      <c r="L203" s="46">
        <v>243.50200000000001</v>
      </c>
      <c r="M203" s="46">
        <v>0</v>
      </c>
      <c r="N203" s="46">
        <v>4</v>
      </c>
      <c r="O203" s="46">
        <v>0</v>
      </c>
      <c r="P203" s="46">
        <v>5</v>
      </c>
      <c r="Q203" s="46">
        <v>118.123</v>
      </c>
      <c r="R203" s="46">
        <v>14.625</v>
      </c>
      <c r="S203" s="40">
        <v>376.25</v>
      </c>
    </row>
    <row r="204" spans="1:19" ht="69" outlineLevel="1" x14ac:dyDescent="0.3">
      <c r="A204" s="42" t="s">
        <v>526</v>
      </c>
      <c r="B204" s="43" t="s">
        <v>157</v>
      </c>
      <c r="C204" s="39" t="s">
        <v>229</v>
      </c>
      <c r="D204" s="41" t="s">
        <v>1023</v>
      </c>
      <c r="E204" s="44" t="s">
        <v>843</v>
      </c>
      <c r="F204" s="45">
        <v>45569</v>
      </c>
      <c r="G204" s="45">
        <v>45573</v>
      </c>
      <c r="H204" s="44" t="s">
        <v>299</v>
      </c>
      <c r="I204" s="74">
        <v>56.825400000000002</v>
      </c>
      <c r="J204" s="138">
        <f t="shared" si="3"/>
        <v>5</v>
      </c>
      <c r="K204" s="46">
        <v>255.67699999999999</v>
      </c>
      <c r="L204" s="46">
        <v>255.67699999999999</v>
      </c>
      <c r="M204" s="46">
        <v>0</v>
      </c>
      <c r="N204" s="46">
        <v>4</v>
      </c>
      <c r="O204" s="46">
        <v>0</v>
      </c>
      <c r="P204" s="46">
        <v>5</v>
      </c>
      <c r="Q204" s="46">
        <v>0</v>
      </c>
      <c r="R204" s="46">
        <v>28.45</v>
      </c>
      <c r="S204" s="40">
        <v>284.12700000000001</v>
      </c>
    </row>
    <row r="205" spans="1:19" ht="69" outlineLevel="1" x14ac:dyDescent="0.3">
      <c r="A205" s="42" t="s">
        <v>526</v>
      </c>
      <c r="B205" s="43" t="s">
        <v>470</v>
      </c>
      <c r="C205" s="39" t="s">
        <v>229</v>
      </c>
      <c r="D205" s="41" t="s">
        <v>640</v>
      </c>
      <c r="E205" s="44" t="s">
        <v>844</v>
      </c>
      <c r="F205" s="45">
        <v>45583</v>
      </c>
      <c r="G205" s="45">
        <v>45586</v>
      </c>
      <c r="H205" s="44" t="s">
        <v>989</v>
      </c>
      <c r="I205" s="74">
        <v>91.108750000000001</v>
      </c>
      <c r="J205" s="138">
        <f t="shared" si="3"/>
        <v>4</v>
      </c>
      <c r="K205" s="46">
        <v>275.09500000000003</v>
      </c>
      <c r="L205" s="46">
        <v>275.09500000000003</v>
      </c>
      <c r="M205" s="46">
        <v>0</v>
      </c>
      <c r="N205" s="46">
        <v>3</v>
      </c>
      <c r="O205" s="46">
        <v>0</v>
      </c>
      <c r="P205" s="46">
        <v>4</v>
      </c>
      <c r="Q205" s="46">
        <v>71.284999999999997</v>
      </c>
      <c r="R205" s="46">
        <v>18.055</v>
      </c>
      <c r="S205" s="40">
        <v>364.435</v>
      </c>
    </row>
    <row r="206" spans="1:19" ht="86.25" outlineLevel="1" x14ac:dyDescent="0.3">
      <c r="A206" s="42" t="s">
        <v>526</v>
      </c>
      <c r="B206" s="43" t="s">
        <v>471</v>
      </c>
      <c r="C206" s="39" t="s">
        <v>229</v>
      </c>
      <c r="D206" s="41" t="s">
        <v>641</v>
      </c>
      <c r="E206" s="44" t="s">
        <v>845</v>
      </c>
      <c r="F206" s="45">
        <v>45583</v>
      </c>
      <c r="G206" s="45">
        <v>45586</v>
      </c>
      <c r="H206" s="44" t="s">
        <v>989</v>
      </c>
      <c r="I206" s="74">
        <v>91.108750000000001</v>
      </c>
      <c r="J206" s="138">
        <f t="shared" si="3"/>
        <v>4</v>
      </c>
      <c r="K206" s="46">
        <v>275.09500000000003</v>
      </c>
      <c r="L206" s="46">
        <v>275.09500000000003</v>
      </c>
      <c r="M206" s="46">
        <v>0</v>
      </c>
      <c r="N206" s="46">
        <v>3</v>
      </c>
      <c r="O206" s="46">
        <v>0</v>
      </c>
      <c r="P206" s="46">
        <v>4</v>
      </c>
      <c r="Q206" s="46">
        <v>71.284999999999997</v>
      </c>
      <c r="R206" s="46">
        <v>18.055</v>
      </c>
      <c r="S206" s="40">
        <v>364.435</v>
      </c>
    </row>
    <row r="207" spans="1:19" ht="54" customHeight="1" outlineLevel="1" x14ac:dyDescent="0.3">
      <c r="A207" s="42" t="s">
        <v>526</v>
      </c>
      <c r="B207" s="43" t="s">
        <v>527</v>
      </c>
      <c r="C207" s="39" t="s">
        <v>229</v>
      </c>
      <c r="D207" s="41" t="s">
        <v>679</v>
      </c>
      <c r="E207" s="44" t="s">
        <v>846</v>
      </c>
      <c r="F207" s="45">
        <v>45590</v>
      </c>
      <c r="G207" s="45">
        <v>45593</v>
      </c>
      <c r="H207" s="44" t="s">
        <v>994</v>
      </c>
      <c r="I207" s="74">
        <v>144.16200000000001</v>
      </c>
      <c r="J207" s="138">
        <f t="shared" si="3"/>
        <v>5</v>
      </c>
      <c r="K207" s="46">
        <v>475.39400000000001</v>
      </c>
      <c r="L207" s="46">
        <v>475.39400000000001</v>
      </c>
      <c r="M207" s="46">
        <v>0</v>
      </c>
      <c r="N207" s="46">
        <v>3</v>
      </c>
      <c r="O207" s="46">
        <v>0</v>
      </c>
      <c r="P207" s="46">
        <v>4</v>
      </c>
      <c r="Q207" s="46">
        <v>77.483999999999995</v>
      </c>
      <c r="R207" s="46">
        <v>23.77</v>
      </c>
      <c r="S207" s="40">
        <v>576.64800000000002</v>
      </c>
    </row>
    <row r="208" spans="1:19" ht="69" outlineLevel="1" x14ac:dyDescent="0.3">
      <c r="A208" s="42" t="s">
        <v>526</v>
      </c>
      <c r="B208" s="43" t="s">
        <v>528</v>
      </c>
      <c r="C208" s="39" t="s">
        <v>229</v>
      </c>
      <c r="D208" s="41" t="s">
        <v>679</v>
      </c>
      <c r="E208" s="44" t="s">
        <v>847</v>
      </c>
      <c r="F208" s="45">
        <v>45590</v>
      </c>
      <c r="G208" s="45">
        <v>45593</v>
      </c>
      <c r="H208" s="44" t="s">
        <v>994</v>
      </c>
      <c r="I208" s="74">
        <v>144.16200000000001</v>
      </c>
      <c r="J208" s="138">
        <f t="shared" si="3"/>
        <v>4</v>
      </c>
      <c r="K208" s="46">
        <v>475.39400000000001</v>
      </c>
      <c r="L208" s="46">
        <v>475.39400000000001</v>
      </c>
      <c r="M208" s="46">
        <v>0</v>
      </c>
      <c r="N208" s="46">
        <v>3</v>
      </c>
      <c r="O208" s="46">
        <v>0</v>
      </c>
      <c r="P208" s="46">
        <v>4</v>
      </c>
      <c r="Q208" s="46">
        <v>77.483999999999995</v>
      </c>
      <c r="R208" s="46">
        <v>23.77</v>
      </c>
      <c r="S208" s="40">
        <v>576.64800000000002</v>
      </c>
    </row>
    <row r="209" spans="1:19" ht="63" customHeight="1" outlineLevel="1" x14ac:dyDescent="0.3">
      <c r="A209" s="42" t="s">
        <v>526</v>
      </c>
      <c r="B209" s="43" t="s">
        <v>529</v>
      </c>
      <c r="C209" s="39" t="s">
        <v>229</v>
      </c>
      <c r="D209" s="41" t="s">
        <v>459</v>
      </c>
      <c r="E209" s="44" t="s">
        <v>848</v>
      </c>
      <c r="F209" s="45">
        <v>45598</v>
      </c>
      <c r="G209" s="45">
        <v>45603</v>
      </c>
      <c r="H209" s="44" t="s">
        <v>964</v>
      </c>
      <c r="I209" s="74">
        <v>56.896333333333331</v>
      </c>
      <c r="J209" s="138">
        <f t="shared" si="3"/>
        <v>4.666666666666667</v>
      </c>
      <c r="K209" s="46">
        <v>0</v>
      </c>
      <c r="L209" s="46">
        <v>0</v>
      </c>
      <c r="M209" s="46">
        <v>0</v>
      </c>
      <c r="N209" s="46">
        <v>5</v>
      </c>
      <c r="O209" s="46">
        <v>341.37799999999999</v>
      </c>
      <c r="P209" s="46">
        <v>6</v>
      </c>
      <c r="Q209" s="46">
        <v>0</v>
      </c>
      <c r="R209" s="46">
        <v>0</v>
      </c>
      <c r="S209" s="40">
        <v>341.37799999999999</v>
      </c>
    </row>
    <row r="210" spans="1:19" ht="69" outlineLevel="1" x14ac:dyDescent="0.3">
      <c r="A210" s="42" t="s">
        <v>526</v>
      </c>
      <c r="B210" s="43" t="s">
        <v>530</v>
      </c>
      <c r="C210" s="39" t="s">
        <v>229</v>
      </c>
      <c r="D210" s="41" t="s">
        <v>692</v>
      </c>
      <c r="E210" s="44" t="s">
        <v>846</v>
      </c>
      <c r="F210" s="45">
        <v>45598</v>
      </c>
      <c r="G210" s="45">
        <v>45603</v>
      </c>
      <c r="H210" s="44" t="s">
        <v>964</v>
      </c>
      <c r="I210" s="74">
        <v>220.1823333333333</v>
      </c>
      <c r="J210" s="138">
        <f t="shared" si="3"/>
        <v>5</v>
      </c>
      <c r="K210" s="46">
        <v>534.92999999999995</v>
      </c>
      <c r="L210" s="46">
        <v>534.92999999999995</v>
      </c>
      <c r="M210" s="46">
        <v>0</v>
      </c>
      <c r="N210" s="46">
        <v>5</v>
      </c>
      <c r="O210" s="46">
        <v>440.48599999999999</v>
      </c>
      <c r="P210" s="46">
        <v>6</v>
      </c>
      <c r="Q210" s="46">
        <v>341.37799999999999</v>
      </c>
      <c r="R210" s="46">
        <v>4.3</v>
      </c>
      <c r="S210" s="40">
        <v>1321.0939999999998</v>
      </c>
    </row>
    <row r="211" spans="1:19" ht="51.75" outlineLevel="1" x14ac:dyDescent="0.3">
      <c r="A211" s="42" t="s">
        <v>526</v>
      </c>
      <c r="B211" s="43" t="s">
        <v>531</v>
      </c>
      <c r="C211" s="39" t="s">
        <v>229</v>
      </c>
      <c r="D211" s="41" t="s">
        <v>459</v>
      </c>
      <c r="E211" s="44" t="s">
        <v>849</v>
      </c>
      <c r="F211" s="45">
        <v>45598</v>
      </c>
      <c r="G211" s="45">
        <v>45603</v>
      </c>
      <c r="H211" s="44" t="s">
        <v>964</v>
      </c>
      <c r="I211" s="74">
        <v>56.896333333333331</v>
      </c>
      <c r="J211" s="138">
        <f t="shared" si="3"/>
        <v>5</v>
      </c>
      <c r="K211" s="46">
        <v>0</v>
      </c>
      <c r="L211" s="46">
        <v>0</v>
      </c>
      <c r="M211" s="46">
        <v>0</v>
      </c>
      <c r="N211" s="46">
        <v>5</v>
      </c>
      <c r="O211" s="46">
        <v>341.37799999999999</v>
      </c>
      <c r="P211" s="46">
        <v>6</v>
      </c>
      <c r="Q211" s="46">
        <v>0</v>
      </c>
      <c r="R211" s="46">
        <v>0</v>
      </c>
      <c r="S211" s="40">
        <v>341.37799999999999</v>
      </c>
    </row>
    <row r="212" spans="1:19" ht="51.75" outlineLevel="1" x14ac:dyDescent="0.3">
      <c r="A212" s="42" t="s">
        <v>526</v>
      </c>
      <c r="B212" s="43" t="s">
        <v>532</v>
      </c>
      <c r="C212" s="39" t="s">
        <v>229</v>
      </c>
      <c r="D212" s="41" t="s">
        <v>642</v>
      </c>
      <c r="E212" s="44" t="s">
        <v>848</v>
      </c>
      <c r="F212" s="45">
        <v>45589</v>
      </c>
      <c r="G212" s="45">
        <v>45592</v>
      </c>
      <c r="H212" s="44" t="s">
        <v>949</v>
      </c>
      <c r="I212" s="74">
        <v>28.649750000000001</v>
      </c>
      <c r="J212" s="138">
        <f t="shared" si="3"/>
        <v>4.666666666666667</v>
      </c>
      <c r="K212" s="46">
        <v>0</v>
      </c>
      <c r="L212" s="46">
        <v>0</v>
      </c>
      <c r="M212" s="46">
        <v>0</v>
      </c>
      <c r="N212" s="46">
        <v>3</v>
      </c>
      <c r="O212" s="46">
        <v>0</v>
      </c>
      <c r="P212" s="46">
        <v>4</v>
      </c>
      <c r="Q212" s="46">
        <v>114.599</v>
      </c>
      <c r="R212" s="46">
        <v>0</v>
      </c>
      <c r="S212" s="40">
        <v>114.599</v>
      </c>
    </row>
    <row r="213" spans="1:19" ht="51.75" outlineLevel="1" x14ac:dyDescent="0.3">
      <c r="A213" s="42" t="s">
        <v>526</v>
      </c>
      <c r="B213" s="43" t="s">
        <v>533</v>
      </c>
      <c r="C213" s="39" t="s">
        <v>229</v>
      </c>
      <c r="D213" s="41" t="s">
        <v>642</v>
      </c>
      <c r="E213" s="44" t="s">
        <v>849</v>
      </c>
      <c r="F213" s="45">
        <v>45589</v>
      </c>
      <c r="G213" s="45">
        <v>45592</v>
      </c>
      <c r="H213" s="44" t="s">
        <v>949</v>
      </c>
      <c r="I213" s="74">
        <v>28.649750000000001</v>
      </c>
      <c r="J213" s="138">
        <f t="shared" si="3"/>
        <v>5</v>
      </c>
      <c r="K213" s="46">
        <v>0</v>
      </c>
      <c r="L213" s="46">
        <v>0</v>
      </c>
      <c r="M213" s="46">
        <v>0</v>
      </c>
      <c r="N213" s="46">
        <v>3</v>
      </c>
      <c r="O213" s="46">
        <v>0</v>
      </c>
      <c r="P213" s="46">
        <v>4</v>
      </c>
      <c r="Q213" s="46">
        <v>114.599</v>
      </c>
      <c r="R213" s="46">
        <v>0</v>
      </c>
      <c r="S213" s="40">
        <v>114.599</v>
      </c>
    </row>
    <row r="214" spans="1:19" ht="51.75" outlineLevel="1" x14ac:dyDescent="0.3">
      <c r="A214" s="42" t="s">
        <v>526</v>
      </c>
      <c r="B214" s="43" t="s">
        <v>534</v>
      </c>
      <c r="C214" s="39" t="s">
        <v>229</v>
      </c>
      <c r="D214" s="41" t="s">
        <v>643</v>
      </c>
      <c r="E214" s="44" t="s">
        <v>850</v>
      </c>
      <c r="F214" s="45">
        <v>45589</v>
      </c>
      <c r="G214" s="45">
        <v>45592</v>
      </c>
      <c r="H214" s="44" t="s">
        <v>949</v>
      </c>
      <c r="I214" s="74">
        <v>28.649750000000001</v>
      </c>
      <c r="J214" s="138">
        <f t="shared" si="3"/>
        <v>4</v>
      </c>
      <c r="K214" s="46">
        <v>0</v>
      </c>
      <c r="L214" s="46">
        <v>0</v>
      </c>
      <c r="M214" s="46">
        <v>0</v>
      </c>
      <c r="N214" s="46">
        <v>3</v>
      </c>
      <c r="O214" s="46">
        <v>0</v>
      </c>
      <c r="P214" s="46">
        <v>4</v>
      </c>
      <c r="Q214" s="46">
        <v>114.599</v>
      </c>
      <c r="R214" s="46">
        <v>0</v>
      </c>
      <c r="S214" s="40">
        <v>114.599</v>
      </c>
    </row>
    <row r="215" spans="1:19" ht="51.75" outlineLevel="1" x14ac:dyDescent="0.3">
      <c r="A215" s="42" t="s">
        <v>526</v>
      </c>
      <c r="B215" s="43" t="s">
        <v>535</v>
      </c>
      <c r="C215" s="39" t="s">
        <v>229</v>
      </c>
      <c r="D215" s="41" t="s">
        <v>644</v>
      </c>
      <c r="E215" s="44" t="s">
        <v>848</v>
      </c>
      <c r="F215" s="45">
        <v>45628</v>
      </c>
      <c r="G215" s="45">
        <v>45631</v>
      </c>
      <c r="H215" s="44" t="s">
        <v>941</v>
      </c>
      <c r="I215" s="74">
        <v>18.985749999999999</v>
      </c>
      <c r="J215" s="138">
        <f t="shared" si="3"/>
        <v>4.666666666666667</v>
      </c>
      <c r="K215" s="46">
        <v>0</v>
      </c>
      <c r="L215" s="46">
        <v>0</v>
      </c>
      <c r="M215" s="46">
        <v>0</v>
      </c>
      <c r="N215" s="46">
        <v>3</v>
      </c>
      <c r="O215" s="46">
        <v>0</v>
      </c>
      <c r="P215" s="46">
        <v>4</v>
      </c>
      <c r="Q215" s="46">
        <v>75.942999999999998</v>
      </c>
      <c r="R215" s="46">
        <v>0</v>
      </c>
      <c r="S215" s="40">
        <v>75.942999999999998</v>
      </c>
    </row>
    <row r="216" spans="1:19" ht="69" outlineLevel="1" x14ac:dyDescent="0.3">
      <c r="A216" s="42" t="s">
        <v>526</v>
      </c>
      <c r="B216" s="43" t="s">
        <v>536</v>
      </c>
      <c r="C216" s="39" t="s">
        <v>229</v>
      </c>
      <c r="D216" s="41" t="s">
        <v>645</v>
      </c>
      <c r="E216" s="44" t="s">
        <v>851</v>
      </c>
      <c r="F216" s="45">
        <v>45628</v>
      </c>
      <c r="G216" s="45">
        <v>45631</v>
      </c>
      <c r="H216" s="44" t="s">
        <v>941</v>
      </c>
      <c r="I216" s="74">
        <v>19.485749999999999</v>
      </c>
      <c r="J216" s="138">
        <f t="shared" si="3"/>
        <v>4</v>
      </c>
      <c r="K216" s="46">
        <v>0</v>
      </c>
      <c r="L216" s="46">
        <v>0</v>
      </c>
      <c r="M216" s="46">
        <v>0</v>
      </c>
      <c r="N216" s="46">
        <v>3</v>
      </c>
      <c r="O216" s="46">
        <v>0</v>
      </c>
      <c r="P216" s="46">
        <v>4</v>
      </c>
      <c r="Q216" s="46">
        <v>75.942999999999998</v>
      </c>
      <c r="R216" s="46">
        <v>2</v>
      </c>
      <c r="S216" s="40">
        <v>77.942999999999998</v>
      </c>
    </row>
    <row r="217" spans="1:19" ht="51.75" outlineLevel="1" x14ac:dyDescent="0.3">
      <c r="A217" s="42" t="s">
        <v>526</v>
      </c>
      <c r="B217" s="43" t="s">
        <v>537</v>
      </c>
      <c r="C217" s="39" t="s">
        <v>229</v>
      </c>
      <c r="D217" s="41" t="s">
        <v>667</v>
      </c>
      <c r="E217" s="44" t="s">
        <v>850</v>
      </c>
      <c r="F217" s="45">
        <v>45630</v>
      </c>
      <c r="G217" s="45">
        <v>45633</v>
      </c>
      <c r="H217" s="44" t="s">
        <v>300</v>
      </c>
      <c r="I217" s="74">
        <v>11.9445</v>
      </c>
      <c r="J217" s="138">
        <f t="shared" si="3"/>
        <v>4</v>
      </c>
      <c r="K217" s="46">
        <v>0</v>
      </c>
      <c r="L217" s="46">
        <v>0</v>
      </c>
      <c r="M217" s="46">
        <v>0</v>
      </c>
      <c r="N217" s="46">
        <v>3</v>
      </c>
      <c r="O217" s="46">
        <v>0</v>
      </c>
      <c r="P217" s="46">
        <v>4</v>
      </c>
      <c r="Q217" s="46">
        <v>47.777999999999999</v>
      </c>
      <c r="R217" s="46">
        <v>0</v>
      </c>
      <c r="S217" s="40">
        <v>47.777999999999999</v>
      </c>
    </row>
    <row r="218" spans="1:19" ht="103.5" outlineLevel="1" x14ac:dyDescent="0.3">
      <c r="A218" s="42" t="s">
        <v>526</v>
      </c>
      <c r="B218" s="43" t="s">
        <v>538</v>
      </c>
      <c r="C218" s="39" t="s">
        <v>229</v>
      </c>
      <c r="D218" s="41" t="s">
        <v>646</v>
      </c>
      <c r="E218" s="44" t="s">
        <v>852</v>
      </c>
      <c r="F218" s="45">
        <v>45630</v>
      </c>
      <c r="G218" s="45">
        <v>45633</v>
      </c>
      <c r="H218" s="44" t="s">
        <v>300</v>
      </c>
      <c r="I218" s="74">
        <v>11.9445</v>
      </c>
      <c r="J218" s="138">
        <f t="shared" si="3"/>
        <v>4</v>
      </c>
      <c r="K218" s="46">
        <v>0</v>
      </c>
      <c r="L218" s="46">
        <v>0</v>
      </c>
      <c r="M218" s="46">
        <v>0</v>
      </c>
      <c r="N218" s="46">
        <v>3</v>
      </c>
      <c r="O218" s="46">
        <v>0</v>
      </c>
      <c r="P218" s="46">
        <v>4</v>
      </c>
      <c r="Q218" s="46">
        <v>47.777999999999999</v>
      </c>
      <c r="R218" s="46">
        <v>0</v>
      </c>
      <c r="S218" s="40">
        <v>47.777999999999999</v>
      </c>
    </row>
    <row r="219" spans="1:19" ht="195" customHeight="1" outlineLevel="1" x14ac:dyDescent="0.3">
      <c r="A219" s="42" t="s">
        <v>539</v>
      </c>
      <c r="B219" s="43" t="s">
        <v>151</v>
      </c>
      <c r="C219" s="39" t="s">
        <v>229</v>
      </c>
      <c r="D219" s="41" t="s">
        <v>301</v>
      </c>
      <c r="E219" s="44" t="s">
        <v>853</v>
      </c>
      <c r="F219" s="45">
        <v>45571</v>
      </c>
      <c r="G219" s="45">
        <v>45573</v>
      </c>
      <c r="H219" s="44" t="s">
        <v>947</v>
      </c>
      <c r="I219" s="74">
        <v>54.968000000000011</v>
      </c>
      <c r="J219" s="138">
        <f t="shared" si="3"/>
        <v>3</v>
      </c>
      <c r="K219" s="46">
        <v>0</v>
      </c>
      <c r="L219" s="46">
        <v>0</v>
      </c>
      <c r="M219" s="46">
        <v>0</v>
      </c>
      <c r="N219" s="46">
        <v>2</v>
      </c>
      <c r="O219" s="48">
        <v>0</v>
      </c>
      <c r="P219" s="46">
        <v>3</v>
      </c>
      <c r="Q219" s="46">
        <v>160.85400000000001</v>
      </c>
      <c r="R219" s="46">
        <v>4.05</v>
      </c>
      <c r="S219" s="40">
        <v>164.90400000000002</v>
      </c>
    </row>
    <row r="220" spans="1:19" ht="120.75" outlineLevel="1" x14ac:dyDescent="0.3">
      <c r="A220" s="42" t="s">
        <v>539</v>
      </c>
      <c r="B220" s="43" t="s">
        <v>126</v>
      </c>
      <c r="C220" s="39" t="s">
        <v>229</v>
      </c>
      <c r="D220" s="41" t="s">
        <v>301</v>
      </c>
      <c r="E220" s="44" t="s">
        <v>854</v>
      </c>
      <c r="F220" s="45">
        <v>45571</v>
      </c>
      <c r="G220" s="45">
        <v>45573</v>
      </c>
      <c r="H220" s="44" t="s">
        <v>947</v>
      </c>
      <c r="I220" s="74">
        <v>54.951333333333338</v>
      </c>
      <c r="J220" s="138">
        <f t="shared" si="3"/>
        <v>3</v>
      </c>
      <c r="K220" s="46">
        <v>0</v>
      </c>
      <c r="L220" s="46">
        <v>0</v>
      </c>
      <c r="M220" s="46">
        <v>0</v>
      </c>
      <c r="N220" s="46">
        <v>2</v>
      </c>
      <c r="O220" s="46">
        <v>0</v>
      </c>
      <c r="P220" s="46">
        <v>3</v>
      </c>
      <c r="Q220" s="46">
        <v>160.85400000000001</v>
      </c>
      <c r="R220" s="46">
        <v>4</v>
      </c>
      <c r="S220" s="40">
        <v>164.85400000000001</v>
      </c>
    </row>
    <row r="221" spans="1:19" ht="69" outlineLevel="1" x14ac:dyDescent="0.3">
      <c r="A221" s="42" t="s">
        <v>539</v>
      </c>
      <c r="B221" s="43" t="s">
        <v>158</v>
      </c>
      <c r="C221" s="39" t="s">
        <v>229</v>
      </c>
      <c r="D221" s="41" t="s">
        <v>213</v>
      </c>
      <c r="E221" s="44" t="s">
        <v>855</v>
      </c>
      <c r="F221" s="45">
        <v>45558</v>
      </c>
      <c r="G221" s="45">
        <v>45563</v>
      </c>
      <c r="H221" s="44" t="s">
        <v>964</v>
      </c>
      <c r="I221" s="74">
        <v>40.910666666666664</v>
      </c>
      <c r="J221" s="138">
        <f t="shared" si="3"/>
        <v>5.666666666666667</v>
      </c>
      <c r="K221" s="46">
        <v>0</v>
      </c>
      <c r="L221" s="46">
        <v>0</v>
      </c>
      <c r="M221" s="46">
        <v>0</v>
      </c>
      <c r="N221" s="46">
        <v>5</v>
      </c>
      <c r="O221" s="46">
        <v>235.464</v>
      </c>
      <c r="P221" s="46">
        <v>6</v>
      </c>
      <c r="Q221" s="46">
        <v>0</v>
      </c>
      <c r="R221" s="46">
        <v>10</v>
      </c>
      <c r="S221" s="40">
        <v>245.464</v>
      </c>
    </row>
    <row r="222" spans="1:19" ht="69" outlineLevel="1" x14ac:dyDescent="0.3">
      <c r="A222" s="42" t="s">
        <v>539</v>
      </c>
      <c r="B222" s="43" t="s">
        <v>159</v>
      </c>
      <c r="C222" s="39" t="s">
        <v>229</v>
      </c>
      <c r="D222" s="41" t="s">
        <v>460</v>
      </c>
      <c r="E222" s="44" t="s">
        <v>855</v>
      </c>
      <c r="F222" s="45">
        <v>45592</v>
      </c>
      <c r="G222" s="45">
        <v>45597</v>
      </c>
      <c r="H222" s="44" t="s">
        <v>302</v>
      </c>
      <c r="I222" s="74">
        <v>81.239500000000007</v>
      </c>
      <c r="J222" s="138">
        <f t="shared" si="3"/>
        <v>5.666666666666667</v>
      </c>
      <c r="K222" s="46">
        <v>177.24</v>
      </c>
      <c r="L222" s="46">
        <v>177.24</v>
      </c>
      <c r="M222" s="46">
        <v>0</v>
      </c>
      <c r="N222" s="46">
        <v>5</v>
      </c>
      <c r="O222" s="46">
        <v>105.02800000000001</v>
      </c>
      <c r="P222" s="46">
        <v>6</v>
      </c>
      <c r="Q222" s="46">
        <v>195.16900000000001</v>
      </c>
      <c r="R222" s="46">
        <v>10</v>
      </c>
      <c r="S222" s="40">
        <v>487.43700000000001</v>
      </c>
    </row>
    <row r="223" spans="1:19" ht="69" outlineLevel="1" x14ac:dyDescent="0.3">
      <c r="A223" s="42" t="s">
        <v>539</v>
      </c>
      <c r="B223" s="43" t="s">
        <v>160</v>
      </c>
      <c r="C223" s="39" t="s">
        <v>229</v>
      </c>
      <c r="D223" s="41" t="s">
        <v>303</v>
      </c>
      <c r="E223" s="44" t="s">
        <v>855</v>
      </c>
      <c r="F223" s="45">
        <v>45626</v>
      </c>
      <c r="G223" s="45">
        <v>45630</v>
      </c>
      <c r="H223" s="44" t="s">
        <v>1012</v>
      </c>
      <c r="I223" s="74">
        <v>195.815</v>
      </c>
      <c r="J223" s="138">
        <f t="shared" si="3"/>
        <v>5.666666666666667</v>
      </c>
      <c r="K223" s="46">
        <v>311.39299999999997</v>
      </c>
      <c r="L223" s="46">
        <v>311.39299999999997</v>
      </c>
      <c r="M223" s="46">
        <v>0</v>
      </c>
      <c r="N223" s="46">
        <v>4</v>
      </c>
      <c r="O223" s="46">
        <v>419</v>
      </c>
      <c r="P223" s="46">
        <v>5</v>
      </c>
      <c r="Q223" s="46">
        <v>238.68199999999999</v>
      </c>
      <c r="R223" s="46">
        <v>10</v>
      </c>
      <c r="S223" s="40">
        <v>979.07500000000005</v>
      </c>
    </row>
    <row r="224" spans="1:19" ht="155.25" outlineLevel="1" x14ac:dyDescent="0.3">
      <c r="A224" s="42" t="s">
        <v>539</v>
      </c>
      <c r="B224" s="43" t="s">
        <v>161</v>
      </c>
      <c r="C224" s="39" t="s">
        <v>229</v>
      </c>
      <c r="D224" s="41" t="s">
        <v>304</v>
      </c>
      <c r="E224" s="44" t="s">
        <v>856</v>
      </c>
      <c r="F224" s="45">
        <v>45626</v>
      </c>
      <c r="G224" s="45">
        <v>45630</v>
      </c>
      <c r="H224" s="44" t="s">
        <v>1012</v>
      </c>
      <c r="I224" s="74">
        <v>208.28479999999999</v>
      </c>
      <c r="J224" s="138">
        <f t="shared" si="3"/>
        <v>5</v>
      </c>
      <c r="K224" s="46">
        <v>322.56400000000002</v>
      </c>
      <c r="L224" s="46">
        <v>322.56400000000002</v>
      </c>
      <c r="M224" s="46">
        <v>0</v>
      </c>
      <c r="N224" s="46">
        <v>4</v>
      </c>
      <c r="O224" s="46">
        <v>480.178</v>
      </c>
      <c r="P224" s="46">
        <v>5</v>
      </c>
      <c r="Q224" s="46">
        <v>238.68199999999999</v>
      </c>
      <c r="R224" s="46">
        <v>0</v>
      </c>
      <c r="S224" s="40">
        <v>1041.424</v>
      </c>
    </row>
    <row r="225" spans="1:19" ht="163.5" customHeight="1" outlineLevel="1" x14ac:dyDescent="0.3">
      <c r="A225" s="42" t="s">
        <v>539</v>
      </c>
      <c r="B225" s="43" t="s">
        <v>472</v>
      </c>
      <c r="C225" s="39" t="s">
        <v>229</v>
      </c>
      <c r="D225" s="41" t="s">
        <v>305</v>
      </c>
      <c r="E225" s="44" t="s">
        <v>857</v>
      </c>
      <c r="F225" s="45">
        <v>45629</v>
      </c>
      <c r="G225" s="45">
        <v>45633</v>
      </c>
      <c r="H225" s="44" t="s">
        <v>946</v>
      </c>
      <c r="I225" s="74">
        <v>83.515799999999999</v>
      </c>
      <c r="J225" s="138">
        <f t="shared" si="3"/>
        <v>5</v>
      </c>
      <c r="K225" s="46">
        <v>136.80199999999999</v>
      </c>
      <c r="L225" s="46">
        <v>136.80199999999999</v>
      </c>
      <c r="M225" s="46">
        <v>0</v>
      </c>
      <c r="N225" s="46">
        <v>4</v>
      </c>
      <c r="O225" s="46">
        <v>130.92400000000001</v>
      </c>
      <c r="P225" s="46">
        <v>5</v>
      </c>
      <c r="Q225" s="46">
        <v>149.85300000000001</v>
      </c>
      <c r="R225" s="46">
        <v>0</v>
      </c>
      <c r="S225" s="40">
        <v>417.57900000000001</v>
      </c>
    </row>
    <row r="226" spans="1:19" ht="51.75" outlineLevel="1" x14ac:dyDescent="0.3">
      <c r="A226" s="42" t="s">
        <v>540</v>
      </c>
      <c r="B226" s="43" t="s">
        <v>64</v>
      </c>
      <c r="C226" s="39" t="s">
        <v>229</v>
      </c>
      <c r="D226" s="41" t="s">
        <v>309</v>
      </c>
      <c r="E226" s="44" t="s">
        <v>858</v>
      </c>
      <c r="F226" s="45">
        <v>45599</v>
      </c>
      <c r="G226" s="45">
        <v>45603</v>
      </c>
      <c r="H226" s="44" t="s">
        <v>973</v>
      </c>
      <c r="I226" s="74">
        <v>228.75720000000001</v>
      </c>
      <c r="J226" s="138">
        <f t="shared" si="3"/>
        <v>5</v>
      </c>
      <c r="K226" s="46">
        <v>742.04100000000005</v>
      </c>
      <c r="L226" s="46">
        <v>742.04100000000005</v>
      </c>
      <c r="M226" s="46">
        <v>0</v>
      </c>
      <c r="N226" s="46">
        <v>4</v>
      </c>
      <c r="O226" s="46">
        <v>195.34</v>
      </c>
      <c r="P226" s="46">
        <v>5</v>
      </c>
      <c r="Q226" s="46">
        <v>191.69</v>
      </c>
      <c r="R226" s="46">
        <v>14.715</v>
      </c>
      <c r="S226" s="40">
        <v>1143.7860000000001</v>
      </c>
    </row>
    <row r="227" spans="1:19" ht="69" outlineLevel="1" x14ac:dyDescent="0.3">
      <c r="A227" s="42" t="s">
        <v>540</v>
      </c>
      <c r="B227" s="43" t="s">
        <v>70</v>
      </c>
      <c r="C227" s="39" t="s">
        <v>229</v>
      </c>
      <c r="D227" s="41" t="s">
        <v>309</v>
      </c>
      <c r="E227" s="44" t="s">
        <v>859</v>
      </c>
      <c r="F227" s="45">
        <v>45599</v>
      </c>
      <c r="G227" s="45">
        <v>45603</v>
      </c>
      <c r="H227" s="44" t="s">
        <v>973</v>
      </c>
      <c r="I227" s="74">
        <v>226.49420000000003</v>
      </c>
      <c r="J227" s="138">
        <f t="shared" si="3"/>
        <v>5</v>
      </c>
      <c r="K227" s="46">
        <v>742.04100000000005</v>
      </c>
      <c r="L227" s="46">
        <v>742.04100000000005</v>
      </c>
      <c r="M227" s="46">
        <v>0</v>
      </c>
      <c r="N227" s="46">
        <v>4</v>
      </c>
      <c r="O227" s="46">
        <v>195.34</v>
      </c>
      <c r="P227" s="46">
        <v>5</v>
      </c>
      <c r="Q227" s="46">
        <v>191.69</v>
      </c>
      <c r="R227" s="46">
        <v>3.4</v>
      </c>
      <c r="S227" s="40">
        <v>1132.4710000000002</v>
      </c>
    </row>
    <row r="228" spans="1:19" ht="131.25" customHeight="1" outlineLevel="1" x14ac:dyDescent="0.3">
      <c r="A228" s="42" t="s">
        <v>540</v>
      </c>
      <c r="B228" s="43" t="s">
        <v>87</v>
      </c>
      <c r="C228" s="39" t="s">
        <v>229</v>
      </c>
      <c r="D228" s="41" t="s">
        <v>310</v>
      </c>
      <c r="E228" s="44" t="s">
        <v>860</v>
      </c>
      <c r="F228" s="45">
        <v>45599</v>
      </c>
      <c r="G228" s="45">
        <v>45603</v>
      </c>
      <c r="H228" s="44" t="s">
        <v>973</v>
      </c>
      <c r="I228" s="74">
        <v>227.25420000000003</v>
      </c>
      <c r="J228" s="138">
        <f t="shared" si="3"/>
        <v>5</v>
      </c>
      <c r="K228" s="46">
        <v>742.04100000000005</v>
      </c>
      <c r="L228" s="46">
        <v>742.04100000000005</v>
      </c>
      <c r="M228" s="46">
        <v>0</v>
      </c>
      <c r="N228" s="46">
        <v>4</v>
      </c>
      <c r="O228" s="46">
        <v>195.34</v>
      </c>
      <c r="P228" s="46">
        <v>5</v>
      </c>
      <c r="Q228" s="46">
        <v>191.69</v>
      </c>
      <c r="R228" s="46">
        <v>7.2</v>
      </c>
      <c r="S228" s="40">
        <v>1136.2710000000002</v>
      </c>
    </row>
    <row r="229" spans="1:19" ht="131.25" customHeight="1" outlineLevel="1" x14ac:dyDescent="0.3">
      <c r="A229" s="42" t="s">
        <v>540</v>
      </c>
      <c r="B229" s="43" t="s">
        <v>473</v>
      </c>
      <c r="C229" s="39" t="s">
        <v>229</v>
      </c>
      <c r="D229" s="41" t="s">
        <v>673</v>
      </c>
      <c r="E229" s="44" t="s">
        <v>860</v>
      </c>
      <c r="F229" s="45">
        <v>45587</v>
      </c>
      <c r="G229" s="45">
        <v>45591</v>
      </c>
      <c r="H229" s="44" t="s">
        <v>156</v>
      </c>
      <c r="I229" s="74">
        <v>6.2813999999999997</v>
      </c>
      <c r="J229" s="138">
        <f t="shared" si="3"/>
        <v>5</v>
      </c>
      <c r="K229" s="46">
        <v>0</v>
      </c>
      <c r="L229" s="46">
        <v>0</v>
      </c>
      <c r="M229" s="46">
        <v>0</v>
      </c>
      <c r="N229" s="46">
        <v>4</v>
      </c>
      <c r="O229" s="46">
        <v>0</v>
      </c>
      <c r="P229" s="46">
        <v>5</v>
      </c>
      <c r="Q229" s="46">
        <v>0</v>
      </c>
      <c r="R229" s="46">
        <v>31.407</v>
      </c>
      <c r="S229" s="40">
        <v>31.407</v>
      </c>
    </row>
    <row r="230" spans="1:19" ht="51.75" outlineLevel="1" x14ac:dyDescent="0.3">
      <c r="A230" s="42" t="s">
        <v>541</v>
      </c>
      <c r="B230" s="43" t="s">
        <v>65</v>
      </c>
      <c r="C230" s="39" t="s">
        <v>229</v>
      </c>
      <c r="D230" s="41" t="s">
        <v>306</v>
      </c>
      <c r="E230" s="44" t="s">
        <v>861</v>
      </c>
      <c r="F230" s="45">
        <v>45574</v>
      </c>
      <c r="G230" s="45">
        <v>45576</v>
      </c>
      <c r="H230" s="44" t="s">
        <v>985</v>
      </c>
      <c r="I230" s="74">
        <v>277.49533333333335</v>
      </c>
      <c r="J230" s="138">
        <f t="shared" si="3"/>
        <v>3</v>
      </c>
      <c r="K230" s="46">
        <v>670.2</v>
      </c>
      <c r="L230" s="46">
        <v>670.2</v>
      </c>
      <c r="M230" s="46">
        <v>0</v>
      </c>
      <c r="N230" s="46">
        <v>2</v>
      </c>
      <c r="O230" s="46">
        <v>68.168000000000006</v>
      </c>
      <c r="P230" s="46">
        <v>3</v>
      </c>
      <c r="Q230" s="46">
        <v>94.117999999999995</v>
      </c>
      <c r="R230" s="46">
        <v>0</v>
      </c>
      <c r="S230" s="40">
        <v>832.4860000000001</v>
      </c>
    </row>
    <row r="231" spans="1:19" ht="119.25" customHeight="1" outlineLevel="1" x14ac:dyDescent="0.3">
      <c r="A231" s="42" t="s">
        <v>541</v>
      </c>
      <c r="B231" s="43" t="s">
        <v>127</v>
      </c>
      <c r="C231" s="39" t="s">
        <v>229</v>
      </c>
      <c r="D231" s="41" t="s">
        <v>307</v>
      </c>
      <c r="E231" s="44" t="s">
        <v>862</v>
      </c>
      <c r="F231" s="45">
        <v>45587</v>
      </c>
      <c r="G231" s="45">
        <v>45591</v>
      </c>
      <c r="H231" s="44" t="s">
        <v>1001</v>
      </c>
      <c r="I231" s="74">
        <v>122.45480000000001</v>
      </c>
      <c r="J231" s="138">
        <f t="shared" si="3"/>
        <v>5</v>
      </c>
      <c r="K231" s="46">
        <v>281.14999999999998</v>
      </c>
      <c r="L231" s="46">
        <v>281.14999999999998</v>
      </c>
      <c r="M231" s="46">
        <v>0</v>
      </c>
      <c r="N231" s="46">
        <v>4</v>
      </c>
      <c r="O231" s="46">
        <v>185.87899999999999</v>
      </c>
      <c r="P231" s="46">
        <v>5</v>
      </c>
      <c r="Q231" s="46">
        <v>145.245</v>
      </c>
      <c r="R231" s="46">
        <v>0</v>
      </c>
      <c r="S231" s="40">
        <v>612.274</v>
      </c>
    </row>
    <row r="232" spans="1:19" ht="69" outlineLevel="1" x14ac:dyDescent="0.3">
      <c r="A232" s="42" t="s">
        <v>541</v>
      </c>
      <c r="B232" s="43" t="s">
        <v>152</v>
      </c>
      <c r="C232" s="39" t="s">
        <v>229</v>
      </c>
      <c r="D232" s="41" t="s">
        <v>698</v>
      </c>
      <c r="E232" s="44" t="s">
        <v>863</v>
      </c>
      <c r="F232" s="45">
        <v>45574</v>
      </c>
      <c r="G232" s="45">
        <v>45576</v>
      </c>
      <c r="H232" s="44" t="s">
        <v>985</v>
      </c>
      <c r="I232" s="74">
        <v>180.39566666666667</v>
      </c>
      <c r="J232" s="138">
        <f t="shared" si="3"/>
        <v>3</v>
      </c>
      <c r="K232" s="46">
        <v>378.9</v>
      </c>
      <c r="L232" s="46">
        <v>378.9</v>
      </c>
      <c r="M232" s="46">
        <v>0</v>
      </c>
      <c r="N232" s="46">
        <v>2</v>
      </c>
      <c r="O232" s="46">
        <v>68.168000000000006</v>
      </c>
      <c r="P232" s="46">
        <v>3</v>
      </c>
      <c r="Q232" s="46">
        <v>94.119</v>
      </c>
      <c r="R232" s="46">
        <v>0</v>
      </c>
      <c r="S232" s="40">
        <v>541.18700000000001</v>
      </c>
    </row>
    <row r="233" spans="1:19" ht="69" outlineLevel="1" x14ac:dyDescent="0.3">
      <c r="A233" s="42" t="s">
        <v>541</v>
      </c>
      <c r="B233" s="43" t="s">
        <v>153</v>
      </c>
      <c r="C233" s="39" t="s">
        <v>229</v>
      </c>
      <c r="D233" s="41" t="s">
        <v>698</v>
      </c>
      <c r="E233" s="44" t="s">
        <v>864</v>
      </c>
      <c r="F233" s="45">
        <v>45574</v>
      </c>
      <c r="G233" s="45">
        <v>45576</v>
      </c>
      <c r="H233" s="44" t="s">
        <v>985</v>
      </c>
      <c r="I233" s="74">
        <v>180.39566666666667</v>
      </c>
      <c r="J233" s="138">
        <f t="shared" si="3"/>
        <v>3</v>
      </c>
      <c r="K233" s="46">
        <v>378.9</v>
      </c>
      <c r="L233" s="46">
        <v>378.9</v>
      </c>
      <c r="M233" s="46">
        <v>0</v>
      </c>
      <c r="N233" s="46">
        <v>2</v>
      </c>
      <c r="O233" s="46">
        <v>68.168000000000006</v>
      </c>
      <c r="P233" s="46">
        <v>3</v>
      </c>
      <c r="Q233" s="46">
        <v>94.119</v>
      </c>
      <c r="R233" s="46">
        <v>0</v>
      </c>
      <c r="S233" s="40">
        <v>541.18700000000001</v>
      </c>
    </row>
    <row r="234" spans="1:19" ht="69" outlineLevel="1" x14ac:dyDescent="0.3">
      <c r="A234" s="42" t="s">
        <v>541</v>
      </c>
      <c r="B234" s="43" t="s">
        <v>162</v>
      </c>
      <c r="C234" s="39" t="s">
        <v>229</v>
      </c>
      <c r="D234" s="41" t="s">
        <v>647</v>
      </c>
      <c r="E234" s="44" t="s">
        <v>865</v>
      </c>
      <c r="F234" s="45">
        <v>45574</v>
      </c>
      <c r="G234" s="45">
        <v>45576</v>
      </c>
      <c r="H234" s="44" t="s">
        <v>985</v>
      </c>
      <c r="I234" s="74">
        <v>180.39566666666667</v>
      </c>
      <c r="J234" s="138">
        <f t="shared" si="3"/>
        <v>3</v>
      </c>
      <c r="K234" s="46">
        <v>378.9</v>
      </c>
      <c r="L234" s="46">
        <v>378.9</v>
      </c>
      <c r="M234" s="46">
        <v>0</v>
      </c>
      <c r="N234" s="46">
        <v>2</v>
      </c>
      <c r="O234" s="46">
        <v>68.168000000000006</v>
      </c>
      <c r="P234" s="46">
        <v>3</v>
      </c>
      <c r="Q234" s="46">
        <v>94.119</v>
      </c>
      <c r="R234" s="46">
        <v>0</v>
      </c>
      <c r="S234" s="40">
        <v>541.18700000000001</v>
      </c>
    </row>
    <row r="235" spans="1:19" ht="51.75" outlineLevel="1" x14ac:dyDescent="0.3">
      <c r="A235" s="42" t="s">
        <v>541</v>
      </c>
      <c r="B235" s="43" t="s">
        <v>205</v>
      </c>
      <c r="C235" s="39" t="s">
        <v>229</v>
      </c>
      <c r="D235" s="41" t="s">
        <v>648</v>
      </c>
      <c r="E235" s="44" t="s">
        <v>861</v>
      </c>
      <c r="F235" s="45">
        <v>45588</v>
      </c>
      <c r="G235" s="45">
        <v>45590</v>
      </c>
      <c r="H235" s="44" t="s">
        <v>989</v>
      </c>
      <c r="I235" s="74">
        <v>173.19733333333332</v>
      </c>
      <c r="J235" s="138">
        <f t="shared" si="3"/>
        <v>3</v>
      </c>
      <c r="K235" s="46">
        <v>408</v>
      </c>
      <c r="L235" s="46">
        <v>408</v>
      </c>
      <c r="M235" s="46">
        <v>0</v>
      </c>
      <c r="N235" s="46">
        <v>2</v>
      </c>
      <c r="O235" s="46">
        <v>58.121000000000002</v>
      </c>
      <c r="P235" s="46">
        <v>3</v>
      </c>
      <c r="Q235" s="46">
        <v>53.470999999999997</v>
      </c>
      <c r="R235" s="46">
        <v>0</v>
      </c>
      <c r="S235" s="40">
        <v>519.59199999999998</v>
      </c>
    </row>
    <row r="236" spans="1:19" ht="51.75" outlineLevel="1" x14ac:dyDescent="0.3">
      <c r="A236" s="42" t="s">
        <v>541</v>
      </c>
      <c r="B236" s="43" t="s">
        <v>206</v>
      </c>
      <c r="C236" s="39" t="s">
        <v>229</v>
      </c>
      <c r="D236" s="41" t="s">
        <v>293</v>
      </c>
      <c r="E236" s="44" t="s">
        <v>866</v>
      </c>
      <c r="F236" s="45">
        <v>45588</v>
      </c>
      <c r="G236" s="45">
        <v>45590</v>
      </c>
      <c r="H236" s="44" t="s">
        <v>989</v>
      </c>
      <c r="I236" s="74">
        <v>173.19733333333332</v>
      </c>
      <c r="J236" s="138">
        <f t="shared" si="3"/>
        <v>3</v>
      </c>
      <c r="K236" s="46">
        <v>408</v>
      </c>
      <c r="L236" s="46">
        <v>408</v>
      </c>
      <c r="M236" s="46">
        <v>0</v>
      </c>
      <c r="N236" s="46">
        <v>2</v>
      </c>
      <c r="O236" s="46">
        <v>58.121000000000002</v>
      </c>
      <c r="P236" s="46">
        <v>3</v>
      </c>
      <c r="Q236" s="46">
        <v>53.470999999999997</v>
      </c>
      <c r="R236" s="46">
        <v>0</v>
      </c>
      <c r="S236" s="40">
        <v>519.59199999999998</v>
      </c>
    </row>
    <row r="237" spans="1:19" ht="86.25" outlineLevel="1" x14ac:dyDescent="0.3">
      <c r="A237" s="42" t="s">
        <v>541</v>
      </c>
      <c r="B237" s="43" t="s">
        <v>207</v>
      </c>
      <c r="C237" s="39" t="s">
        <v>229</v>
      </c>
      <c r="D237" s="41" t="s">
        <v>649</v>
      </c>
      <c r="E237" s="44" t="s">
        <v>867</v>
      </c>
      <c r="F237" s="45">
        <v>45588</v>
      </c>
      <c r="G237" s="45">
        <v>45590</v>
      </c>
      <c r="H237" s="44" t="s">
        <v>989</v>
      </c>
      <c r="I237" s="74">
        <v>173.19733333333332</v>
      </c>
      <c r="J237" s="138">
        <f t="shared" si="3"/>
        <v>3</v>
      </c>
      <c r="K237" s="46">
        <v>408</v>
      </c>
      <c r="L237" s="46">
        <v>408</v>
      </c>
      <c r="M237" s="46">
        <v>0</v>
      </c>
      <c r="N237" s="46">
        <v>2</v>
      </c>
      <c r="O237" s="46">
        <v>58.121000000000002</v>
      </c>
      <c r="P237" s="46">
        <v>3</v>
      </c>
      <c r="Q237" s="46">
        <v>53.470999999999997</v>
      </c>
      <c r="R237" s="46">
        <v>0</v>
      </c>
      <c r="S237" s="40">
        <v>519.59199999999998</v>
      </c>
    </row>
    <row r="238" spans="1:19" ht="69" outlineLevel="1" x14ac:dyDescent="0.3">
      <c r="A238" s="42" t="s">
        <v>541</v>
      </c>
      <c r="B238" s="43" t="s">
        <v>208</v>
      </c>
      <c r="C238" s="39" t="s">
        <v>229</v>
      </c>
      <c r="D238" s="41" t="s">
        <v>649</v>
      </c>
      <c r="E238" s="44" t="s">
        <v>868</v>
      </c>
      <c r="F238" s="45">
        <v>45588</v>
      </c>
      <c r="G238" s="45">
        <v>45590</v>
      </c>
      <c r="H238" s="44" t="s">
        <v>989</v>
      </c>
      <c r="I238" s="74">
        <v>173.19733333333332</v>
      </c>
      <c r="J238" s="138">
        <f t="shared" si="3"/>
        <v>3</v>
      </c>
      <c r="K238" s="46">
        <v>408</v>
      </c>
      <c r="L238" s="46">
        <v>408</v>
      </c>
      <c r="M238" s="46">
        <v>0</v>
      </c>
      <c r="N238" s="46">
        <v>2</v>
      </c>
      <c r="O238" s="46">
        <v>58.121000000000002</v>
      </c>
      <c r="P238" s="46">
        <v>3</v>
      </c>
      <c r="Q238" s="46">
        <v>53.470999999999997</v>
      </c>
      <c r="R238" s="46">
        <v>0</v>
      </c>
      <c r="S238" s="40">
        <v>519.59199999999998</v>
      </c>
    </row>
    <row r="239" spans="1:19" ht="86.25" outlineLevel="1" x14ac:dyDescent="0.3">
      <c r="A239" s="42" t="s">
        <v>541</v>
      </c>
      <c r="B239" s="43" t="s">
        <v>209</v>
      </c>
      <c r="C239" s="39" t="s">
        <v>229</v>
      </c>
      <c r="D239" s="41" t="s">
        <v>650</v>
      </c>
      <c r="E239" s="44" t="s">
        <v>869</v>
      </c>
      <c r="F239" s="45">
        <v>45621</v>
      </c>
      <c r="G239" s="45">
        <v>45625</v>
      </c>
      <c r="H239" s="44" t="s">
        <v>308</v>
      </c>
      <c r="I239" s="74">
        <v>136.8776</v>
      </c>
      <c r="J239" s="138">
        <f t="shared" si="3"/>
        <v>5</v>
      </c>
      <c r="K239" s="46">
        <v>344</v>
      </c>
      <c r="L239" s="46">
        <v>344</v>
      </c>
      <c r="M239" s="46">
        <v>0</v>
      </c>
      <c r="N239" s="46">
        <v>4</v>
      </c>
      <c r="O239" s="46">
        <v>188.499</v>
      </c>
      <c r="P239" s="46">
        <v>5</v>
      </c>
      <c r="Q239" s="46">
        <v>151.88900000000001</v>
      </c>
      <c r="R239" s="46">
        <v>0</v>
      </c>
      <c r="S239" s="40">
        <v>684.38800000000003</v>
      </c>
    </row>
    <row r="240" spans="1:19" ht="86.25" outlineLevel="1" x14ac:dyDescent="0.3">
      <c r="A240" s="42" t="s">
        <v>541</v>
      </c>
      <c r="B240" s="43" t="s">
        <v>210</v>
      </c>
      <c r="C240" s="39" t="s">
        <v>229</v>
      </c>
      <c r="D240" s="41" t="s">
        <v>650</v>
      </c>
      <c r="E240" s="44" t="s">
        <v>870</v>
      </c>
      <c r="F240" s="45">
        <v>45621</v>
      </c>
      <c r="G240" s="45">
        <v>45625</v>
      </c>
      <c r="H240" s="44" t="s">
        <v>308</v>
      </c>
      <c r="I240" s="74">
        <v>136.8776</v>
      </c>
      <c r="J240" s="138">
        <f t="shared" si="3"/>
        <v>5</v>
      </c>
      <c r="K240" s="46">
        <v>344</v>
      </c>
      <c r="L240" s="46">
        <v>344</v>
      </c>
      <c r="M240" s="46">
        <v>0</v>
      </c>
      <c r="N240" s="46">
        <v>4</v>
      </c>
      <c r="O240" s="46">
        <v>188.499</v>
      </c>
      <c r="P240" s="46">
        <v>5</v>
      </c>
      <c r="Q240" s="46">
        <v>151.88900000000001</v>
      </c>
      <c r="R240" s="46">
        <v>0</v>
      </c>
      <c r="S240" s="40">
        <v>684.38800000000003</v>
      </c>
    </row>
    <row r="241" spans="1:19" ht="68.25" customHeight="1" outlineLevel="1" x14ac:dyDescent="0.3">
      <c r="A241" s="42" t="s">
        <v>541</v>
      </c>
      <c r="B241" s="43" t="s">
        <v>211</v>
      </c>
      <c r="C241" s="39" t="s">
        <v>229</v>
      </c>
      <c r="D241" s="41" t="s">
        <v>651</v>
      </c>
      <c r="E241" s="44" t="s">
        <v>861</v>
      </c>
      <c r="F241" s="45">
        <v>45629</v>
      </c>
      <c r="G241" s="45">
        <v>45631</v>
      </c>
      <c r="H241" s="44" t="s">
        <v>947</v>
      </c>
      <c r="I241" s="74">
        <v>262.03699999999998</v>
      </c>
      <c r="J241" s="138">
        <f t="shared" si="3"/>
        <v>3</v>
      </c>
      <c r="K241" s="46">
        <v>460</v>
      </c>
      <c r="L241" s="46">
        <v>460</v>
      </c>
      <c r="M241" s="46">
        <v>0</v>
      </c>
      <c r="N241" s="46">
        <v>2</v>
      </c>
      <c r="O241" s="46">
        <v>169.369</v>
      </c>
      <c r="P241" s="46">
        <v>3</v>
      </c>
      <c r="Q241" s="46">
        <v>155.392</v>
      </c>
      <c r="R241" s="46">
        <v>1.35</v>
      </c>
      <c r="S241" s="40">
        <v>786.11099999999999</v>
      </c>
    </row>
    <row r="242" spans="1:19" ht="159.75" customHeight="1" outlineLevel="1" x14ac:dyDescent="0.3">
      <c r="A242" s="42" t="s">
        <v>542</v>
      </c>
      <c r="B242" s="43" t="s">
        <v>66</v>
      </c>
      <c r="C242" s="39" t="s">
        <v>229</v>
      </c>
      <c r="D242" s="41" t="s">
        <v>683</v>
      </c>
      <c r="E242" s="44" t="s">
        <v>871</v>
      </c>
      <c r="F242" s="45">
        <v>45572</v>
      </c>
      <c r="G242" s="45">
        <v>45576</v>
      </c>
      <c r="H242" s="44" t="s">
        <v>1004</v>
      </c>
      <c r="I242" s="74">
        <v>48.730399999999996</v>
      </c>
      <c r="J242" s="138">
        <f t="shared" si="3"/>
        <v>5</v>
      </c>
      <c r="K242" s="46">
        <v>0</v>
      </c>
      <c r="L242" s="46">
        <v>0</v>
      </c>
      <c r="M242" s="46">
        <v>0</v>
      </c>
      <c r="N242" s="46">
        <v>4</v>
      </c>
      <c r="O242" s="46">
        <v>0</v>
      </c>
      <c r="P242" s="46">
        <v>5</v>
      </c>
      <c r="Q242" s="46">
        <v>243.65199999999999</v>
      </c>
      <c r="R242" s="46">
        <v>0</v>
      </c>
      <c r="S242" s="40">
        <v>243.65199999999999</v>
      </c>
    </row>
    <row r="243" spans="1:19" ht="155.25" outlineLevel="1" x14ac:dyDescent="0.3">
      <c r="A243" s="42" t="s">
        <v>542</v>
      </c>
      <c r="B243" s="43" t="s">
        <v>69</v>
      </c>
      <c r="C243" s="39" t="s">
        <v>229</v>
      </c>
      <c r="D243" s="41" t="s">
        <v>314</v>
      </c>
      <c r="E243" s="44" t="s">
        <v>872</v>
      </c>
      <c r="F243" s="45">
        <v>45565</v>
      </c>
      <c r="G243" s="45">
        <v>45569</v>
      </c>
      <c r="H243" s="44" t="s">
        <v>992</v>
      </c>
      <c r="I243" s="74">
        <v>75.367400000000004</v>
      </c>
      <c r="J243" s="138">
        <f t="shared" si="3"/>
        <v>5</v>
      </c>
      <c r="K243" s="46">
        <v>319.38</v>
      </c>
      <c r="L243" s="46">
        <v>319.38</v>
      </c>
      <c r="M243" s="46">
        <v>0</v>
      </c>
      <c r="N243" s="46">
        <v>4</v>
      </c>
      <c r="O243" s="46">
        <v>0</v>
      </c>
      <c r="P243" s="46">
        <v>5</v>
      </c>
      <c r="Q243" s="46">
        <v>0</v>
      </c>
      <c r="R243" s="46">
        <v>57.457000000000001</v>
      </c>
      <c r="S243" s="40">
        <v>376.83699999999999</v>
      </c>
    </row>
    <row r="244" spans="1:19" ht="51.75" outlineLevel="1" x14ac:dyDescent="0.3">
      <c r="A244" s="42" t="s">
        <v>542</v>
      </c>
      <c r="B244" s="43" t="s">
        <v>128</v>
      </c>
      <c r="C244" s="39" t="s">
        <v>229</v>
      </c>
      <c r="D244" s="41" t="s">
        <v>315</v>
      </c>
      <c r="E244" s="44" t="s">
        <v>873</v>
      </c>
      <c r="F244" s="45">
        <v>45572</v>
      </c>
      <c r="G244" s="45">
        <v>45577</v>
      </c>
      <c r="H244" s="44" t="s">
        <v>988</v>
      </c>
      <c r="I244" s="74">
        <v>143.99716666666666</v>
      </c>
      <c r="J244" s="138">
        <f t="shared" si="3"/>
        <v>7</v>
      </c>
      <c r="K244" s="46">
        <v>397.54899999999998</v>
      </c>
      <c r="L244" s="46">
        <v>397.54899999999998</v>
      </c>
      <c r="M244" s="46">
        <v>0</v>
      </c>
      <c r="N244" s="46">
        <v>5</v>
      </c>
      <c r="O244" s="46">
        <v>254.876</v>
      </c>
      <c r="P244" s="46">
        <v>6</v>
      </c>
      <c r="Q244" s="46">
        <v>211.55799999999999</v>
      </c>
      <c r="R244" s="46">
        <v>0</v>
      </c>
      <c r="S244" s="40">
        <v>863.98299999999995</v>
      </c>
    </row>
    <row r="245" spans="1:19" ht="86.25" outlineLevel="1" x14ac:dyDescent="0.3">
      <c r="A245" s="42" t="s">
        <v>542</v>
      </c>
      <c r="B245" s="43" t="s">
        <v>129</v>
      </c>
      <c r="C245" s="39" t="s">
        <v>229</v>
      </c>
      <c r="D245" s="41" t="s">
        <v>315</v>
      </c>
      <c r="E245" s="44" t="s">
        <v>874</v>
      </c>
      <c r="F245" s="45">
        <v>45572</v>
      </c>
      <c r="G245" s="45">
        <v>45577</v>
      </c>
      <c r="H245" s="44" t="s">
        <v>988</v>
      </c>
      <c r="I245" s="74">
        <v>143.99716666666666</v>
      </c>
      <c r="J245" s="138">
        <f t="shared" si="3"/>
        <v>5</v>
      </c>
      <c r="K245" s="46">
        <v>397.54899999999998</v>
      </c>
      <c r="L245" s="46">
        <v>397.54899999999998</v>
      </c>
      <c r="M245" s="46">
        <v>0</v>
      </c>
      <c r="N245" s="46">
        <v>5</v>
      </c>
      <c r="O245" s="46">
        <v>254.876</v>
      </c>
      <c r="P245" s="46">
        <v>6</v>
      </c>
      <c r="Q245" s="46">
        <v>211.55799999999999</v>
      </c>
      <c r="R245" s="46">
        <v>0</v>
      </c>
      <c r="S245" s="40">
        <v>863.98299999999995</v>
      </c>
    </row>
    <row r="246" spans="1:19" ht="86.25" outlineLevel="1" x14ac:dyDescent="0.3">
      <c r="A246" s="42" t="s">
        <v>542</v>
      </c>
      <c r="B246" s="43" t="s">
        <v>130</v>
      </c>
      <c r="C246" s="39" t="s">
        <v>229</v>
      </c>
      <c r="D246" s="41" t="s">
        <v>316</v>
      </c>
      <c r="E246" s="44" t="s">
        <v>875</v>
      </c>
      <c r="F246" s="45">
        <v>45572</v>
      </c>
      <c r="G246" s="45">
        <v>45574</v>
      </c>
      <c r="H246" s="44" t="s">
        <v>993</v>
      </c>
      <c r="I246" s="74">
        <v>218.79533333333336</v>
      </c>
      <c r="J246" s="138">
        <f t="shared" si="3"/>
        <v>4</v>
      </c>
      <c r="K246" s="46">
        <v>290.375</v>
      </c>
      <c r="L246" s="46">
        <v>290.375</v>
      </c>
      <c r="M246" s="46">
        <v>0</v>
      </c>
      <c r="N246" s="46">
        <v>2</v>
      </c>
      <c r="O246" s="46">
        <v>152.53700000000001</v>
      </c>
      <c r="P246" s="46">
        <v>3</v>
      </c>
      <c r="Q246" s="46">
        <v>180.024</v>
      </c>
      <c r="R246" s="46">
        <v>33.450000000000003</v>
      </c>
      <c r="S246" s="40">
        <v>656.38600000000008</v>
      </c>
    </row>
    <row r="247" spans="1:19" ht="159" customHeight="1" outlineLevel="1" x14ac:dyDescent="0.3">
      <c r="A247" s="42" t="s">
        <v>542</v>
      </c>
      <c r="B247" s="43" t="s">
        <v>131</v>
      </c>
      <c r="C247" s="39" t="s">
        <v>229</v>
      </c>
      <c r="D247" s="41" t="s">
        <v>317</v>
      </c>
      <c r="E247" s="44" t="s">
        <v>876</v>
      </c>
      <c r="F247" s="45">
        <v>45593</v>
      </c>
      <c r="G247" s="45">
        <v>45597</v>
      </c>
      <c r="H247" s="44" t="s">
        <v>982</v>
      </c>
      <c r="I247" s="74">
        <v>53.671000000000006</v>
      </c>
      <c r="J247" s="138">
        <f t="shared" si="3"/>
        <v>5</v>
      </c>
      <c r="K247" s="46">
        <v>246.63</v>
      </c>
      <c r="L247" s="46">
        <v>246.63</v>
      </c>
      <c r="M247" s="46">
        <v>0</v>
      </c>
      <c r="N247" s="46">
        <v>4</v>
      </c>
      <c r="O247" s="46">
        <v>0</v>
      </c>
      <c r="P247" s="46">
        <v>5</v>
      </c>
      <c r="Q247" s="46">
        <v>0</v>
      </c>
      <c r="R247" s="46">
        <v>21.725000000000001</v>
      </c>
      <c r="S247" s="40">
        <v>268.35500000000002</v>
      </c>
    </row>
    <row r="248" spans="1:19" ht="159" customHeight="1" outlineLevel="1" x14ac:dyDescent="0.3">
      <c r="A248" s="42" t="s">
        <v>542</v>
      </c>
      <c r="B248" s="43" t="s">
        <v>132</v>
      </c>
      <c r="C248" s="39" t="s">
        <v>229</v>
      </c>
      <c r="D248" s="41" t="s">
        <v>317</v>
      </c>
      <c r="E248" s="44" t="s">
        <v>877</v>
      </c>
      <c r="F248" s="45">
        <v>45593</v>
      </c>
      <c r="G248" s="45">
        <v>45597</v>
      </c>
      <c r="H248" s="44" t="s">
        <v>982</v>
      </c>
      <c r="I248" s="74">
        <v>50.886000000000003</v>
      </c>
      <c r="J248" s="138">
        <f t="shared" si="3"/>
        <v>5</v>
      </c>
      <c r="K248" s="46">
        <v>246.63</v>
      </c>
      <c r="L248" s="46">
        <v>246.63</v>
      </c>
      <c r="M248" s="46">
        <v>0</v>
      </c>
      <c r="N248" s="46">
        <v>4</v>
      </c>
      <c r="O248" s="46">
        <v>0</v>
      </c>
      <c r="P248" s="46">
        <v>5</v>
      </c>
      <c r="Q248" s="46">
        <v>0</v>
      </c>
      <c r="R248" s="46">
        <v>7.8</v>
      </c>
      <c r="S248" s="40">
        <v>254.43</v>
      </c>
    </row>
    <row r="249" spans="1:19" ht="66" customHeight="1" outlineLevel="1" x14ac:dyDescent="0.3">
      <c r="A249" s="42" t="s">
        <v>542</v>
      </c>
      <c r="B249" s="43" t="s">
        <v>133</v>
      </c>
      <c r="C249" s="39" t="s">
        <v>229</v>
      </c>
      <c r="D249" s="41" t="s">
        <v>318</v>
      </c>
      <c r="E249" s="44" t="s">
        <v>878</v>
      </c>
      <c r="F249" s="45">
        <v>45580</v>
      </c>
      <c r="G249" s="45">
        <v>45582</v>
      </c>
      <c r="H249" s="44" t="s">
        <v>938</v>
      </c>
      <c r="I249" s="74">
        <v>176.715</v>
      </c>
      <c r="J249" s="138">
        <f t="shared" si="3"/>
        <v>1</v>
      </c>
      <c r="K249" s="46">
        <v>95.867000000000004</v>
      </c>
      <c r="L249" s="46">
        <v>95.867000000000004</v>
      </c>
      <c r="M249" s="46">
        <v>0</v>
      </c>
      <c r="N249" s="46">
        <v>2</v>
      </c>
      <c r="O249" s="46">
        <v>51.420999999999999</v>
      </c>
      <c r="P249" s="46">
        <v>1</v>
      </c>
      <c r="Q249" s="46">
        <v>29.427</v>
      </c>
      <c r="R249" s="46">
        <v>0</v>
      </c>
      <c r="S249" s="40">
        <v>176.715</v>
      </c>
    </row>
    <row r="250" spans="1:19" ht="103.5" outlineLevel="1" x14ac:dyDescent="0.3">
      <c r="A250" s="42" t="s">
        <v>542</v>
      </c>
      <c r="B250" s="43" t="s">
        <v>134</v>
      </c>
      <c r="C250" s="39" t="s">
        <v>229</v>
      </c>
      <c r="D250" s="41" t="s">
        <v>318</v>
      </c>
      <c r="E250" s="44" t="s">
        <v>879</v>
      </c>
      <c r="F250" s="45">
        <v>45580</v>
      </c>
      <c r="G250" s="45">
        <v>45584</v>
      </c>
      <c r="H250" s="44" t="s">
        <v>938</v>
      </c>
      <c r="I250" s="74">
        <v>93.493500000000012</v>
      </c>
      <c r="J250" s="138">
        <f t="shared" si="3"/>
        <v>4</v>
      </c>
      <c r="K250" s="46">
        <v>160.732</v>
      </c>
      <c r="L250" s="46">
        <v>160.732</v>
      </c>
      <c r="M250" s="46">
        <v>0</v>
      </c>
      <c r="N250" s="46">
        <v>4</v>
      </c>
      <c r="O250" s="46">
        <v>95.531000000000006</v>
      </c>
      <c r="P250" s="46">
        <v>4</v>
      </c>
      <c r="Q250" s="46">
        <v>117.711</v>
      </c>
      <c r="R250" s="46">
        <v>0</v>
      </c>
      <c r="S250" s="40">
        <v>373.97400000000005</v>
      </c>
    </row>
    <row r="251" spans="1:19" ht="93.75" customHeight="1" outlineLevel="1" x14ac:dyDescent="0.3">
      <c r="A251" s="42" t="s">
        <v>542</v>
      </c>
      <c r="B251" s="43" t="s">
        <v>135</v>
      </c>
      <c r="C251" s="39" t="s">
        <v>229</v>
      </c>
      <c r="D251" s="41" t="s">
        <v>319</v>
      </c>
      <c r="E251" s="44" t="s">
        <v>880</v>
      </c>
      <c r="F251" s="45">
        <v>45578</v>
      </c>
      <c r="G251" s="45">
        <v>45584</v>
      </c>
      <c r="H251" s="44" t="s">
        <v>947</v>
      </c>
      <c r="I251" s="74">
        <v>176.99942857142858</v>
      </c>
      <c r="J251" s="138">
        <f t="shared" si="3"/>
        <v>7</v>
      </c>
      <c r="K251" s="46">
        <v>373.84199999999998</v>
      </c>
      <c r="L251" s="46">
        <v>373.84199999999998</v>
      </c>
      <c r="M251" s="46">
        <v>0</v>
      </c>
      <c r="N251" s="46">
        <v>6</v>
      </c>
      <c r="O251" s="46">
        <v>495.39400000000001</v>
      </c>
      <c r="P251" s="46">
        <v>7</v>
      </c>
      <c r="Q251" s="46">
        <v>369.76</v>
      </c>
      <c r="R251" s="46">
        <v>0</v>
      </c>
      <c r="S251" s="40">
        <v>1238.9960000000001</v>
      </c>
    </row>
    <row r="252" spans="1:19" ht="155.25" outlineLevel="1" x14ac:dyDescent="0.3">
      <c r="A252" s="42" t="s">
        <v>542</v>
      </c>
      <c r="B252" s="43" t="s">
        <v>136</v>
      </c>
      <c r="C252" s="39" t="s">
        <v>229</v>
      </c>
      <c r="D252" s="41" t="s">
        <v>319</v>
      </c>
      <c r="E252" s="44" t="s">
        <v>881</v>
      </c>
      <c r="F252" s="45">
        <v>45578</v>
      </c>
      <c r="G252" s="45">
        <v>45584</v>
      </c>
      <c r="H252" s="44" t="s">
        <v>947</v>
      </c>
      <c r="I252" s="74">
        <v>167.64757142857141</v>
      </c>
      <c r="J252" s="138">
        <f t="shared" si="3"/>
        <v>7</v>
      </c>
      <c r="K252" s="46">
        <v>373.84199999999998</v>
      </c>
      <c r="L252" s="46">
        <v>373.84199999999998</v>
      </c>
      <c r="M252" s="46">
        <v>0</v>
      </c>
      <c r="N252" s="46">
        <v>6</v>
      </c>
      <c r="O252" s="46">
        <v>429.93099999999998</v>
      </c>
      <c r="P252" s="46">
        <v>7</v>
      </c>
      <c r="Q252" s="46">
        <v>369.76</v>
      </c>
      <c r="R252" s="46">
        <v>0</v>
      </c>
      <c r="S252" s="40">
        <v>1173.5329999999999</v>
      </c>
    </row>
    <row r="253" spans="1:19" ht="153" customHeight="1" outlineLevel="1" x14ac:dyDescent="0.3">
      <c r="A253" s="42" t="s">
        <v>542</v>
      </c>
      <c r="B253" s="43" t="s">
        <v>163</v>
      </c>
      <c r="C253" s="39" t="s">
        <v>229</v>
      </c>
      <c r="D253" s="41" t="s">
        <v>320</v>
      </c>
      <c r="E253" s="44" t="s">
        <v>882</v>
      </c>
      <c r="F253" s="45">
        <v>45586</v>
      </c>
      <c r="G253" s="45">
        <v>45589</v>
      </c>
      <c r="H253" s="44" t="s">
        <v>1004</v>
      </c>
      <c r="I253" s="74">
        <v>47.738500000000002</v>
      </c>
      <c r="J253" s="138">
        <f t="shared" si="3"/>
        <v>4</v>
      </c>
      <c r="K253" s="46">
        <v>0</v>
      </c>
      <c r="L253" s="46">
        <v>0</v>
      </c>
      <c r="M253" s="46">
        <v>0</v>
      </c>
      <c r="N253" s="46">
        <v>3</v>
      </c>
      <c r="O253" s="46">
        <v>0</v>
      </c>
      <c r="P253" s="46">
        <v>4</v>
      </c>
      <c r="Q253" s="46">
        <v>190.95400000000001</v>
      </c>
      <c r="R253" s="46">
        <v>0</v>
      </c>
      <c r="S253" s="40">
        <v>190.95400000000001</v>
      </c>
    </row>
    <row r="254" spans="1:19" ht="174" customHeight="1" outlineLevel="1" x14ac:dyDescent="0.3">
      <c r="A254" s="42" t="s">
        <v>542</v>
      </c>
      <c r="B254" s="43" t="s">
        <v>164</v>
      </c>
      <c r="C254" s="39" t="s">
        <v>229</v>
      </c>
      <c r="D254" s="41" t="s">
        <v>320</v>
      </c>
      <c r="E254" s="44" t="s">
        <v>883</v>
      </c>
      <c r="F254" s="45">
        <v>45586</v>
      </c>
      <c r="G254" s="45">
        <v>45589</v>
      </c>
      <c r="H254" s="44" t="s">
        <v>1004</v>
      </c>
      <c r="I254" s="74">
        <v>47.738500000000002</v>
      </c>
      <c r="J254" s="138">
        <f t="shared" si="3"/>
        <v>4</v>
      </c>
      <c r="K254" s="46">
        <v>0</v>
      </c>
      <c r="L254" s="46">
        <v>0</v>
      </c>
      <c r="M254" s="46">
        <v>0</v>
      </c>
      <c r="N254" s="46">
        <v>3</v>
      </c>
      <c r="O254" s="46">
        <v>0</v>
      </c>
      <c r="P254" s="46">
        <v>4</v>
      </c>
      <c r="Q254" s="46">
        <v>190.95400000000001</v>
      </c>
      <c r="R254" s="46">
        <v>0</v>
      </c>
      <c r="S254" s="40">
        <v>190.95400000000001</v>
      </c>
    </row>
    <row r="255" spans="1:19" ht="155.25" outlineLevel="1" x14ac:dyDescent="0.3">
      <c r="A255" s="42" t="s">
        <v>542</v>
      </c>
      <c r="B255" s="43" t="s">
        <v>165</v>
      </c>
      <c r="C255" s="39" t="s">
        <v>229</v>
      </c>
      <c r="D255" s="41" t="s">
        <v>321</v>
      </c>
      <c r="E255" s="44" t="s">
        <v>884</v>
      </c>
      <c r="F255" s="45">
        <v>45587</v>
      </c>
      <c r="G255" s="45">
        <v>45590</v>
      </c>
      <c r="H255" s="44" t="s">
        <v>938</v>
      </c>
      <c r="I255" s="74">
        <v>69.485749999999996</v>
      </c>
      <c r="J255" s="138">
        <f t="shared" si="3"/>
        <v>4</v>
      </c>
      <c r="K255" s="46">
        <v>160.21899999999999</v>
      </c>
      <c r="L255" s="46">
        <v>160.21899999999999</v>
      </c>
      <c r="M255" s="46">
        <v>0</v>
      </c>
      <c r="N255" s="46">
        <v>3</v>
      </c>
      <c r="O255" s="46">
        <v>0</v>
      </c>
      <c r="P255" s="46">
        <v>4</v>
      </c>
      <c r="Q255" s="46">
        <v>117.724</v>
      </c>
      <c r="R255" s="46">
        <v>0</v>
      </c>
      <c r="S255" s="40">
        <v>277.94299999999998</v>
      </c>
    </row>
    <row r="256" spans="1:19" ht="51.75" outlineLevel="1" x14ac:dyDescent="0.3">
      <c r="A256" s="42" t="s">
        <v>542</v>
      </c>
      <c r="B256" s="43" t="s">
        <v>166</v>
      </c>
      <c r="C256" s="39" t="s">
        <v>229</v>
      </c>
      <c r="D256" s="41" t="s">
        <v>322</v>
      </c>
      <c r="E256" s="42" t="s">
        <v>894</v>
      </c>
      <c r="F256" s="45">
        <v>45582</v>
      </c>
      <c r="G256" s="45">
        <v>45584</v>
      </c>
      <c r="H256" s="44" t="s">
        <v>938</v>
      </c>
      <c r="I256" s="74">
        <v>75.964666666666673</v>
      </c>
      <c r="J256" s="138">
        <f t="shared" si="3"/>
        <v>2.5</v>
      </c>
      <c r="K256" s="46">
        <v>90.501000000000005</v>
      </c>
      <c r="L256" s="46">
        <v>90.501000000000005</v>
      </c>
      <c r="M256" s="46">
        <v>0</v>
      </c>
      <c r="N256" s="46">
        <v>2</v>
      </c>
      <c r="O256" s="46">
        <v>44.11</v>
      </c>
      <c r="P256" s="46">
        <v>3</v>
      </c>
      <c r="Q256" s="46">
        <v>88.283000000000001</v>
      </c>
      <c r="R256" s="46">
        <v>5</v>
      </c>
      <c r="S256" s="40">
        <v>227.89400000000001</v>
      </c>
    </row>
    <row r="257" spans="1:19" ht="122.25" customHeight="1" outlineLevel="1" x14ac:dyDescent="0.3">
      <c r="A257" s="42" t="s">
        <v>542</v>
      </c>
      <c r="B257" s="43" t="s">
        <v>167</v>
      </c>
      <c r="C257" s="39" t="s">
        <v>229</v>
      </c>
      <c r="D257" s="41" t="s">
        <v>323</v>
      </c>
      <c r="E257" s="44" t="s">
        <v>885</v>
      </c>
      <c r="F257" s="45">
        <v>45598</v>
      </c>
      <c r="G257" s="45">
        <v>45604</v>
      </c>
      <c r="H257" s="44" t="s">
        <v>997</v>
      </c>
      <c r="I257" s="74">
        <v>54.981571428571435</v>
      </c>
      <c r="J257" s="138">
        <f t="shared" si="3"/>
        <v>7</v>
      </c>
      <c r="K257" s="46">
        <v>373.04700000000003</v>
      </c>
      <c r="L257" s="46">
        <v>373.04700000000003</v>
      </c>
      <c r="M257" s="46">
        <v>0</v>
      </c>
      <c r="N257" s="46">
        <v>6</v>
      </c>
      <c r="O257" s="46">
        <v>0</v>
      </c>
      <c r="P257" s="46">
        <v>7</v>
      </c>
      <c r="Q257" s="46">
        <v>0</v>
      </c>
      <c r="R257" s="46">
        <v>11.824</v>
      </c>
      <c r="S257" s="40">
        <v>384.87100000000004</v>
      </c>
    </row>
    <row r="258" spans="1:19" ht="51.75" outlineLevel="1" x14ac:dyDescent="0.3">
      <c r="A258" s="42" t="s">
        <v>542</v>
      </c>
      <c r="B258" s="43" t="s">
        <v>168</v>
      </c>
      <c r="C258" s="39" t="s">
        <v>229</v>
      </c>
      <c r="D258" s="41" t="s">
        <v>324</v>
      </c>
      <c r="E258" s="44" t="s">
        <v>886</v>
      </c>
      <c r="F258" s="45">
        <v>45593</v>
      </c>
      <c r="G258" s="45">
        <v>45596</v>
      </c>
      <c r="H258" s="44" t="s">
        <v>938</v>
      </c>
      <c r="I258" s="74">
        <v>96.4465</v>
      </c>
      <c r="J258" s="138">
        <f t="shared" si="3"/>
        <v>4</v>
      </c>
      <c r="K258" s="46">
        <v>171.726</v>
      </c>
      <c r="L258" s="46">
        <v>171.726</v>
      </c>
      <c r="M258" s="46">
        <v>0</v>
      </c>
      <c r="N258" s="46">
        <v>3</v>
      </c>
      <c r="O258" s="46">
        <v>96.385000000000005</v>
      </c>
      <c r="P258" s="46">
        <v>4</v>
      </c>
      <c r="Q258" s="46">
        <v>117.675</v>
      </c>
      <c r="R258" s="46">
        <v>0</v>
      </c>
      <c r="S258" s="40">
        <v>385.786</v>
      </c>
    </row>
    <row r="259" spans="1:19" ht="103.5" outlineLevel="1" x14ac:dyDescent="0.3">
      <c r="A259" s="42" t="s">
        <v>542</v>
      </c>
      <c r="B259" s="43" t="s">
        <v>169</v>
      </c>
      <c r="C259" s="39" t="s">
        <v>229</v>
      </c>
      <c r="D259" s="41" t="s">
        <v>324</v>
      </c>
      <c r="E259" s="44" t="s">
        <v>879</v>
      </c>
      <c r="F259" s="45">
        <v>45593</v>
      </c>
      <c r="G259" s="45">
        <v>45596</v>
      </c>
      <c r="H259" s="44" t="s">
        <v>938</v>
      </c>
      <c r="I259" s="74">
        <v>96.4465</v>
      </c>
      <c r="J259" s="138">
        <f t="shared" si="3"/>
        <v>4</v>
      </c>
      <c r="K259" s="46">
        <v>171.726</v>
      </c>
      <c r="L259" s="46">
        <v>171.726</v>
      </c>
      <c r="M259" s="46">
        <v>0</v>
      </c>
      <c r="N259" s="46">
        <v>3</v>
      </c>
      <c r="O259" s="46">
        <v>96.385000000000005</v>
      </c>
      <c r="P259" s="46">
        <v>4</v>
      </c>
      <c r="Q259" s="46">
        <v>117.675</v>
      </c>
      <c r="R259" s="46">
        <v>0</v>
      </c>
      <c r="S259" s="40">
        <v>385.786</v>
      </c>
    </row>
    <row r="260" spans="1:19" ht="103.5" outlineLevel="1" x14ac:dyDescent="0.3">
      <c r="A260" s="42" t="s">
        <v>542</v>
      </c>
      <c r="B260" s="43" t="s">
        <v>170</v>
      </c>
      <c r="C260" s="39" t="s">
        <v>229</v>
      </c>
      <c r="D260" s="41" t="s">
        <v>324</v>
      </c>
      <c r="E260" s="44" t="s">
        <v>887</v>
      </c>
      <c r="F260" s="45">
        <v>45593</v>
      </c>
      <c r="G260" s="45">
        <v>45596</v>
      </c>
      <c r="H260" s="44" t="s">
        <v>938</v>
      </c>
      <c r="I260" s="74">
        <v>96.4465</v>
      </c>
      <c r="J260" s="138">
        <f t="shared" si="3"/>
        <v>4</v>
      </c>
      <c r="K260" s="46">
        <v>171.726</v>
      </c>
      <c r="L260" s="46">
        <v>171.726</v>
      </c>
      <c r="M260" s="46">
        <v>0</v>
      </c>
      <c r="N260" s="46">
        <v>3</v>
      </c>
      <c r="O260" s="46">
        <v>96.385000000000005</v>
      </c>
      <c r="P260" s="46">
        <v>4</v>
      </c>
      <c r="Q260" s="46">
        <v>117.675</v>
      </c>
      <c r="R260" s="46">
        <v>0</v>
      </c>
      <c r="S260" s="40">
        <v>385.786</v>
      </c>
    </row>
    <row r="261" spans="1:19" ht="133.5" customHeight="1" outlineLevel="1" x14ac:dyDescent="0.3">
      <c r="A261" s="42" t="s">
        <v>542</v>
      </c>
      <c r="B261" s="43" t="s">
        <v>171</v>
      </c>
      <c r="C261" s="39" t="s">
        <v>229</v>
      </c>
      <c r="D261" s="41" t="s">
        <v>324</v>
      </c>
      <c r="E261" s="44" t="s">
        <v>888</v>
      </c>
      <c r="F261" s="45">
        <v>45593</v>
      </c>
      <c r="G261" s="45">
        <v>45596</v>
      </c>
      <c r="H261" s="44" t="s">
        <v>938</v>
      </c>
      <c r="I261" s="74">
        <v>98.647750000000002</v>
      </c>
      <c r="J261" s="138">
        <f t="shared" si="3"/>
        <v>4</v>
      </c>
      <c r="K261" s="46">
        <v>180.53100000000001</v>
      </c>
      <c r="L261" s="46">
        <v>180.53100000000001</v>
      </c>
      <c r="M261" s="46">
        <v>0</v>
      </c>
      <c r="N261" s="46">
        <v>3</v>
      </c>
      <c r="O261" s="46">
        <v>96.385000000000005</v>
      </c>
      <c r="P261" s="46">
        <v>4</v>
      </c>
      <c r="Q261" s="46">
        <v>117.675</v>
      </c>
      <c r="R261" s="46">
        <v>0</v>
      </c>
      <c r="S261" s="40">
        <v>394.59100000000001</v>
      </c>
    </row>
    <row r="262" spans="1:19" ht="123.75" customHeight="1" outlineLevel="1" x14ac:dyDescent="0.3">
      <c r="A262" s="42" t="s">
        <v>542</v>
      </c>
      <c r="B262" s="43" t="s">
        <v>172</v>
      </c>
      <c r="C262" s="39" t="s">
        <v>229</v>
      </c>
      <c r="D262" s="41" t="s">
        <v>324</v>
      </c>
      <c r="E262" s="44" t="s">
        <v>889</v>
      </c>
      <c r="F262" s="45">
        <v>45593</v>
      </c>
      <c r="G262" s="45">
        <v>45594</v>
      </c>
      <c r="H262" s="44" t="s">
        <v>938</v>
      </c>
      <c r="I262" s="74">
        <v>143.45099999999999</v>
      </c>
      <c r="J262" s="138">
        <f t="shared" si="3"/>
        <v>2</v>
      </c>
      <c r="K262" s="46">
        <v>195.93700000000001</v>
      </c>
      <c r="L262" s="46">
        <v>195.93700000000001</v>
      </c>
      <c r="M262" s="46">
        <v>0</v>
      </c>
      <c r="N262" s="46">
        <v>1</v>
      </c>
      <c r="O262" s="46">
        <v>32.128</v>
      </c>
      <c r="P262" s="46">
        <v>2</v>
      </c>
      <c r="Q262" s="46">
        <v>58.837000000000003</v>
      </c>
      <c r="R262" s="46">
        <v>0</v>
      </c>
      <c r="S262" s="40">
        <v>286.90199999999999</v>
      </c>
    </row>
    <row r="263" spans="1:19" ht="138" customHeight="1" outlineLevel="1" x14ac:dyDescent="0.3">
      <c r="A263" s="42" t="s">
        <v>542</v>
      </c>
      <c r="B263" s="43" t="s">
        <v>173</v>
      </c>
      <c r="C263" s="39" t="s">
        <v>229</v>
      </c>
      <c r="D263" s="41" t="s">
        <v>325</v>
      </c>
      <c r="E263" s="44" t="s">
        <v>890</v>
      </c>
      <c r="F263" s="45">
        <v>45606</v>
      </c>
      <c r="G263" s="45">
        <v>45612</v>
      </c>
      <c r="H263" s="44" t="s">
        <v>938</v>
      </c>
      <c r="I263" s="74">
        <v>72.675142857142845</v>
      </c>
      <c r="J263" s="138">
        <f t="shared" si="3"/>
        <v>7</v>
      </c>
      <c r="K263" s="46">
        <v>186.90799999999999</v>
      </c>
      <c r="L263" s="46">
        <v>186.90799999999999</v>
      </c>
      <c r="M263" s="46">
        <v>0</v>
      </c>
      <c r="N263" s="46">
        <v>6</v>
      </c>
      <c r="O263" s="46">
        <v>115.74299999999999</v>
      </c>
      <c r="P263" s="46">
        <v>7</v>
      </c>
      <c r="Q263" s="46">
        <v>206.07499999999999</v>
      </c>
      <c r="R263" s="46">
        <v>0</v>
      </c>
      <c r="S263" s="40">
        <v>508.72599999999994</v>
      </c>
    </row>
    <row r="264" spans="1:19" ht="103.5" customHeight="1" outlineLevel="1" x14ac:dyDescent="0.3">
      <c r="A264" s="42" t="s">
        <v>542</v>
      </c>
      <c r="B264" s="43" t="s">
        <v>174</v>
      </c>
      <c r="C264" s="39" t="s">
        <v>229</v>
      </c>
      <c r="D264" s="41" t="s">
        <v>326</v>
      </c>
      <c r="E264" s="44" t="s">
        <v>891</v>
      </c>
      <c r="F264" s="45">
        <v>45608</v>
      </c>
      <c r="G264" s="45">
        <v>45611</v>
      </c>
      <c r="H264" s="44" t="s">
        <v>938</v>
      </c>
      <c r="I264" s="74">
        <v>99.856750000000005</v>
      </c>
      <c r="J264" s="138">
        <f t="shared" si="3"/>
        <v>4.5</v>
      </c>
      <c r="K264" s="46">
        <v>193.65600000000001</v>
      </c>
      <c r="L264" s="46">
        <v>193.65600000000001</v>
      </c>
      <c r="M264" s="46">
        <v>0</v>
      </c>
      <c r="N264" s="46">
        <v>3</v>
      </c>
      <c r="O264" s="46">
        <v>87.525000000000006</v>
      </c>
      <c r="P264" s="46">
        <v>4</v>
      </c>
      <c r="Q264" s="46">
        <v>118.246</v>
      </c>
      <c r="R264" s="46">
        <v>0</v>
      </c>
      <c r="S264" s="40">
        <v>399.42700000000002</v>
      </c>
    </row>
    <row r="265" spans="1:19" ht="195.75" customHeight="1" outlineLevel="1" x14ac:dyDescent="0.3">
      <c r="A265" s="42" t="s">
        <v>542</v>
      </c>
      <c r="B265" s="43" t="s">
        <v>543</v>
      </c>
      <c r="C265" s="39" t="s">
        <v>229</v>
      </c>
      <c r="D265" s="41" t="s">
        <v>326</v>
      </c>
      <c r="E265" s="44" t="s">
        <v>892</v>
      </c>
      <c r="F265" s="45">
        <v>45608</v>
      </c>
      <c r="G265" s="45">
        <v>45611</v>
      </c>
      <c r="H265" s="44" t="s">
        <v>938</v>
      </c>
      <c r="I265" s="74">
        <v>99.856750000000005</v>
      </c>
      <c r="J265" s="138">
        <f t="shared" si="3"/>
        <v>4</v>
      </c>
      <c r="K265" s="46">
        <v>193.65600000000001</v>
      </c>
      <c r="L265" s="46">
        <v>193.65600000000001</v>
      </c>
      <c r="M265" s="46">
        <v>0</v>
      </c>
      <c r="N265" s="46">
        <v>3</v>
      </c>
      <c r="O265" s="46">
        <v>87.525000000000006</v>
      </c>
      <c r="P265" s="46">
        <v>4</v>
      </c>
      <c r="Q265" s="46">
        <v>118.246</v>
      </c>
      <c r="R265" s="46">
        <v>0</v>
      </c>
      <c r="S265" s="40">
        <v>399.42700000000002</v>
      </c>
    </row>
    <row r="266" spans="1:19" ht="51.75" outlineLevel="1" x14ac:dyDescent="0.3">
      <c r="A266" s="42" t="s">
        <v>542</v>
      </c>
      <c r="B266" s="43" t="s">
        <v>544</v>
      </c>
      <c r="C266" s="39" t="s">
        <v>229</v>
      </c>
      <c r="D266" s="41" t="s">
        <v>327</v>
      </c>
      <c r="E266" s="44" t="s">
        <v>873</v>
      </c>
      <c r="F266" s="45">
        <v>45619</v>
      </c>
      <c r="G266" s="45">
        <v>45626</v>
      </c>
      <c r="H266" s="44" t="s">
        <v>998</v>
      </c>
      <c r="I266" s="74">
        <v>178.05350000000001</v>
      </c>
      <c r="J266" s="138">
        <f t="shared" si="3"/>
        <v>7</v>
      </c>
      <c r="K266" s="46">
        <v>898.47500000000002</v>
      </c>
      <c r="L266" s="46">
        <v>898.47500000000002</v>
      </c>
      <c r="M266" s="46">
        <v>0</v>
      </c>
      <c r="N266" s="46">
        <v>7</v>
      </c>
      <c r="O266" s="46">
        <v>245.44499999999999</v>
      </c>
      <c r="P266" s="46">
        <v>8</v>
      </c>
      <c r="Q266" s="46">
        <v>280.50799999999998</v>
      </c>
      <c r="R266" s="46">
        <v>0</v>
      </c>
      <c r="S266" s="40">
        <v>1424.4280000000001</v>
      </c>
    </row>
    <row r="267" spans="1:19" ht="88.5" customHeight="1" outlineLevel="1" x14ac:dyDescent="0.3">
      <c r="A267" s="42" t="s">
        <v>542</v>
      </c>
      <c r="B267" s="43" t="s">
        <v>545</v>
      </c>
      <c r="C267" s="39" t="s">
        <v>229</v>
      </c>
      <c r="D267" s="41" t="s">
        <v>327</v>
      </c>
      <c r="E267" s="44" t="s">
        <v>874</v>
      </c>
      <c r="F267" s="45">
        <v>45619</v>
      </c>
      <c r="G267" s="45">
        <v>45626</v>
      </c>
      <c r="H267" s="44" t="s">
        <v>998</v>
      </c>
      <c r="I267" s="74">
        <v>172.86600000000001</v>
      </c>
      <c r="J267" s="138">
        <f t="shared" ref="J267:J330" si="4">AVERAGEIFS(P:P, E:E, E267)</f>
        <v>5</v>
      </c>
      <c r="K267" s="46">
        <v>871.00099999999998</v>
      </c>
      <c r="L267" s="46">
        <v>871.00099999999998</v>
      </c>
      <c r="M267" s="46">
        <v>0</v>
      </c>
      <c r="N267" s="46">
        <v>7</v>
      </c>
      <c r="O267" s="46">
        <v>231.41900000000001</v>
      </c>
      <c r="P267" s="46">
        <v>8</v>
      </c>
      <c r="Q267" s="46">
        <v>280.50799999999998</v>
      </c>
      <c r="R267" s="46">
        <v>0</v>
      </c>
      <c r="S267" s="40">
        <v>1382.9280000000001</v>
      </c>
    </row>
    <row r="268" spans="1:19" ht="123.75" customHeight="1" outlineLevel="1" x14ac:dyDescent="0.3">
      <c r="A268" s="42" t="s">
        <v>542</v>
      </c>
      <c r="B268" s="43" t="s">
        <v>546</v>
      </c>
      <c r="C268" s="39" t="s">
        <v>229</v>
      </c>
      <c r="D268" s="41" t="s">
        <v>328</v>
      </c>
      <c r="E268" s="44" t="s">
        <v>893</v>
      </c>
      <c r="F268" s="45">
        <v>45620</v>
      </c>
      <c r="G268" s="45">
        <v>45623</v>
      </c>
      <c r="H268" s="44" t="s">
        <v>947</v>
      </c>
      <c r="I268" s="74">
        <v>234.26875000000001</v>
      </c>
      <c r="J268" s="138">
        <f t="shared" si="4"/>
        <v>4</v>
      </c>
      <c r="K268" s="46">
        <v>533.47</v>
      </c>
      <c r="L268" s="46">
        <v>533.47</v>
      </c>
      <c r="M268" s="46">
        <v>0</v>
      </c>
      <c r="N268" s="46">
        <v>3</v>
      </c>
      <c r="O268" s="46">
        <v>152.22</v>
      </c>
      <c r="P268" s="46">
        <v>4</v>
      </c>
      <c r="Q268" s="46">
        <v>206.90199999999999</v>
      </c>
      <c r="R268" s="46">
        <v>44.482999999999997</v>
      </c>
      <c r="S268" s="40">
        <v>937.07500000000005</v>
      </c>
    </row>
    <row r="269" spans="1:19" ht="51.75" outlineLevel="1" x14ac:dyDescent="0.3">
      <c r="A269" s="42" t="s">
        <v>542</v>
      </c>
      <c r="B269" s="43" t="s">
        <v>547</v>
      </c>
      <c r="C269" s="39" t="s">
        <v>229</v>
      </c>
      <c r="D269" s="41" t="s">
        <v>266</v>
      </c>
      <c r="E269" s="42" t="s">
        <v>894</v>
      </c>
      <c r="F269" s="45">
        <v>45624</v>
      </c>
      <c r="G269" s="45">
        <v>45626</v>
      </c>
      <c r="H269" s="44" t="s">
        <v>938</v>
      </c>
      <c r="I269" s="74">
        <v>139.10733333333334</v>
      </c>
      <c r="J269" s="138">
        <f t="shared" si="4"/>
        <v>2.5</v>
      </c>
      <c r="K269" s="46">
        <v>262.46600000000001</v>
      </c>
      <c r="L269" s="46">
        <v>262.46600000000001</v>
      </c>
      <c r="M269" s="46">
        <v>0</v>
      </c>
      <c r="N269" s="46">
        <v>2</v>
      </c>
      <c r="O269" s="46">
        <v>63.75</v>
      </c>
      <c r="P269" s="46">
        <v>3</v>
      </c>
      <c r="Q269" s="46">
        <v>91.105999999999995</v>
      </c>
      <c r="R269" s="46">
        <v>0</v>
      </c>
      <c r="S269" s="40">
        <v>417.322</v>
      </c>
    </row>
    <row r="270" spans="1:19" ht="169.5" customHeight="1" outlineLevel="1" x14ac:dyDescent="0.3">
      <c r="A270" s="42" t="s">
        <v>542</v>
      </c>
      <c r="B270" s="43" t="s">
        <v>548</v>
      </c>
      <c r="C270" s="39" t="s">
        <v>229</v>
      </c>
      <c r="D270" s="41" t="s">
        <v>329</v>
      </c>
      <c r="E270" s="44" t="s">
        <v>895</v>
      </c>
      <c r="F270" s="45">
        <v>45621</v>
      </c>
      <c r="G270" s="45">
        <v>45624</v>
      </c>
      <c r="H270" s="44" t="s">
        <v>181</v>
      </c>
      <c r="I270" s="74">
        <v>59.957250000000002</v>
      </c>
      <c r="J270" s="138">
        <f t="shared" si="4"/>
        <v>4</v>
      </c>
      <c r="K270" s="46">
        <v>196.04900000000001</v>
      </c>
      <c r="L270" s="46">
        <v>196.04900000000001</v>
      </c>
      <c r="M270" s="46">
        <v>0</v>
      </c>
      <c r="N270" s="46">
        <v>3</v>
      </c>
      <c r="O270" s="46">
        <v>0</v>
      </c>
      <c r="P270" s="46">
        <v>4</v>
      </c>
      <c r="Q270" s="46">
        <v>0</v>
      </c>
      <c r="R270" s="46">
        <v>43.78</v>
      </c>
      <c r="S270" s="40">
        <v>239.82900000000001</v>
      </c>
    </row>
    <row r="271" spans="1:19" ht="149.25" customHeight="1" outlineLevel="1" x14ac:dyDescent="0.3">
      <c r="A271" s="42" t="s">
        <v>542</v>
      </c>
      <c r="B271" s="43" t="s">
        <v>549</v>
      </c>
      <c r="C271" s="39" t="s">
        <v>229</v>
      </c>
      <c r="D271" s="41" t="s">
        <v>329</v>
      </c>
      <c r="E271" s="44" t="s">
        <v>896</v>
      </c>
      <c r="F271" s="45">
        <v>45621</v>
      </c>
      <c r="G271" s="45">
        <v>45624</v>
      </c>
      <c r="H271" s="44" t="s">
        <v>181</v>
      </c>
      <c r="I271" s="74">
        <v>59.957250000000002</v>
      </c>
      <c r="J271" s="138">
        <f t="shared" si="4"/>
        <v>4</v>
      </c>
      <c r="K271" s="46">
        <v>196.04900000000001</v>
      </c>
      <c r="L271" s="46">
        <v>196.04900000000001</v>
      </c>
      <c r="M271" s="46">
        <v>0</v>
      </c>
      <c r="N271" s="46">
        <v>3</v>
      </c>
      <c r="O271" s="46">
        <v>0</v>
      </c>
      <c r="P271" s="46">
        <v>4</v>
      </c>
      <c r="Q271" s="46">
        <v>0</v>
      </c>
      <c r="R271" s="46">
        <v>43.78</v>
      </c>
      <c r="S271" s="40">
        <v>239.82900000000001</v>
      </c>
    </row>
    <row r="272" spans="1:19" ht="103.5" outlineLevel="1" x14ac:dyDescent="0.3">
      <c r="A272" s="42" t="s">
        <v>542</v>
      </c>
      <c r="B272" s="43" t="s">
        <v>550</v>
      </c>
      <c r="C272" s="39" t="s">
        <v>229</v>
      </c>
      <c r="D272" s="41" t="s">
        <v>330</v>
      </c>
      <c r="E272" s="44" t="s">
        <v>887</v>
      </c>
      <c r="F272" s="45">
        <v>45630</v>
      </c>
      <c r="G272" s="45">
        <v>45633</v>
      </c>
      <c r="H272" s="44" t="s">
        <v>984</v>
      </c>
      <c r="I272" s="74">
        <v>119.91999999999999</v>
      </c>
      <c r="J272" s="138">
        <f t="shared" si="4"/>
        <v>4</v>
      </c>
      <c r="K272" s="46">
        <v>238.02099999999999</v>
      </c>
      <c r="L272" s="46">
        <v>238.02099999999999</v>
      </c>
      <c r="M272" s="46">
        <v>0</v>
      </c>
      <c r="N272" s="46">
        <v>3</v>
      </c>
      <c r="O272" s="46">
        <v>127.937</v>
      </c>
      <c r="P272" s="46">
        <v>4</v>
      </c>
      <c r="Q272" s="46">
        <v>113.72199999999999</v>
      </c>
      <c r="R272" s="46">
        <v>0</v>
      </c>
      <c r="S272" s="40">
        <v>479.67999999999995</v>
      </c>
    </row>
    <row r="273" spans="1:19" ht="89.25" customHeight="1" outlineLevel="1" x14ac:dyDescent="0.3">
      <c r="A273" s="42" t="s">
        <v>542</v>
      </c>
      <c r="B273" s="43" t="s">
        <v>551</v>
      </c>
      <c r="C273" s="39" t="s">
        <v>229</v>
      </c>
      <c r="D273" s="41" t="s">
        <v>331</v>
      </c>
      <c r="E273" s="44" t="s">
        <v>874</v>
      </c>
      <c r="F273" s="45">
        <v>45628</v>
      </c>
      <c r="G273" s="45">
        <v>45632</v>
      </c>
      <c r="H273" s="44" t="s">
        <v>982</v>
      </c>
      <c r="I273" s="74">
        <v>377.58199999999999</v>
      </c>
      <c r="J273" s="138">
        <f t="shared" si="4"/>
        <v>5</v>
      </c>
      <c r="K273" s="46">
        <v>295.95999999999998</v>
      </c>
      <c r="L273" s="46">
        <v>295.95999999999998</v>
      </c>
      <c r="M273" s="46">
        <v>0</v>
      </c>
      <c r="N273" s="46">
        <v>1</v>
      </c>
      <c r="O273" s="46">
        <v>48.5</v>
      </c>
      <c r="P273" s="46">
        <v>1</v>
      </c>
      <c r="Q273" s="46">
        <v>33.122</v>
      </c>
      <c r="R273" s="46">
        <v>0</v>
      </c>
      <c r="S273" s="40">
        <v>377.58199999999999</v>
      </c>
    </row>
    <row r="274" spans="1:19" ht="162.75" customHeight="1" outlineLevel="1" x14ac:dyDescent="0.3">
      <c r="A274" s="42" t="s">
        <v>542</v>
      </c>
      <c r="B274" s="43" t="s">
        <v>552</v>
      </c>
      <c r="C274" s="39" t="s">
        <v>229</v>
      </c>
      <c r="D274" s="41" t="s">
        <v>331</v>
      </c>
      <c r="E274" s="44" t="s">
        <v>332</v>
      </c>
      <c r="F274" s="45">
        <v>45628</v>
      </c>
      <c r="G274" s="45">
        <v>45632</v>
      </c>
      <c r="H274" s="44" t="s">
        <v>982</v>
      </c>
      <c r="I274" s="74">
        <v>336.637</v>
      </c>
      <c r="J274" s="138">
        <f t="shared" si="4"/>
        <v>1</v>
      </c>
      <c r="K274" s="46">
        <v>254.227</v>
      </c>
      <c r="L274" s="46">
        <v>254.227</v>
      </c>
      <c r="M274" s="46">
        <v>0</v>
      </c>
      <c r="N274" s="46">
        <v>1</v>
      </c>
      <c r="O274" s="46">
        <v>49.287999999999997</v>
      </c>
      <c r="P274" s="46">
        <v>1</v>
      </c>
      <c r="Q274" s="46">
        <v>33.122</v>
      </c>
      <c r="R274" s="46">
        <v>0</v>
      </c>
      <c r="S274" s="40">
        <v>336.637</v>
      </c>
    </row>
    <row r="275" spans="1:19" ht="51.75" outlineLevel="1" x14ac:dyDescent="0.3">
      <c r="A275" s="42" t="s">
        <v>542</v>
      </c>
      <c r="B275" s="43" t="s">
        <v>553</v>
      </c>
      <c r="C275" s="39" t="s">
        <v>229</v>
      </c>
      <c r="D275" s="41" t="s">
        <v>333</v>
      </c>
      <c r="E275" s="44" t="s">
        <v>897</v>
      </c>
      <c r="F275" s="45">
        <v>45622</v>
      </c>
      <c r="G275" s="45">
        <v>45624</v>
      </c>
      <c r="H275" s="44" t="s">
        <v>984</v>
      </c>
      <c r="I275" s="74">
        <v>119.15349999999999</v>
      </c>
      <c r="J275" s="138">
        <f t="shared" si="4"/>
        <v>2</v>
      </c>
      <c r="K275" s="46">
        <v>123.98099999999999</v>
      </c>
      <c r="L275" s="46">
        <v>123.98099999999999</v>
      </c>
      <c r="M275" s="46">
        <v>0</v>
      </c>
      <c r="N275" s="46">
        <v>2</v>
      </c>
      <c r="O275" s="46">
        <v>51.786000000000001</v>
      </c>
      <c r="P275" s="46">
        <v>2</v>
      </c>
      <c r="Q275" s="46">
        <v>57.54</v>
      </c>
      <c r="R275" s="46">
        <v>5</v>
      </c>
      <c r="S275" s="40">
        <v>238.30699999999999</v>
      </c>
    </row>
    <row r="276" spans="1:19" ht="86.25" outlineLevel="1" x14ac:dyDescent="0.3">
      <c r="A276" s="42" t="s">
        <v>542</v>
      </c>
      <c r="B276" s="43" t="s">
        <v>554</v>
      </c>
      <c r="C276" s="39" t="s">
        <v>229</v>
      </c>
      <c r="D276" s="41" t="s">
        <v>333</v>
      </c>
      <c r="E276" s="44" t="s">
        <v>875</v>
      </c>
      <c r="F276" s="45">
        <v>45621</v>
      </c>
      <c r="G276" s="45">
        <v>45625</v>
      </c>
      <c r="H276" s="44" t="s">
        <v>984</v>
      </c>
      <c r="I276" s="74">
        <v>165.31020000000001</v>
      </c>
      <c r="J276" s="138">
        <f t="shared" si="4"/>
        <v>4</v>
      </c>
      <c r="K276" s="46">
        <v>530.09900000000005</v>
      </c>
      <c r="L276" s="46">
        <v>530.09900000000005</v>
      </c>
      <c r="M276" s="46">
        <v>0</v>
      </c>
      <c r="N276" s="46">
        <v>4</v>
      </c>
      <c r="O276" s="46">
        <v>152.6</v>
      </c>
      <c r="P276" s="46">
        <v>5</v>
      </c>
      <c r="Q276" s="46">
        <v>143.852</v>
      </c>
      <c r="R276" s="46">
        <v>0</v>
      </c>
      <c r="S276" s="40">
        <v>826.55100000000004</v>
      </c>
    </row>
    <row r="277" spans="1:19" ht="128.25" customHeight="1" outlineLevel="1" x14ac:dyDescent="0.3">
      <c r="A277" s="42" t="s">
        <v>542</v>
      </c>
      <c r="B277" s="43" t="s">
        <v>555</v>
      </c>
      <c r="C277" s="39" t="s">
        <v>229</v>
      </c>
      <c r="D277" s="41" t="s">
        <v>333</v>
      </c>
      <c r="E277" s="44" t="s">
        <v>898</v>
      </c>
      <c r="F277" s="45">
        <v>45621</v>
      </c>
      <c r="G277" s="45">
        <v>45625</v>
      </c>
      <c r="H277" s="44" t="s">
        <v>984</v>
      </c>
      <c r="I277" s="74">
        <v>165.31020000000001</v>
      </c>
      <c r="J277" s="138">
        <f t="shared" si="4"/>
        <v>5</v>
      </c>
      <c r="K277" s="46">
        <v>530.09900000000005</v>
      </c>
      <c r="L277" s="46">
        <v>530.09900000000005</v>
      </c>
      <c r="M277" s="46">
        <v>0</v>
      </c>
      <c r="N277" s="46">
        <v>4</v>
      </c>
      <c r="O277" s="46">
        <v>152.6</v>
      </c>
      <c r="P277" s="46">
        <v>5</v>
      </c>
      <c r="Q277" s="46">
        <v>143.852</v>
      </c>
      <c r="R277" s="46">
        <v>0</v>
      </c>
      <c r="S277" s="40">
        <v>826.55100000000004</v>
      </c>
    </row>
    <row r="278" spans="1:19" ht="114" customHeight="1" outlineLevel="1" x14ac:dyDescent="0.3">
      <c r="A278" s="42" t="s">
        <v>542</v>
      </c>
      <c r="B278" s="43" t="s">
        <v>556</v>
      </c>
      <c r="C278" s="39" t="s">
        <v>229</v>
      </c>
      <c r="D278" s="41" t="s">
        <v>333</v>
      </c>
      <c r="E278" s="44" t="s">
        <v>891</v>
      </c>
      <c r="F278" s="45">
        <v>45621</v>
      </c>
      <c r="G278" s="45">
        <v>45625</v>
      </c>
      <c r="H278" s="44" t="s">
        <v>984</v>
      </c>
      <c r="I278" s="74">
        <v>165.31020000000001</v>
      </c>
      <c r="J278" s="138">
        <f t="shared" si="4"/>
        <v>4.5</v>
      </c>
      <c r="K278" s="46">
        <v>530.09900000000005</v>
      </c>
      <c r="L278" s="46">
        <v>530.09900000000005</v>
      </c>
      <c r="M278" s="46">
        <v>0</v>
      </c>
      <c r="N278" s="46">
        <v>4</v>
      </c>
      <c r="O278" s="46">
        <v>152.6</v>
      </c>
      <c r="P278" s="46">
        <v>5</v>
      </c>
      <c r="Q278" s="46">
        <v>143.852</v>
      </c>
      <c r="R278" s="46">
        <v>0</v>
      </c>
      <c r="S278" s="40">
        <v>826.55100000000004</v>
      </c>
    </row>
    <row r="279" spans="1:19" ht="70.5" customHeight="1" outlineLevel="1" x14ac:dyDescent="0.3">
      <c r="A279" s="42" t="s">
        <v>542</v>
      </c>
      <c r="B279" s="43" t="s">
        <v>557</v>
      </c>
      <c r="C279" s="39" t="s">
        <v>229</v>
      </c>
      <c r="D279" s="41" t="s">
        <v>468</v>
      </c>
      <c r="E279" s="44" t="s">
        <v>894</v>
      </c>
      <c r="F279" s="45">
        <v>45639</v>
      </c>
      <c r="G279" s="45">
        <v>45639</v>
      </c>
      <c r="H279" s="44" t="s">
        <v>938</v>
      </c>
      <c r="I279" s="74">
        <v>29.93</v>
      </c>
      <c r="J279" s="138">
        <f t="shared" si="4"/>
        <v>2.5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1</v>
      </c>
      <c r="Q279" s="46">
        <v>29.93</v>
      </c>
      <c r="R279" s="46">
        <v>0</v>
      </c>
      <c r="S279" s="40">
        <v>29.93</v>
      </c>
    </row>
    <row r="280" spans="1:19" ht="70.5" customHeight="1" outlineLevel="1" x14ac:dyDescent="0.3">
      <c r="A280" s="42" t="s">
        <v>542</v>
      </c>
      <c r="B280" s="43" t="s">
        <v>558</v>
      </c>
      <c r="C280" s="39" t="s">
        <v>229</v>
      </c>
      <c r="D280" s="41" t="s">
        <v>466</v>
      </c>
      <c r="E280" s="44" t="s">
        <v>894</v>
      </c>
      <c r="F280" s="45">
        <v>45644</v>
      </c>
      <c r="G280" s="45">
        <v>45646</v>
      </c>
      <c r="H280" s="44" t="s">
        <v>938</v>
      </c>
      <c r="I280" s="74">
        <v>117.68833333333333</v>
      </c>
      <c r="J280" s="138">
        <f t="shared" si="4"/>
        <v>2.5</v>
      </c>
      <c r="K280" s="46">
        <v>185.34399999999999</v>
      </c>
      <c r="L280" s="46">
        <v>185.34399999999999</v>
      </c>
      <c r="M280" s="46">
        <v>0</v>
      </c>
      <c r="N280" s="46">
        <v>2</v>
      </c>
      <c r="O280" s="46">
        <v>67.489999999999995</v>
      </c>
      <c r="P280" s="46">
        <v>3</v>
      </c>
      <c r="Q280" s="46">
        <v>90.230999999999995</v>
      </c>
      <c r="R280" s="46">
        <v>10</v>
      </c>
      <c r="S280" s="40">
        <v>353.065</v>
      </c>
    </row>
    <row r="281" spans="1:19" ht="120.75" outlineLevel="1" x14ac:dyDescent="0.3">
      <c r="A281" s="42" t="s">
        <v>542</v>
      </c>
      <c r="B281" s="43" t="s">
        <v>559</v>
      </c>
      <c r="C281" s="39" t="s">
        <v>229</v>
      </c>
      <c r="D281" s="41" t="s">
        <v>469</v>
      </c>
      <c r="E281" s="44" t="s">
        <v>899</v>
      </c>
      <c r="F281" s="45">
        <v>45641</v>
      </c>
      <c r="G281" s="45">
        <v>45647</v>
      </c>
      <c r="H281" s="44" t="s">
        <v>938</v>
      </c>
      <c r="I281" s="74">
        <v>72.866714285714281</v>
      </c>
      <c r="J281" s="138">
        <f t="shared" si="4"/>
        <v>7</v>
      </c>
      <c r="K281" s="46">
        <v>159.31800000000001</v>
      </c>
      <c r="L281" s="46">
        <v>159.31800000000001</v>
      </c>
      <c r="M281" s="46">
        <v>0</v>
      </c>
      <c r="N281" s="46">
        <v>6</v>
      </c>
      <c r="O281" s="46">
        <v>140.30099999999999</v>
      </c>
      <c r="P281" s="46">
        <v>7</v>
      </c>
      <c r="Q281" s="46">
        <v>210.44800000000001</v>
      </c>
      <c r="R281" s="46">
        <v>0</v>
      </c>
      <c r="S281" s="40">
        <v>510.06700000000001</v>
      </c>
    </row>
    <row r="282" spans="1:19" ht="103.5" outlineLevel="1" x14ac:dyDescent="0.3">
      <c r="A282" s="42" t="s">
        <v>542</v>
      </c>
      <c r="B282" s="43" t="s">
        <v>560</v>
      </c>
      <c r="C282" s="39" t="s">
        <v>229</v>
      </c>
      <c r="D282" s="41" t="s">
        <v>469</v>
      </c>
      <c r="E282" s="44" t="s">
        <v>900</v>
      </c>
      <c r="F282" s="45">
        <v>45634</v>
      </c>
      <c r="G282" s="45">
        <v>45647</v>
      </c>
      <c r="H282" s="44" t="s">
        <v>938</v>
      </c>
      <c r="I282" s="74">
        <v>71.597714285714275</v>
      </c>
      <c r="J282" s="138">
        <f t="shared" si="4"/>
        <v>14</v>
      </c>
      <c r="K282" s="46">
        <v>327.47800000000001</v>
      </c>
      <c r="L282" s="46">
        <v>327.47800000000001</v>
      </c>
      <c r="M282" s="46">
        <v>0</v>
      </c>
      <c r="N282" s="46">
        <v>13</v>
      </c>
      <c r="O282" s="46">
        <v>255.30199999999999</v>
      </c>
      <c r="P282" s="46">
        <v>14</v>
      </c>
      <c r="Q282" s="46">
        <v>419.58800000000002</v>
      </c>
      <c r="R282" s="46">
        <v>0</v>
      </c>
      <c r="S282" s="40">
        <v>1002.3679999999999</v>
      </c>
    </row>
    <row r="283" spans="1:19" ht="120.75" outlineLevel="1" x14ac:dyDescent="0.3">
      <c r="A283" s="42" t="s">
        <v>542</v>
      </c>
      <c r="B283" s="43" t="s">
        <v>561</v>
      </c>
      <c r="C283" s="39" t="s">
        <v>229</v>
      </c>
      <c r="D283" s="41" t="s">
        <v>469</v>
      </c>
      <c r="E283" s="44" t="s">
        <v>901</v>
      </c>
      <c r="F283" s="45">
        <v>45634</v>
      </c>
      <c r="G283" s="45">
        <v>45647</v>
      </c>
      <c r="H283" s="44" t="s">
        <v>938</v>
      </c>
      <c r="I283" s="74">
        <v>71.597714285714275</v>
      </c>
      <c r="J283" s="138">
        <f t="shared" si="4"/>
        <v>14</v>
      </c>
      <c r="K283" s="46">
        <v>327.47800000000001</v>
      </c>
      <c r="L283" s="46">
        <v>327.47800000000001</v>
      </c>
      <c r="M283" s="46">
        <v>0</v>
      </c>
      <c r="N283" s="46">
        <v>13</v>
      </c>
      <c r="O283" s="46">
        <v>255.30199999999999</v>
      </c>
      <c r="P283" s="46">
        <v>14</v>
      </c>
      <c r="Q283" s="46">
        <v>419.58800000000002</v>
      </c>
      <c r="R283" s="46">
        <v>0</v>
      </c>
      <c r="S283" s="40">
        <v>1002.3679999999999</v>
      </c>
    </row>
    <row r="284" spans="1:19" ht="86.25" outlineLevel="1" x14ac:dyDescent="0.3">
      <c r="A284" s="42" t="s">
        <v>562</v>
      </c>
      <c r="B284" s="43" t="s">
        <v>67</v>
      </c>
      <c r="C284" s="39" t="s">
        <v>229</v>
      </c>
      <c r="D284" s="41" t="s">
        <v>186</v>
      </c>
      <c r="E284" s="44" t="s">
        <v>902</v>
      </c>
      <c r="F284" s="45">
        <v>45550</v>
      </c>
      <c r="G284" s="45">
        <v>45554</v>
      </c>
      <c r="H284" s="44" t="s">
        <v>936</v>
      </c>
      <c r="I284" s="74">
        <v>52.378199999999993</v>
      </c>
      <c r="J284" s="138">
        <f t="shared" si="4"/>
        <v>5</v>
      </c>
      <c r="K284" s="46">
        <v>0</v>
      </c>
      <c r="L284" s="46">
        <v>0</v>
      </c>
      <c r="M284" s="46">
        <v>0</v>
      </c>
      <c r="N284" s="46">
        <v>4</v>
      </c>
      <c r="O284" s="46">
        <v>142.327</v>
      </c>
      <c r="P284" s="46">
        <v>5</v>
      </c>
      <c r="Q284" s="46">
        <v>0</v>
      </c>
      <c r="R284" s="46">
        <v>119.56399999999999</v>
      </c>
      <c r="S284" s="40">
        <v>261.89099999999996</v>
      </c>
    </row>
    <row r="285" spans="1:19" ht="120.75" outlineLevel="1" x14ac:dyDescent="0.3">
      <c r="A285" s="42" t="s">
        <v>562</v>
      </c>
      <c r="B285" s="43" t="s">
        <v>223</v>
      </c>
      <c r="C285" s="39" t="s">
        <v>229</v>
      </c>
      <c r="D285" s="41" t="s">
        <v>334</v>
      </c>
      <c r="E285" s="44" t="s">
        <v>335</v>
      </c>
      <c r="F285" s="45">
        <v>45571</v>
      </c>
      <c r="G285" s="45">
        <v>45576</v>
      </c>
      <c r="H285" s="44" t="s">
        <v>969</v>
      </c>
      <c r="I285" s="74">
        <v>160.89533333333335</v>
      </c>
      <c r="J285" s="138">
        <f t="shared" si="4"/>
        <v>5.666666666666667</v>
      </c>
      <c r="K285" s="46">
        <v>414.488</v>
      </c>
      <c r="L285" s="46">
        <v>414.488</v>
      </c>
      <c r="M285" s="46">
        <v>0</v>
      </c>
      <c r="N285" s="46">
        <v>5</v>
      </c>
      <c r="O285" s="46">
        <v>257.82499999999999</v>
      </c>
      <c r="P285" s="46">
        <v>6</v>
      </c>
      <c r="Q285" s="46">
        <v>293.05900000000003</v>
      </c>
      <c r="R285" s="46">
        <v>0</v>
      </c>
      <c r="S285" s="40">
        <v>965.37200000000007</v>
      </c>
    </row>
    <row r="286" spans="1:19" ht="63" customHeight="1" outlineLevel="1" x14ac:dyDescent="0.3">
      <c r="A286" s="42" t="s">
        <v>562</v>
      </c>
      <c r="B286" s="43" t="s">
        <v>224</v>
      </c>
      <c r="C286" s="39" t="s">
        <v>229</v>
      </c>
      <c r="D286" s="41" t="s">
        <v>336</v>
      </c>
      <c r="E286" s="44" t="s">
        <v>903</v>
      </c>
      <c r="F286" s="45">
        <v>45586</v>
      </c>
      <c r="G286" s="45">
        <v>45590</v>
      </c>
      <c r="H286" s="44" t="s">
        <v>936</v>
      </c>
      <c r="I286" s="74">
        <v>193.24219999999997</v>
      </c>
      <c r="J286" s="138">
        <f t="shared" si="4"/>
        <v>9.5</v>
      </c>
      <c r="K286" s="46">
        <v>242.04</v>
      </c>
      <c r="L286" s="46">
        <v>242.04</v>
      </c>
      <c r="M286" s="46">
        <v>0</v>
      </c>
      <c r="N286" s="46">
        <v>4</v>
      </c>
      <c r="O286" s="46">
        <v>300.51</v>
      </c>
      <c r="P286" s="46">
        <v>5</v>
      </c>
      <c r="Q286" s="46">
        <v>252.089</v>
      </c>
      <c r="R286" s="46">
        <v>171.572</v>
      </c>
      <c r="S286" s="40">
        <v>966.2109999999999</v>
      </c>
    </row>
    <row r="287" spans="1:19" ht="112.5" customHeight="1" outlineLevel="1" x14ac:dyDescent="0.3">
      <c r="A287" s="42" t="s">
        <v>562</v>
      </c>
      <c r="B287" s="43" t="s">
        <v>225</v>
      </c>
      <c r="C287" s="39" t="s">
        <v>229</v>
      </c>
      <c r="D287" s="41" t="s">
        <v>336</v>
      </c>
      <c r="E287" s="44" t="s">
        <v>904</v>
      </c>
      <c r="F287" s="45">
        <v>45586</v>
      </c>
      <c r="G287" s="45">
        <v>45590</v>
      </c>
      <c r="H287" s="44" t="s">
        <v>936</v>
      </c>
      <c r="I287" s="74">
        <v>170.65279999999998</v>
      </c>
      <c r="J287" s="138">
        <f t="shared" si="4"/>
        <v>5</v>
      </c>
      <c r="K287" s="46">
        <v>255.17</v>
      </c>
      <c r="L287" s="46">
        <v>255.17</v>
      </c>
      <c r="M287" s="46">
        <v>0</v>
      </c>
      <c r="N287" s="46">
        <v>4</v>
      </c>
      <c r="O287" s="46">
        <v>224.32</v>
      </c>
      <c r="P287" s="46">
        <v>5</v>
      </c>
      <c r="Q287" s="46">
        <v>252.089</v>
      </c>
      <c r="R287" s="46">
        <v>121.685</v>
      </c>
      <c r="S287" s="40">
        <v>853.2639999999999</v>
      </c>
    </row>
    <row r="288" spans="1:19" ht="75" customHeight="1" outlineLevel="1" x14ac:dyDescent="0.3">
      <c r="A288" s="42" t="s">
        <v>562</v>
      </c>
      <c r="B288" s="43" t="s">
        <v>563</v>
      </c>
      <c r="C288" s="39" t="s">
        <v>229</v>
      </c>
      <c r="D288" s="41" t="s">
        <v>337</v>
      </c>
      <c r="E288" s="44" t="s">
        <v>905</v>
      </c>
      <c r="F288" s="45">
        <v>45586</v>
      </c>
      <c r="G288" s="45">
        <v>45590</v>
      </c>
      <c r="H288" s="44" t="s">
        <v>978</v>
      </c>
      <c r="I288" s="74">
        <v>89.365199999999987</v>
      </c>
      <c r="J288" s="138">
        <f t="shared" si="4"/>
        <v>5</v>
      </c>
      <c r="K288" s="46">
        <v>0</v>
      </c>
      <c r="L288" s="46">
        <v>0</v>
      </c>
      <c r="M288" s="46">
        <v>0</v>
      </c>
      <c r="N288" s="46">
        <v>4</v>
      </c>
      <c r="O288" s="46">
        <v>160.83699999999999</v>
      </c>
      <c r="P288" s="46">
        <v>5</v>
      </c>
      <c r="Q288" s="46">
        <v>285.98899999999998</v>
      </c>
      <c r="R288" s="46">
        <v>0</v>
      </c>
      <c r="S288" s="40">
        <v>446.82599999999996</v>
      </c>
    </row>
    <row r="289" spans="1:19" ht="51.75" outlineLevel="1" x14ac:dyDescent="0.3">
      <c r="A289" s="42" t="s">
        <v>562</v>
      </c>
      <c r="B289" s="43" t="s">
        <v>564</v>
      </c>
      <c r="C289" s="39" t="s">
        <v>229</v>
      </c>
      <c r="D289" s="41" t="s">
        <v>187</v>
      </c>
      <c r="E289" s="44" t="s">
        <v>903</v>
      </c>
      <c r="F289" s="45">
        <v>45543</v>
      </c>
      <c r="G289" s="45">
        <v>45556</v>
      </c>
      <c r="H289" s="44" t="s">
        <v>184</v>
      </c>
      <c r="I289" s="74">
        <v>16.977857142857143</v>
      </c>
      <c r="J289" s="138">
        <f t="shared" si="4"/>
        <v>9.5</v>
      </c>
      <c r="K289" s="46">
        <v>0</v>
      </c>
      <c r="L289" s="46">
        <v>0</v>
      </c>
      <c r="M289" s="46">
        <v>0</v>
      </c>
      <c r="N289" s="46">
        <v>13</v>
      </c>
      <c r="O289" s="46">
        <v>193.38800000000001</v>
      </c>
      <c r="P289" s="46">
        <v>14</v>
      </c>
      <c r="Q289" s="46">
        <v>0</v>
      </c>
      <c r="R289" s="46">
        <v>44.302</v>
      </c>
      <c r="S289" s="40">
        <v>237.69</v>
      </c>
    </row>
    <row r="290" spans="1:19" ht="103.5" outlineLevel="1" x14ac:dyDescent="0.3">
      <c r="A290" s="42" t="s">
        <v>562</v>
      </c>
      <c r="B290" s="43" t="s">
        <v>565</v>
      </c>
      <c r="C290" s="39" t="s">
        <v>229</v>
      </c>
      <c r="D290" s="41" t="s">
        <v>188</v>
      </c>
      <c r="E290" s="44" t="s">
        <v>957</v>
      </c>
      <c r="F290" s="45">
        <v>45572</v>
      </c>
      <c r="G290" s="45">
        <v>45577</v>
      </c>
      <c r="H290" s="44" t="s">
        <v>189</v>
      </c>
      <c r="I290" s="74">
        <v>2.5</v>
      </c>
      <c r="J290" s="138">
        <f t="shared" si="4"/>
        <v>6</v>
      </c>
      <c r="K290" s="46">
        <v>0</v>
      </c>
      <c r="L290" s="46">
        <v>0</v>
      </c>
      <c r="M290" s="46">
        <v>0</v>
      </c>
      <c r="N290" s="46">
        <v>5</v>
      </c>
      <c r="O290" s="46">
        <v>0</v>
      </c>
      <c r="P290" s="46">
        <v>6</v>
      </c>
      <c r="Q290" s="46">
        <v>0</v>
      </c>
      <c r="R290" s="46">
        <v>15</v>
      </c>
      <c r="S290" s="40">
        <v>15</v>
      </c>
    </row>
    <row r="291" spans="1:19" ht="86.25" outlineLevel="1" x14ac:dyDescent="0.3">
      <c r="A291" s="42" t="s">
        <v>562</v>
      </c>
      <c r="B291" s="43" t="s">
        <v>566</v>
      </c>
      <c r="C291" s="39" t="s">
        <v>229</v>
      </c>
      <c r="D291" s="41" t="s">
        <v>338</v>
      </c>
      <c r="E291" s="44" t="s">
        <v>906</v>
      </c>
      <c r="F291" s="45">
        <v>45486</v>
      </c>
      <c r="G291" s="45">
        <v>45492</v>
      </c>
      <c r="H291" s="44" t="s">
        <v>971</v>
      </c>
      <c r="I291" s="74">
        <v>1.4377142857142857</v>
      </c>
      <c r="J291" s="138">
        <f t="shared" si="4"/>
        <v>14</v>
      </c>
      <c r="K291" s="46">
        <v>10.064</v>
      </c>
      <c r="L291" s="46">
        <v>10.064</v>
      </c>
      <c r="M291" s="46">
        <v>0</v>
      </c>
      <c r="N291" s="46">
        <v>6</v>
      </c>
      <c r="O291" s="46">
        <v>0</v>
      </c>
      <c r="P291" s="46">
        <v>7</v>
      </c>
      <c r="Q291" s="46">
        <v>0</v>
      </c>
      <c r="R291" s="46">
        <v>0</v>
      </c>
      <c r="S291" s="40">
        <v>10.064</v>
      </c>
    </row>
    <row r="292" spans="1:19" ht="103.5" outlineLevel="1" x14ac:dyDescent="0.3">
      <c r="A292" s="42" t="s">
        <v>562</v>
      </c>
      <c r="B292" s="43" t="s">
        <v>567</v>
      </c>
      <c r="C292" s="39" t="s">
        <v>229</v>
      </c>
      <c r="D292" s="41" t="s">
        <v>338</v>
      </c>
      <c r="E292" s="44" t="s">
        <v>907</v>
      </c>
      <c r="F292" s="45">
        <v>45486</v>
      </c>
      <c r="G292" s="45">
        <v>45492</v>
      </c>
      <c r="H292" s="44" t="s">
        <v>971</v>
      </c>
      <c r="I292" s="74">
        <v>1.4377142857142857</v>
      </c>
      <c r="J292" s="138">
        <f t="shared" si="4"/>
        <v>19</v>
      </c>
      <c r="K292" s="46">
        <v>10.064</v>
      </c>
      <c r="L292" s="46">
        <v>10.064</v>
      </c>
      <c r="M292" s="46">
        <v>0</v>
      </c>
      <c r="N292" s="46">
        <v>6</v>
      </c>
      <c r="O292" s="46">
        <v>0</v>
      </c>
      <c r="P292" s="46">
        <v>7</v>
      </c>
      <c r="Q292" s="46">
        <v>0</v>
      </c>
      <c r="R292" s="46">
        <v>0</v>
      </c>
      <c r="S292" s="40">
        <v>10.064</v>
      </c>
    </row>
    <row r="293" spans="1:19" ht="86.25" outlineLevel="1" x14ac:dyDescent="0.3">
      <c r="A293" s="42" t="s">
        <v>562</v>
      </c>
      <c r="B293" s="43" t="s">
        <v>568</v>
      </c>
      <c r="C293" s="39" t="s">
        <v>229</v>
      </c>
      <c r="D293" s="41" t="s">
        <v>474</v>
      </c>
      <c r="E293" s="44" t="s">
        <v>908</v>
      </c>
      <c r="F293" s="45">
        <v>45571</v>
      </c>
      <c r="G293" s="45">
        <v>45577</v>
      </c>
      <c r="H293" s="44" t="s">
        <v>1010</v>
      </c>
      <c r="I293" s="74">
        <v>3.1857142857142859</v>
      </c>
      <c r="J293" s="138">
        <f t="shared" si="4"/>
        <v>7</v>
      </c>
      <c r="K293" s="46">
        <v>22.3</v>
      </c>
      <c r="L293" s="46">
        <v>22.3</v>
      </c>
      <c r="M293" s="46">
        <v>0</v>
      </c>
      <c r="N293" s="46">
        <v>6</v>
      </c>
      <c r="O293" s="46">
        <v>0</v>
      </c>
      <c r="P293" s="46">
        <v>7</v>
      </c>
      <c r="Q293" s="46">
        <v>0</v>
      </c>
      <c r="R293" s="46">
        <v>0</v>
      </c>
      <c r="S293" s="40">
        <v>22.3</v>
      </c>
    </row>
    <row r="294" spans="1:19" ht="120.75" outlineLevel="1" x14ac:dyDescent="0.3">
      <c r="A294" s="42" t="s">
        <v>562</v>
      </c>
      <c r="B294" s="43" t="s">
        <v>569</v>
      </c>
      <c r="C294" s="39" t="s">
        <v>229</v>
      </c>
      <c r="D294" s="41" t="s">
        <v>474</v>
      </c>
      <c r="E294" s="44" t="s">
        <v>343</v>
      </c>
      <c r="F294" s="45">
        <v>45571</v>
      </c>
      <c r="G294" s="45">
        <v>45577</v>
      </c>
      <c r="H294" s="44" t="s">
        <v>1010</v>
      </c>
      <c r="I294" s="74">
        <v>3.1857142857142859</v>
      </c>
      <c r="J294" s="138">
        <f t="shared" si="4"/>
        <v>6</v>
      </c>
      <c r="K294" s="46">
        <v>22.3</v>
      </c>
      <c r="L294" s="46">
        <v>22.3</v>
      </c>
      <c r="M294" s="46">
        <v>0</v>
      </c>
      <c r="N294" s="46">
        <v>6</v>
      </c>
      <c r="O294" s="46">
        <v>0</v>
      </c>
      <c r="P294" s="46">
        <v>7</v>
      </c>
      <c r="Q294" s="46">
        <v>0</v>
      </c>
      <c r="R294" s="46">
        <v>0</v>
      </c>
      <c r="S294" s="40">
        <v>22.3</v>
      </c>
    </row>
    <row r="295" spans="1:19" ht="92.25" customHeight="1" outlineLevel="1" x14ac:dyDescent="0.3">
      <c r="A295" s="42" t="s">
        <v>562</v>
      </c>
      <c r="B295" s="43" t="s">
        <v>570</v>
      </c>
      <c r="C295" s="39" t="s">
        <v>229</v>
      </c>
      <c r="D295" s="41" t="s">
        <v>695</v>
      </c>
      <c r="E295" s="44" t="s">
        <v>909</v>
      </c>
      <c r="F295" s="45">
        <v>45571</v>
      </c>
      <c r="G295" s="45">
        <v>45577</v>
      </c>
      <c r="H295" s="44" t="s">
        <v>1010</v>
      </c>
      <c r="I295" s="74">
        <v>3.1857142857142859</v>
      </c>
      <c r="J295" s="138">
        <f t="shared" si="4"/>
        <v>7</v>
      </c>
      <c r="K295" s="46">
        <v>22.3</v>
      </c>
      <c r="L295" s="46">
        <v>22.3</v>
      </c>
      <c r="M295" s="46">
        <v>0</v>
      </c>
      <c r="N295" s="46">
        <v>6</v>
      </c>
      <c r="O295" s="46">
        <v>0</v>
      </c>
      <c r="P295" s="46">
        <v>7</v>
      </c>
      <c r="Q295" s="46">
        <v>0</v>
      </c>
      <c r="R295" s="46">
        <v>0</v>
      </c>
      <c r="S295" s="40">
        <v>22.3</v>
      </c>
    </row>
    <row r="296" spans="1:19" ht="118.5" customHeight="1" outlineLevel="1" x14ac:dyDescent="0.3">
      <c r="A296" s="42" t="s">
        <v>562</v>
      </c>
      <c r="B296" s="43" t="s">
        <v>571</v>
      </c>
      <c r="C296" s="39" t="s">
        <v>229</v>
      </c>
      <c r="D296" s="41" t="s">
        <v>185</v>
      </c>
      <c r="E296" s="44" t="s">
        <v>335</v>
      </c>
      <c r="F296" s="45">
        <v>45550</v>
      </c>
      <c r="G296" s="45">
        <v>45556</v>
      </c>
      <c r="H296" s="44" t="s">
        <v>184</v>
      </c>
      <c r="I296" s="74">
        <v>5.7988571428571429</v>
      </c>
      <c r="J296" s="138">
        <f t="shared" si="4"/>
        <v>5.666666666666667</v>
      </c>
      <c r="K296" s="46">
        <v>0</v>
      </c>
      <c r="L296" s="46">
        <v>0</v>
      </c>
      <c r="M296" s="46">
        <v>0</v>
      </c>
      <c r="N296" s="46">
        <v>6</v>
      </c>
      <c r="O296" s="46">
        <v>40.591999999999999</v>
      </c>
      <c r="P296" s="46">
        <v>7</v>
      </c>
      <c r="Q296" s="46">
        <v>0</v>
      </c>
      <c r="R296" s="46">
        <v>0</v>
      </c>
      <c r="S296" s="40">
        <v>40.591999999999999</v>
      </c>
    </row>
    <row r="297" spans="1:19" ht="68.25" customHeight="1" outlineLevel="1" x14ac:dyDescent="0.3">
      <c r="A297" s="42" t="s">
        <v>562</v>
      </c>
      <c r="B297" s="43" t="s">
        <v>572</v>
      </c>
      <c r="C297" s="39" t="s">
        <v>229</v>
      </c>
      <c r="D297" s="41" t="s">
        <v>475</v>
      </c>
      <c r="E297" s="44" t="s">
        <v>910</v>
      </c>
      <c r="F297" s="45">
        <v>45599</v>
      </c>
      <c r="G297" s="45">
        <v>45602</v>
      </c>
      <c r="H297" s="44" t="s">
        <v>985</v>
      </c>
      <c r="I297" s="74">
        <v>140.88175000000001</v>
      </c>
      <c r="J297" s="138">
        <f t="shared" si="4"/>
        <v>5</v>
      </c>
      <c r="K297" s="46">
        <v>376.815</v>
      </c>
      <c r="L297" s="46">
        <v>376.815</v>
      </c>
      <c r="M297" s="46">
        <v>0</v>
      </c>
      <c r="N297" s="46">
        <v>3</v>
      </c>
      <c r="O297" s="46">
        <v>61.308</v>
      </c>
      <c r="P297" s="46">
        <v>4</v>
      </c>
      <c r="Q297" s="46">
        <v>125.404</v>
      </c>
      <c r="R297" s="46">
        <v>0</v>
      </c>
      <c r="S297" s="40">
        <v>563.52700000000004</v>
      </c>
    </row>
    <row r="298" spans="1:19" ht="51.75" outlineLevel="1" x14ac:dyDescent="0.3">
      <c r="A298" s="42" t="s">
        <v>562</v>
      </c>
      <c r="B298" s="43" t="s">
        <v>573</v>
      </c>
      <c r="C298" s="39" t="s">
        <v>229</v>
      </c>
      <c r="D298" s="41" t="s">
        <v>339</v>
      </c>
      <c r="E298" s="44" t="s">
        <v>911</v>
      </c>
      <c r="F298" s="45">
        <v>45600</v>
      </c>
      <c r="G298" s="45">
        <v>45602</v>
      </c>
      <c r="H298" s="44" t="s">
        <v>943</v>
      </c>
      <c r="I298" s="74">
        <v>27.798333333333332</v>
      </c>
      <c r="J298" s="138">
        <f t="shared" si="4"/>
        <v>5</v>
      </c>
      <c r="K298" s="46">
        <v>0</v>
      </c>
      <c r="L298" s="46">
        <v>0</v>
      </c>
      <c r="M298" s="46">
        <v>0</v>
      </c>
      <c r="N298" s="46">
        <v>2</v>
      </c>
      <c r="O298" s="46">
        <v>0</v>
      </c>
      <c r="P298" s="46">
        <v>3</v>
      </c>
      <c r="Q298" s="46">
        <v>83.394999999999996</v>
      </c>
      <c r="R298" s="46">
        <v>0</v>
      </c>
      <c r="S298" s="40">
        <v>83.394999999999996</v>
      </c>
    </row>
    <row r="299" spans="1:19" ht="103.5" outlineLevel="1" x14ac:dyDescent="0.3">
      <c r="A299" s="42" t="s">
        <v>562</v>
      </c>
      <c r="B299" s="43" t="s">
        <v>574</v>
      </c>
      <c r="C299" s="39" t="s">
        <v>229</v>
      </c>
      <c r="D299" s="41" t="s">
        <v>190</v>
      </c>
      <c r="E299" s="44" t="s">
        <v>907</v>
      </c>
      <c r="F299" s="45">
        <v>45550</v>
      </c>
      <c r="G299" s="45">
        <v>45580</v>
      </c>
      <c r="H299" s="44" t="s">
        <v>340</v>
      </c>
      <c r="I299" s="74">
        <v>0.37</v>
      </c>
      <c r="J299" s="138">
        <f t="shared" si="4"/>
        <v>19</v>
      </c>
      <c r="K299" s="46">
        <v>0</v>
      </c>
      <c r="L299" s="46">
        <v>0</v>
      </c>
      <c r="M299" s="46">
        <v>0</v>
      </c>
      <c r="N299" s="46">
        <v>30</v>
      </c>
      <c r="O299" s="46">
        <v>0</v>
      </c>
      <c r="P299" s="46">
        <v>31</v>
      </c>
      <c r="Q299" s="46">
        <v>0</v>
      </c>
      <c r="R299" s="46">
        <v>11.47</v>
      </c>
      <c r="S299" s="40">
        <v>11.47</v>
      </c>
    </row>
    <row r="300" spans="1:19" ht="103.5" outlineLevel="1" x14ac:dyDescent="0.3">
      <c r="A300" s="42" t="s">
        <v>562</v>
      </c>
      <c r="B300" s="43" t="s">
        <v>575</v>
      </c>
      <c r="C300" s="39" t="s">
        <v>229</v>
      </c>
      <c r="D300" s="41" t="s">
        <v>190</v>
      </c>
      <c r="E300" s="44" t="s">
        <v>912</v>
      </c>
      <c r="F300" s="45">
        <v>45550</v>
      </c>
      <c r="G300" s="45">
        <v>45580</v>
      </c>
      <c r="H300" s="44" t="s">
        <v>191</v>
      </c>
      <c r="I300" s="74">
        <v>0.37</v>
      </c>
      <c r="J300" s="138">
        <f t="shared" si="4"/>
        <v>31</v>
      </c>
      <c r="K300" s="46">
        <v>0</v>
      </c>
      <c r="L300" s="46">
        <v>0</v>
      </c>
      <c r="M300" s="46">
        <v>0</v>
      </c>
      <c r="N300" s="46">
        <v>30</v>
      </c>
      <c r="O300" s="46">
        <v>0</v>
      </c>
      <c r="P300" s="46">
        <v>31</v>
      </c>
      <c r="Q300" s="46">
        <v>0</v>
      </c>
      <c r="R300" s="46">
        <v>11.47</v>
      </c>
      <c r="S300" s="40">
        <v>11.47</v>
      </c>
    </row>
    <row r="301" spans="1:19" ht="126.75" customHeight="1" outlineLevel="1" x14ac:dyDescent="0.3">
      <c r="A301" s="42" t="s">
        <v>562</v>
      </c>
      <c r="B301" s="43" t="s">
        <v>576</v>
      </c>
      <c r="C301" s="39" t="s">
        <v>229</v>
      </c>
      <c r="D301" s="41" t="s">
        <v>341</v>
      </c>
      <c r="E301" s="44" t="s">
        <v>343</v>
      </c>
      <c r="F301" s="45">
        <v>45629</v>
      </c>
      <c r="G301" s="45">
        <v>45633</v>
      </c>
      <c r="H301" s="44" t="s">
        <v>947</v>
      </c>
      <c r="I301" s="74">
        <v>177.75980000000001</v>
      </c>
      <c r="J301" s="138">
        <f t="shared" si="4"/>
        <v>6</v>
      </c>
      <c r="K301" s="46">
        <v>405.56700000000001</v>
      </c>
      <c r="L301" s="46">
        <v>405.56700000000001</v>
      </c>
      <c r="M301" s="46">
        <v>0</v>
      </c>
      <c r="N301" s="46">
        <v>4</v>
      </c>
      <c r="O301" s="46">
        <v>205.88200000000001</v>
      </c>
      <c r="P301" s="46">
        <v>5</v>
      </c>
      <c r="Q301" s="46">
        <v>262.35000000000002</v>
      </c>
      <c r="R301" s="46">
        <v>15</v>
      </c>
      <c r="S301" s="40">
        <v>888.79900000000009</v>
      </c>
    </row>
    <row r="302" spans="1:19" ht="120.75" outlineLevel="1" x14ac:dyDescent="0.3">
      <c r="A302" s="42" t="s">
        <v>562</v>
      </c>
      <c r="B302" s="43" t="s">
        <v>577</v>
      </c>
      <c r="C302" s="39" t="s">
        <v>229</v>
      </c>
      <c r="D302" s="41" t="s">
        <v>341</v>
      </c>
      <c r="E302" s="44" t="s">
        <v>342</v>
      </c>
      <c r="F302" s="45">
        <v>45629</v>
      </c>
      <c r="G302" s="45">
        <v>45633</v>
      </c>
      <c r="H302" s="44" t="s">
        <v>947</v>
      </c>
      <c r="I302" s="74">
        <v>204.58340000000001</v>
      </c>
      <c r="J302" s="138">
        <f t="shared" si="4"/>
        <v>5</v>
      </c>
      <c r="K302" s="46">
        <v>405.56700000000001</v>
      </c>
      <c r="L302" s="46">
        <v>405.56700000000001</v>
      </c>
      <c r="M302" s="46">
        <v>0</v>
      </c>
      <c r="N302" s="46">
        <v>4</v>
      </c>
      <c r="O302" s="46">
        <v>340</v>
      </c>
      <c r="P302" s="46">
        <v>5</v>
      </c>
      <c r="Q302" s="46">
        <v>262.35000000000002</v>
      </c>
      <c r="R302" s="46">
        <v>15</v>
      </c>
      <c r="S302" s="40">
        <v>1022.917</v>
      </c>
    </row>
    <row r="303" spans="1:19" ht="103.5" outlineLevel="1" x14ac:dyDescent="0.3">
      <c r="A303" s="42" t="s">
        <v>562</v>
      </c>
      <c r="B303" s="43" t="s">
        <v>578</v>
      </c>
      <c r="C303" s="39" t="s">
        <v>229</v>
      </c>
      <c r="D303" s="41" t="s">
        <v>341</v>
      </c>
      <c r="E303" s="44" t="s">
        <v>913</v>
      </c>
      <c r="F303" s="45">
        <v>45629</v>
      </c>
      <c r="G303" s="45">
        <v>45633</v>
      </c>
      <c r="H303" s="44" t="s">
        <v>947</v>
      </c>
      <c r="I303" s="74">
        <v>204.58340000000001</v>
      </c>
      <c r="J303" s="138">
        <f t="shared" si="4"/>
        <v>5</v>
      </c>
      <c r="K303" s="46">
        <v>405.56700000000001</v>
      </c>
      <c r="L303" s="46">
        <v>405.56700000000001</v>
      </c>
      <c r="M303" s="46">
        <v>0</v>
      </c>
      <c r="N303" s="46">
        <v>4</v>
      </c>
      <c r="O303" s="46">
        <v>340</v>
      </c>
      <c r="P303" s="46">
        <v>5</v>
      </c>
      <c r="Q303" s="46">
        <v>262.35000000000002</v>
      </c>
      <c r="R303" s="46">
        <v>15</v>
      </c>
      <c r="S303" s="40">
        <v>1022.917</v>
      </c>
    </row>
    <row r="304" spans="1:19" ht="86.25" outlineLevel="1" x14ac:dyDescent="0.3">
      <c r="A304" s="42" t="s">
        <v>562</v>
      </c>
      <c r="B304" s="43" t="s">
        <v>579</v>
      </c>
      <c r="C304" s="39" t="s">
        <v>229</v>
      </c>
      <c r="D304" s="41" t="s">
        <v>344</v>
      </c>
      <c r="E304" s="44" t="s">
        <v>906</v>
      </c>
      <c r="F304" s="45">
        <v>45613</v>
      </c>
      <c r="G304" s="45">
        <v>45633</v>
      </c>
      <c r="H304" s="44" t="s">
        <v>184</v>
      </c>
      <c r="I304" s="74">
        <v>113.81390476190477</v>
      </c>
      <c r="J304" s="138">
        <f t="shared" si="4"/>
        <v>14</v>
      </c>
      <c r="K304" s="46">
        <v>285.54899999999998</v>
      </c>
      <c r="L304" s="46">
        <v>285.54899999999998</v>
      </c>
      <c r="M304" s="46">
        <v>0</v>
      </c>
      <c r="N304" s="46">
        <v>20</v>
      </c>
      <c r="O304" s="46">
        <v>1083.7370000000001</v>
      </c>
      <c r="P304" s="46">
        <v>21</v>
      </c>
      <c r="Q304" s="46">
        <v>987.178</v>
      </c>
      <c r="R304" s="46">
        <v>33.628</v>
      </c>
      <c r="S304" s="40">
        <v>2390.0920000000001</v>
      </c>
    </row>
    <row r="305" spans="1:19" ht="103.5" outlineLevel="1" x14ac:dyDescent="0.3">
      <c r="A305" s="42" t="s">
        <v>562</v>
      </c>
      <c r="B305" s="43" t="s">
        <v>580</v>
      </c>
      <c r="C305" s="39" t="s">
        <v>229</v>
      </c>
      <c r="D305" s="41" t="s">
        <v>344</v>
      </c>
      <c r="E305" s="44" t="s">
        <v>914</v>
      </c>
      <c r="F305" s="45">
        <v>45613</v>
      </c>
      <c r="G305" s="45">
        <v>45633</v>
      </c>
      <c r="H305" s="44" t="s">
        <v>184</v>
      </c>
      <c r="I305" s="74">
        <v>114.32300000000002</v>
      </c>
      <c r="J305" s="138">
        <f t="shared" si="4"/>
        <v>21</v>
      </c>
      <c r="K305" s="46">
        <v>285.54899999999998</v>
      </c>
      <c r="L305" s="46">
        <v>285.54899999999998</v>
      </c>
      <c r="M305" s="46">
        <v>0</v>
      </c>
      <c r="N305" s="46">
        <v>20</v>
      </c>
      <c r="O305" s="46">
        <v>1065.0530000000001</v>
      </c>
      <c r="P305" s="46">
        <v>21</v>
      </c>
      <c r="Q305" s="46">
        <v>987.178</v>
      </c>
      <c r="R305" s="46">
        <v>63.003</v>
      </c>
      <c r="S305" s="40">
        <v>2400.7830000000004</v>
      </c>
    </row>
    <row r="306" spans="1:19" ht="120.75" outlineLevel="1" x14ac:dyDescent="0.3">
      <c r="A306" s="42" t="s">
        <v>562</v>
      </c>
      <c r="B306" s="43" t="s">
        <v>581</v>
      </c>
      <c r="C306" s="39" t="s">
        <v>229</v>
      </c>
      <c r="D306" s="41" t="s">
        <v>345</v>
      </c>
      <c r="E306" s="44" t="s">
        <v>915</v>
      </c>
      <c r="F306" s="45">
        <v>45614</v>
      </c>
      <c r="G306" s="45">
        <v>45618</v>
      </c>
      <c r="H306" s="44" t="s">
        <v>947</v>
      </c>
      <c r="I306" s="74">
        <v>210.03919999999999</v>
      </c>
      <c r="J306" s="138">
        <f t="shared" si="4"/>
        <v>5</v>
      </c>
      <c r="K306" s="46">
        <v>438.43700000000001</v>
      </c>
      <c r="L306" s="46">
        <v>438.43700000000001</v>
      </c>
      <c r="M306" s="46">
        <v>0</v>
      </c>
      <c r="N306" s="46">
        <v>4</v>
      </c>
      <c r="O306" s="46">
        <v>338.27699999999999</v>
      </c>
      <c r="P306" s="46">
        <v>5</v>
      </c>
      <c r="Q306" s="46">
        <v>259.21899999999999</v>
      </c>
      <c r="R306" s="46">
        <v>14.263</v>
      </c>
      <c r="S306" s="40">
        <v>1050.1959999999999</v>
      </c>
    </row>
    <row r="307" spans="1:19" ht="120.75" outlineLevel="1" x14ac:dyDescent="0.3">
      <c r="A307" s="42" t="s">
        <v>562</v>
      </c>
      <c r="B307" s="43" t="s">
        <v>582</v>
      </c>
      <c r="C307" s="39" t="s">
        <v>229</v>
      </c>
      <c r="D307" s="119" t="s">
        <v>652</v>
      </c>
      <c r="E307" s="44" t="s">
        <v>342</v>
      </c>
      <c r="F307" s="45">
        <v>45606</v>
      </c>
      <c r="G307" s="45">
        <v>45610</v>
      </c>
      <c r="H307" s="44" t="s">
        <v>189</v>
      </c>
      <c r="I307" s="74">
        <v>196.72899999999998</v>
      </c>
      <c r="J307" s="138">
        <f t="shared" si="4"/>
        <v>5</v>
      </c>
      <c r="K307" s="46">
        <v>314.846</v>
      </c>
      <c r="L307" s="46">
        <v>314.846</v>
      </c>
      <c r="M307" s="46">
        <v>0</v>
      </c>
      <c r="N307" s="46">
        <v>4</v>
      </c>
      <c r="O307" s="46">
        <v>390.34500000000003</v>
      </c>
      <c r="P307" s="46">
        <v>5</v>
      </c>
      <c r="Q307" s="46">
        <v>278.45400000000001</v>
      </c>
      <c r="R307" s="46">
        <v>0</v>
      </c>
      <c r="S307" s="40">
        <v>983.64499999999998</v>
      </c>
    </row>
    <row r="308" spans="1:19" ht="65.25" customHeight="1" outlineLevel="1" x14ac:dyDescent="0.3">
      <c r="A308" s="42" t="s">
        <v>562</v>
      </c>
      <c r="B308" s="43" t="s">
        <v>583</v>
      </c>
      <c r="C308" s="39" t="s">
        <v>229</v>
      </c>
      <c r="D308" s="119" t="s">
        <v>668</v>
      </c>
      <c r="E308" s="44" t="s">
        <v>910</v>
      </c>
      <c r="F308" s="45">
        <v>45622</v>
      </c>
      <c r="G308" s="45">
        <v>45625</v>
      </c>
      <c r="H308" s="44" t="s">
        <v>947</v>
      </c>
      <c r="I308" s="74">
        <v>146.47675000000001</v>
      </c>
      <c r="J308" s="138">
        <f t="shared" si="4"/>
        <v>5</v>
      </c>
      <c r="K308" s="46">
        <v>227.99199999999999</v>
      </c>
      <c r="L308" s="46">
        <v>227.99199999999999</v>
      </c>
      <c r="M308" s="46">
        <v>0</v>
      </c>
      <c r="N308" s="46">
        <v>3</v>
      </c>
      <c r="O308" s="46">
        <v>151.709</v>
      </c>
      <c r="P308" s="46">
        <v>4</v>
      </c>
      <c r="Q308" s="46">
        <v>206.20599999999999</v>
      </c>
      <c r="R308" s="46">
        <v>0</v>
      </c>
      <c r="S308" s="40">
        <v>585.90700000000004</v>
      </c>
    </row>
    <row r="309" spans="1:19" ht="120.75" outlineLevel="1" x14ac:dyDescent="0.3">
      <c r="A309" s="42" t="s">
        <v>562</v>
      </c>
      <c r="B309" s="43" t="s">
        <v>584</v>
      </c>
      <c r="C309" s="39" t="s">
        <v>229</v>
      </c>
      <c r="D309" s="119" t="s">
        <v>668</v>
      </c>
      <c r="E309" s="44" t="s">
        <v>335</v>
      </c>
      <c r="F309" s="45">
        <v>45622</v>
      </c>
      <c r="G309" s="45">
        <v>45625</v>
      </c>
      <c r="H309" s="44" t="s">
        <v>947</v>
      </c>
      <c r="I309" s="74">
        <v>203.86100000000002</v>
      </c>
      <c r="J309" s="138">
        <f t="shared" si="4"/>
        <v>5.666666666666667</v>
      </c>
      <c r="K309" s="46">
        <v>457.529</v>
      </c>
      <c r="L309" s="46">
        <v>457.529</v>
      </c>
      <c r="M309" s="46">
        <v>0</v>
      </c>
      <c r="N309" s="46">
        <v>3</v>
      </c>
      <c r="O309" s="46">
        <v>151.709</v>
      </c>
      <c r="P309" s="46">
        <v>4</v>
      </c>
      <c r="Q309" s="46">
        <v>206.20599999999999</v>
      </c>
      <c r="R309" s="46">
        <v>0</v>
      </c>
      <c r="S309" s="40">
        <v>815.44400000000007</v>
      </c>
    </row>
    <row r="310" spans="1:19" ht="65.25" customHeight="1" outlineLevel="1" x14ac:dyDescent="0.3">
      <c r="A310" s="42" t="s">
        <v>562</v>
      </c>
      <c r="B310" s="43" t="s">
        <v>585</v>
      </c>
      <c r="C310" s="39" t="s">
        <v>229</v>
      </c>
      <c r="D310" s="119" t="s">
        <v>668</v>
      </c>
      <c r="E310" s="44" t="s">
        <v>910</v>
      </c>
      <c r="F310" s="45">
        <v>45627</v>
      </c>
      <c r="G310" s="45">
        <v>45633</v>
      </c>
      <c r="H310" s="44" t="s">
        <v>181</v>
      </c>
      <c r="I310" s="74">
        <v>57.68871428571429</v>
      </c>
      <c r="J310" s="138">
        <f t="shared" si="4"/>
        <v>5</v>
      </c>
      <c r="K310" s="46">
        <v>0</v>
      </c>
      <c r="L310" s="46">
        <v>0</v>
      </c>
      <c r="M310" s="46">
        <v>0</v>
      </c>
      <c r="N310" s="46">
        <v>6</v>
      </c>
      <c r="O310" s="46">
        <v>0</v>
      </c>
      <c r="P310" s="46">
        <v>7</v>
      </c>
      <c r="Q310" s="46">
        <v>403.82100000000003</v>
      </c>
      <c r="R310" s="46">
        <v>0</v>
      </c>
      <c r="S310" s="40">
        <v>403.82100000000003</v>
      </c>
    </row>
    <row r="311" spans="1:19" ht="65.25" customHeight="1" outlineLevel="1" x14ac:dyDescent="0.3">
      <c r="A311" s="42" t="s">
        <v>562</v>
      </c>
      <c r="B311" s="43" t="s">
        <v>586</v>
      </c>
      <c r="C311" s="39" t="s">
        <v>229</v>
      </c>
      <c r="D311" s="119" t="s">
        <v>653</v>
      </c>
      <c r="E311" s="44" t="s">
        <v>916</v>
      </c>
      <c r="F311" s="45">
        <v>45627</v>
      </c>
      <c r="G311" s="45">
        <v>45633</v>
      </c>
      <c r="H311" s="44" t="s">
        <v>181</v>
      </c>
      <c r="I311" s="74">
        <v>64.344999999999999</v>
      </c>
      <c r="J311" s="138">
        <f t="shared" si="4"/>
        <v>7</v>
      </c>
      <c r="K311" s="46">
        <v>0</v>
      </c>
      <c r="L311" s="46">
        <v>0</v>
      </c>
      <c r="M311" s="46">
        <v>0</v>
      </c>
      <c r="N311" s="46">
        <v>6</v>
      </c>
      <c r="O311" s="46">
        <v>0</v>
      </c>
      <c r="P311" s="46">
        <v>7</v>
      </c>
      <c r="Q311" s="46">
        <v>405.745</v>
      </c>
      <c r="R311" s="46">
        <v>44.67</v>
      </c>
      <c r="S311" s="40">
        <v>450.41500000000002</v>
      </c>
    </row>
    <row r="312" spans="1:19" ht="65.25" customHeight="1" outlineLevel="1" x14ac:dyDescent="0.3">
      <c r="A312" s="42" t="s">
        <v>562</v>
      </c>
      <c r="B312" s="43" t="s">
        <v>587</v>
      </c>
      <c r="C312" s="39" t="s">
        <v>229</v>
      </c>
      <c r="D312" s="119" t="s">
        <v>682</v>
      </c>
      <c r="E312" s="44" t="s">
        <v>911</v>
      </c>
      <c r="F312" s="45">
        <v>45627</v>
      </c>
      <c r="G312" s="45">
        <v>45633</v>
      </c>
      <c r="H312" s="44" t="s">
        <v>181</v>
      </c>
      <c r="I312" s="74">
        <v>57.963571428571427</v>
      </c>
      <c r="J312" s="138">
        <f t="shared" si="4"/>
        <v>5</v>
      </c>
      <c r="K312" s="46">
        <v>0</v>
      </c>
      <c r="L312" s="46">
        <v>0</v>
      </c>
      <c r="M312" s="46">
        <v>0</v>
      </c>
      <c r="N312" s="46">
        <v>6</v>
      </c>
      <c r="O312" s="46">
        <v>0</v>
      </c>
      <c r="P312" s="46">
        <v>7</v>
      </c>
      <c r="Q312" s="46">
        <v>405.745</v>
      </c>
      <c r="R312" s="46">
        <v>0</v>
      </c>
      <c r="S312" s="40">
        <v>405.745</v>
      </c>
    </row>
    <row r="313" spans="1:19" ht="86.25" outlineLevel="1" x14ac:dyDescent="0.3">
      <c r="A313" s="42" t="s">
        <v>562</v>
      </c>
      <c r="B313" s="43" t="s">
        <v>588</v>
      </c>
      <c r="C313" s="39" t="s">
        <v>229</v>
      </c>
      <c r="D313" s="119" t="s">
        <v>654</v>
      </c>
      <c r="E313" s="44" t="s">
        <v>917</v>
      </c>
      <c r="F313" s="45">
        <v>45607</v>
      </c>
      <c r="G313" s="45">
        <v>45611</v>
      </c>
      <c r="H313" s="44" t="s">
        <v>278</v>
      </c>
      <c r="I313" s="74">
        <v>4</v>
      </c>
      <c r="J313" s="138">
        <f t="shared" si="4"/>
        <v>5</v>
      </c>
      <c r="K313" s="46">
        <v>0</v>
      </c>
      <c r="L313" s="46">
        <v>0</v>
      </c>
      <c r="M313" s="46">
        <v>0</v>
      </c>
      <c r="N313" s="46">
        <v>4</v>
      </c>
      <c r="O313" s="46">
        <v>0</v>
      </c>
      <c r="P313" s="46">
        <v>5</v>
      </c>
      <c r="Q313" s="46">
        <v>0</v>
      </c>
      <c r="R313" s="46">
        <v>20</v>
      </c>
      <c r="S313" s="40">
        <v>20</v>
      </c>
    </row>
    <row r="314" spans="1:19" ht="69" outlineLevel="1" x14ac:dyDescent="0.3">
      <c r="A314" s="42" t="s">
        <v>589</v>
      </c>
      <c r="B314" s="43" t="s">
        <v>68</v>
      </c>
      <c r="C314" s="39" t="s">
        <v>229</v>
      </c>
      <c r="D314" s="41" t="s">
        <v>701</v>
      </c>
      <c r="E314" s="44" t="s">
        <v>918</v>
      </c>
      <c r="F314" s="45">
        <v>45621</v>
      </c>
      <c r="G314" s="45">
        <v>45624</v>
      </c>
      <c r="H314" s="44" t="s">
        <v>181</v>
      </c>
      <c r="I314" s="74">
        <v>124.70025</v>
      </c>
      <c r="J314" s="138">
        <f t="shared" si="4"/>
        <v>4</v>
      </c>
      <c r="K314" s="46">
        <v>176.715</v>
      </c>
      <c r="L314" s="46">
        <v>176.715</v>
      </c>
      <c r="M314" s="46">
        <v>0</v>
      </c>
      <c r="N314" s="46">
        <v>3</v>
      </c>
      <c r="O314" s="46">
        <v>81.941999999999993</v>
      </c>
      <c r="P314" s="46">
        <v>4</v>
      </c>
      <c r="Q314" s="46">
        <v>231.30799999999999</v>
      </c>
      <c r="R314" s="46">
        <v>8.8360000000000003</v>
      </c>
      <c r="S314" s="40">
        <v>498.80099999999999</v>
      </c>
    </row>
    <row r="315" spans="1:19" ht="69" outlineLevel="1" x14ac:dyDescent="0.3">
      <c r="A315" s="42" t="s">
        <v>589</v>
      </c>
      <c r="B315" s="43" t="s">
        <v>175</v>
      </c>
      <c r="C315" s="39" t="s">
        <v>229</v>
      </c>
      <c r="D315" s="41" t="s">
        <v>655</v>
      </c>
      <c r="E315" s="44" t="s">
        <v>918</v>
      </c>
      <c r="F315" s="45">
        <v>45628</v>
      </c>
      <c r="G315" s="45">
        <v>45631</v>
      </c>
      <c r="H315" s="44" t="s">
        <v>948</v>
      </c>
      <c r="I315" s="74">
        <v>18.015000000000001</v>
      </c>
      <c r="J315" s="138">
        <f t="shared" si="4"/>
        <v>4</v>
      </c>
      <c r="K315" s="46">
        <v>0</v>
      </c>
      <c r="L315" s="46">
        <v>0</v>
      </c>
      <c r="M315" s="46">
        <v>0</v>
      </c>
      <c r="N315" s="46">
        <v>3</v>
      </c>
      <c r="O315" s="46">
        <v>0</v>
      </c>
      <c r="P315" s="46">
        <v>4</v>
      </c>
      <c r="Q315" s="46">
        <v>72.06</v>
      </c>
      <c r="R315" s="46">
        <v>0</v>
      </c>
      <c r="S315" s="40">
        <v>72.06</v>
      </c>
    </row>
    <row r="316" spans="1:19" ht="103.5" outlineLevel="1" x14ac:dyDescent="0.3">
      <c r="A316" s="42" t="s">
        <v>589</v>
      </c>
      <c r="B316" s="43" t="s">
        <v>176</v>
      </c>
      <c r="C316" s="39" t="s">
        <v>229</v>
      </c>
      <c r="D316" s="41" t="s">
        <v>666</v>
      </c>
      <c r="E316" s="44" t="s">
        <v>919</v>
      </c>
      <c r="F316" s="45">
        <v>45636</v>
      </c>
      <c r="G316" s="45">
        <v>45639</v>
      </c>
      <c r="H316" s="44" t="s">
        <v>938</v>
      </c>
      <c r="I316" s="74">
        <v>91.835999999999999</v>
      </c>
      <c r="J316" s="138">
        <f t="shared" si="4"/>
        <v>4</v>
      </c>
      <c r="K316" s="46">
        <v>145.41999999999999</v>
      </c>
      <c r="L316" s="46">
        <v>145.41999999999999</v>
      </c>
      <c r="M316" s="46">
        <v>0</v>
      </c>
      <c r="N316" s="46">
        <v>3</v>
      </c>
      <c r="O316" s="46">
        <v>99.926000000000002</v>
      </c>
      <c r="P316" s="46">
        <v>4</v>
      </c>
      <c r="Q316" s="46">
        <v>121.998</v>
      </c>
      <c r="R316" s="46">
        <v>0</v>
      </c>
      <c r="S316" s="40">
        <v>367.34399999999999</v>
      </c>
    </row>
    <row r="317" spans="1:19" ht="114.75" customHeight="1" outlineLevel="1" x14ac:dyDescent="0.3">
      <c r="A317" s="42" t="s">
        <v>589</v>
      </c>
      <c r="B317" s="43" t="s">
        <v>590</v>
      </c>
      <c r="C317" s="39" t="s">
        <v>229</v>
      </c>
      <c r="D317" s="41" t="s">
        <v>678</v>
      </c>
      <c r="E317" s="42" t="s">
        <v>212</v>
      </c>
      <c r="F317" s="45">
        <v>45585</v>
      </c>
      <c r="G317" s="45">
        <v>45586</v>
      </c>
      <c r="H317" s="44" t="s">
        <v>181</v>
      </c>
      <c r="I317" s="74">
        <v>29.3825</v>
      </c>
      <c r="J317" s="138">
        <f t="shared" si="4"/>
        <v>2</v>
      </c>
      <c r="K317" s="46">
        <v>0</v>
      </c>
      <c r="L317" s="46">
        <v>0</v>
      </c>
      <c r="M317" s="46">
        <v>0</v>
      </c>
      <c r="N317" s="46">
        <v>1</v>
      </c>
      <c r="O317" s="46">
        <v>17.826000000000001</v>
      </c>
      <c r="P317" s="46">
        <v>2</v>
      </c>
      <c r="Q317" s="46">
        <v>0</v>
      </c>
      <c r="R317" s="46">
        <v>40.939</v>
      </c>
      <c r="S317" s="40">
        <v>58.765000000000001</v>
      </c>
    </row>
    <row r="318" spans="1:19" ht="51.75" outlineLevel="1" x14ac:dyDescent="0.3">
      <c r="A318" s="42" t="s">
        <v>591</v>
      </c>
      <c r="B318" s="43" t="s">
        <v>137</v>
      </c>
      <c r="C318" s="39" t="s">
        <v>229</v>
      </c>
      <c r="D318" s="41" t="s">
        <v>656</v>
      </c>
      <c r="E318" s="44" t="s">
        <v>920</v>
      </c>
      <c r="F318" s="45">
        <v>45566</v>
      </c>
      <c r="G318" s="45">
        <v>45569</v>
      </c>
      <c r="H318" s="44" t="s">
        <v>993</v>
      </c>
      <c r="I318" s="74">
        <v>60.05</v>
      </c>
      <c r="J318" s="138">
        <f t="shared" si="4"/>
        <v>4</v>
      </c>
      <c r="K318" s="46">
        <v>0</v>
      </c>
      <c r="L318" s="46">
        <v>0</v>
      </c>
      <c r="M318" s="46">
        <v>0</v>
      </c>
      <c r="N318" s="46">
        <v>3</v>
      </c>
      <c r="O318" s="46">
        <v>0</v>
      </c>
      <c r="P318" s="46">
        <v>4</v>
      </c>
      <c r="Q318" s="46">
        <v>240.2</v>
      </c>
      <c r="R318" s="46">
        <v>0</v>
      </c>
      <c r="S318" s="40">
        <v>240.2</v>
      </c>
    </row>
    <row r="319" spans="1:19" ht="114" customHeight="1" outlineLevel="1" x14ac:dyDescent="0.3">
      <c r="A319" s="42" t="s">
        <v>591</v>
      </c>
      <c r="B319" s="43" t="s">
        <v>477</v>
      </c>
      <c r="C319" s="39" t="s">
        <v>229</v>
      </c>
      <c r="D319" s="41" t="s">
        <v>656</v>
      </c>
      <c r="E319" s="44" t="s">
        <v>921</v>
      </c>
      <c r="F319" s="45">
        <v>45566</v>
      </c>
      <c r="G319" s="45">
        <v>45569</v>
      </c>
      <c r="H319" s="44" t="s">
        <v>993</v>
      </c>
      <c r="I319" s="74">
        <v>60.05</v>
      </c>
      <c r="J319" s="138">
        <f t="shared" si="4"/>
        <v>4</v>
      </c>
      <c r="K319" s="46">
        <v>0</v>
      </c>
      <c r="L319" s="46">
        <v>0</v>
      </c>
      <c r="M319" s="46">
        <v>0</v>
      </c>
      <c r="N319" s="46">
        <v>3</v>
      </c>
      <c r="O319" s="46">
        <v>0</v>
      </c>
      <c r="P319" s="46">
        <v>4</v>
      </c>
      <c r="Q319" s="46">
        <v>240.2</v>
      </c>
      <c r="R319" s="46">
        <v>0</v>
      </c>
      <c r="S319" s="40">
        <v>240.2</v>
      </c>
    </row>
    <row r="320" spans="1:19" ht="51.75" outlineLevel="1" x14ac:dyDescent="0.3">
      <c r="A320" s="42" t="s">
        <v>591</v>
      </c>
      <c r="B320" s="43" t="s">
        <v>478</v>
      </c>
      <c r="C320" s="39" t="s">
        <v>229</v>
      </c>
      <c r="D320" s="41" t="s">
        <v>954</v>
      </c>
      <c r="E320" s="44" t="s">
        <v>920</v>
      </c>
      <c r="F320" s="45">
        <v>45593</v>
      </c>
      <c r="G320" s="45">
        <v>45596</v>
      </c>
      <c r="H320" s="44" t="s">
        <v>939</v>
      </c>
      <c r="I320" s="74">
        <v>48.104500000000002</v>
      </c>
      <c r="J320" s="138">
        <f t="shared" si="4"/>
        <v>4</v>
      </c>
      <c r="K320" s="46">
        <v>0</v>
      </c>
      <c r="L320" s="46">
        <v>0</v>
      </c>
      <c r="M320" s="46">
        <v>0</v>
      </c>
      <c r="N320" s="46">
        <v>3</v>
      </c>
      <c r="O320" s="46">
        <v>0</v>
      </c>
      <c r="P320" s="46">
        <v>4</v>
      </c>
      <c r="Q320" s="46">
        <v>192.41800000000001</v>
      </c>
      <c r="R320" s="46">
        <v>0</v>
      </c>
      <c r="S320" s="40">
        <v>192.41800000000001</v>
      </c>
    </row>
    <row r="321" spans="1:19" ht="128.25" customHeight="1" outlineLevel="1" x14ac:dyDescent="0.3">
      <c r="A321" s="42" t="s">
        <v>593</v>
      </c>
      <c r="B321" s="43" t="s">
        <v>138</v>
      </c>
      <c r="C321" s="39" t="s">
        <v>229</v>
      </c>
      <c r="D321" s="41" t="s">
        <v>346</v>
      </c>
      <c r="E321" s="44" t="s">
        <v>922</v>
      </c>
      <c r="F321" s="45">
        <v>45600</v>
      </c>
      <c r="G321" s="45">
        <v>45604</v>
      </c>
      <c r="H321" s="44" t="s">
        <v>990</v>
      </c>
      <c r="I321" s="74">
        <v>26.879000000000001</v>
      </c>
      <c r="J321" s="138">
        <f t="shared" si="4"/>
        <v>6.5</v>
      </c>
      <c r="K321" s="46">
        <v>0</v>
      </c>
      <c r="L321" s="46">
        <v>0</v>
      </c>
      <c r="M321" s="46">
        <v>0</v>
      </c>
      <c r="N321" s="46">
        <v>4</v>
      </c>
      <c r="O321" s="46">
        <v>0</v>
      </c>
      <c r="P321" s="46">
        <v>5</v>
      </c>
      <c r="Q321" s="46">
        <v>134.39500000000001</v>
      </c>
      <c r="R321" s="46">
        <v>0</v>
      </c>
      <c r="S321" s="40">
        <v>134.39500000000001</v>
      </c>
    </row>
    <row r="322" spans="1:19" ht="86.25" outlineLevel="1" x14ac:dyDescent="0.3">
      <c r="A322" s="42" t="s">
        <v>593</v>
      </c>
      <c r="B322" s="43" t="s">
        <v>226</v>
      </c>
      <c r="C322" s="39" t="s">
        <v>229</v>
      </c>
      <c r="D322" s="41" t="s">
        <v>657</v>
      </c>
      <c r="E322" s="44" t="s">
        <v>923</v>
      </c>
      <c r="F322" s="45">
        <v>45593</v>
      </c>
      <c r="G322" s="45">
        <v>45595</v>
      </c>
      <c r="H322" s="44" t="s">
        <v>979</v>
      </c>
      <c r="I322" s="74">
        <v>189.50199999999998</v>
      </c>
      <c r="J322" s="138">
        <f t="shared" si="4"/>
        <v>3</v>
      </c>
      <c r="K322" s="46">
        <v>342.95</v>
      </c>
      <c r="L322" s="46">
        <v>342.95</v>
      </c>
      <c r="M322" s="46">
        <v>0</v>
      </c>
      <c r="N322" s="46">
        <v>2</v>
      </c>
      <c r="O322" s="46">
        <v>82.695999999999998</v>
      </c>
      <c r="P322" s="46">
        <v>3</v>
      </c>
      <c r="Q322" s="46">
        <v>142.86000000000001</v>
      </c>
      <c r="R322" s="46">
        <v>0</v>
      </c>
      <c r="S322" s="40">
        <v>568.50599999999997</v>
      </c>
    </row>
    <row r="323" spans="1:19" ht="86.25" outlineLevel="1" x14ac:dyDescent="0.3">
      <c r="A323" s="42" t="s">
        <v>593</v>
      </c>
      <c r="B323" s="43" t="s">
        <v>479</v>
      </c>
      <c r="C323" s="39" t="s">
        <v>229</v>
      </c>
      <c r="D323" s="41" t="s">
        <v>347</v>
      </c>
      <c r="E323" s="44" t="s">
        <v>214</v>
      </c>
      <c r="F323" s="45">
        <v>45587</v>
      </c>
      <c r="G323" s="45">
        <v>45589</v>
      </c>
      <c r="H323" s="44" t="s">
        <v>949</v>
      </c>
      <c r="I323" s="74">
        <v>51.865333333333332</v>
      </c>
      <c r="J323" s="138">
        <f t="shared" si="4"/>
        <v>3</v>
      </c>
      <c r="K323" s="46">
        <v>0</v>
      </c>
      <c r="L323" s="46">
        <v>0</v>
      </c>
      <c r="M323" s="46">
        <v>0</v>
      </c>
      <c r="N323" s="46">
        <v>2</v>
      </c>
      <c r="O323" s="46">
        <v>69.67</v>
      </c>
      <c r="P323" s="46">
        <v>3</v>
      </c>
      <c r="Q323" s="46">
        <v>85.926000000000002</v>
      </c>
      <c r="R323" s="46">
        <v>0</v>
      </c>
      <c r="S323" s="40">
        <v>155.596</v>
      </c>
    </row>
    <row r="324" spans="1:19" ht="138" outlineLevel="1" x14ac:dyDescent="0.3">
      <c r="A324" s="42" t="s">
        <v>593</v>
      </c>
      <c r="B324" s="43" t="s">
        <v>594</v>
      </c>
      <c r="C324" s="39" t="s">
        <v>229</v>
      </c>
      <c r="D324" s="41" t="s">
        <v>347</v>
      </c>
      <c r="E324" s="44" t="s">
        <v>924</v>
      </c>
      <c r="F324" s="45">
        <v>45587</v>
      </c>
      <c r="G324" s="45">
        <v>45589</v>
      </c>
      <c r="H324" s="44" t="s">
        <v>949</v>
      </c>
      <c r="I324" s="74">
        <v>51.865333333333332</v>
      </c>
      <c r="J324" s="138">
        <f t="shared" si="4"/>
        <v>3</v>
      </c>
      <c r="K324" s="46">
        <v>0</v>
      </c>
      <c r="L324" s="46">
        <v>0</v>
      </c>
      <c r="M324" s="46">
        <v>0</v>
      </c>
      <c r="N324" s="46">
        <v>2</v>
      </c>
      <c r="O324" s="46">
        <v>69.67</v>
      </c>
      <c r="P324" s="46">
        <v>3</v>
      </c>
      <c r="Q324" s="46">
        <v>85.926000000000002</v>
      </c>
      <c r="R324" s="46">
        <v>0</v>
      </c>
      <c r="S324" s="40">
        <v>155.596</v>
      </c>
    </row>
    <row r="325" spans="1:19" ht="147" customHeight="1" outlineLevel="1" x14ac:dyDescent="0.3">
      <c r="A325" s="42" t="s">
        <v>593</v>
      </c>
      <c r="B325" s="43" t="s">
        <v>595</v>
      </c>
      <c r="C325" s="39" t="s">
        <v>229</v>
      </c>
      <c r="D325" s="41" t="s">
        <v>476</v>
      </c>
      <c r="E325" s="44" t="s">
        <v>922</v>
      </c>
      <c r="F325" s="45">
        <v>45557</v>
      </c>
      <c r="G325" s="45">
        <v>45564</v>
      </c>
      <c r="H325" s="44" t="s">
        <v>980</v>
      </c>
      <c r="I325" s="74">
        <v>9.4356249999999999</v>
      </c>
      <c r="J325" s="138">
        <f t="shared" si="4"/>
        <v>6.5</v>
      </c>
      <c r="K325" s="46">
        <v>0</v>
      </c>
      <c r="L325" s="46">
        <v>0</v>
      </c>
      <c r="M325" s="46">
        <v>0</v>
      </c>
      <c r="N325" s="46">
        <v>7</v>
      </c>
      <c r="O325" s="46">
        <v>0</v>
      </c>
      <c r="P325" s="46">
        <v>8</v>
      </c>
      <c r="Q325" s="46">
        <v>0</v>
      </c>
      <c r="R325" s="46">
        <v>75.484999999999999</v>
      </c>
      <c r="S325" s="40">
        <v>75.484999999999999</v>
      </c>
    </row>
    <row r="326" spans="1:19" ht="86.25" x14ac:dyDescent="0.3">
      <c r="A326" s="42" t="s">
        <v>596</v>
      </c>
      <c r="B326" s="43" t="s">
        <v>597</v>
      </c>
      <c r="C326" s="39" t="s">
        <v>229</v>
      </c>
      <c r="D326" s="41" t="s">
        <v>697</v>
      </c>
      <c r="E326" s="44" t="s">
        <v>925</v>
      </c>
      <c r="F326" s="45">
        <v>45601</v>
      </c>
      <c r="G326" s="45">
        <v>45605</v>
      </c>
      <c r="H326" s="44" t="s">
        <v>1014</v>
      </c>
      <c r="I326" s="74">
        <v>84.331800000000001</v>
      </c>
      <c r="J326" s="138">
        <f t="shared" si="4"/>
        <v>5</v>
      </c>
      <c r="K326" s="46">
        <v>421.65899999999999</v>
      </c>
      <c r="L326" s="46">
        <v>421.65899999999999</v>
      </c>
      <c r="M326" s="46">
        <v>0</v>
      </c>
      <c r="N326" s="46">
        <v>4</v>
      </c>
      <c r="O326" s="46">
        <v>0</v>
      </c>
      <c r="P326" s="46">
        <v>5</v>
      </c>
      <c r="Q326" s="46">
        <v>0</v>
      </c>
      <c r="R326" s="46">
        <v>0</v>
      </c>
      <c r="S326" s="40">
        <v>421.65899999999999</v>
      </c>
    </row>
    <row r="327" spans="1:19" ht="86.25" x14ac:dyDescent="0.3">
      <c r="A327" s="42" t="s">
        <v>596</v>
      </c>
      <c r="B327" s="43" t="s">
        <v>598</v>
      </c>
      <c r="C327" s="39" t="s">
        <v>229</v>
      </c>
      <c r="D327" s="41" t="s">
        <v>697</v>
      </c>
      <c r="E327" s="44" t="s">
        <v>926</v>
      </c>
      <c r="F327" s="45">
        <v>45601</v>
      </c>
      <c r="G327" s="45">
        <v>45605</v>
      </c>
      <c r="H327" s="44" t="s">
        <v>1014</v>
      </c>
      <c r="I327" s="74">
        <v>72.167999999999992</v>
      </c>
      <c r="J327" s="138">
        <f t="shared" si="4"/>
        <v>5</v>
      </c>
      <c r="K327" s="46">
        <v>360.84</v>
      </c>
      <c r="L327" s="46">
        <v>360.84</v>
      </c>
      <c r="M327" s="46">
        <v>0</v>
      </c>
      <c r="N327" s="46">
        <v>4</v>
      </c>
      <c r="O327" s="46">
        <v>0</v>
      </c>
      <c r="P327" s="46">
        <v>5</v>
      </c>
      <c r="Q327" s="46">
        <v>0</v>
      </c>
      <c r="R327" s="46">
        <v>0</v>
      </c>
      <c r="S327" s="40">
        <v>360.84</v>
      </c>
    </row>
    <row r="328" spans="1:19" ht="86.25" x14ac:dyDescent="0.3">
      <c r="A328" s="42" t="s">
        <v>596</v>
      </c>
      <c r="B328" s="43" t="s">
        <v>599</v>
      </c>
      <c r="C328" s="39" t="s">
        <v>229</v>
      </c>
      <c r="D328" s="41" t="s">
        <v>697</v>
      </c>
      <c r="E328" s="44" t="s">
        <v>927</v>
      </c>
      <c r="F328" s="45">
        <v>45601</v>
      </c>
      <c r="G328" s="45">
        <v>45605</v>
      </c>
      <c r="H328" s="44" t="s">
        <v>1014</v>
      </c>
      <c r="I328" s="74">
        <v>72.167999999999992</v>
      </c>
      <c r="J328" s="138">
        <f t="shared" si="4"/>
        <v>5</v>
      </c>
      <c r="K328" s="46">
        <v>360.84</v>
      </c>
      <c r="L328" s="46">
        <v>360.84</v>
      </c>
      <c r="M328" s="46">
        <v>0</v>
      </c>
      <c r="N328" s="46">
        <v>4</v>
      </c>
      <c r="O328" s="46">
        <v>0</v>
      </c>
      <c r="P328" s="46">
        <v>5</v>
      </c>
      <c r="Q328" s="46">
        <v>0</v>
      </c>
      <c r="R328" s="46">
        <v>0</v>
      </c>
      <c r="S328" s="40">
        <v>360.84</v>
      </c>
    </row>
    <row r="329" spans="1:19" ht="88.5" customHeight="1" x14ac:dyDescent="0.3">
      <c r="A329" s="42" t="s">
        <v>596</v>
      </c>
      <c r="B329" s="43" t="s">
        <v>600</v>
      </c>
      <c r="C329" s="39" t="s">
        <v>229</v>
      </c>
      <c r="D329" s="41" t="s">
        <v>697</v>
      </c>
      <c r="E329" s="44" t="s">
        <v>928</v>
      </c>
      <c r="F329" s="45">
        <v>45601</v>
      </c>
      <c r="G329" s="45">
        <v>45605</v>
      </c>
      <c r="H329" s="44" t="s">
        <v>1014</v>
      </c>
      <c r="I329" s="74">
        <v>72.167999999999992</v>
      </c>
      <c r="J329" s="138">
        <f t="shared" si="4"/>
        <v>5</v>
      </c>
      <c r="K329" s="46">
        <v>360.84</v>
      </c>
      <c r="L329" s="46">
        <v>360.84</v>
      </c>
      <c r="M329" s="46">
        <v>0</v>
      </c>
      <c r="N329" s="46">
        <v>4</v>
      </c>
      <c r="O329" s="46">
        <v>0</v>
      </c>
      <c r="P329" s="46">
        <v>5</v>
      </c>
      <c r="Q329" s="46">
        <v>0</v>
      </c>
      <c r="R329" s="46">
        <v>0</v>
      </c>
      <c r="S329" s="40">
        <v>360.84</v>
      </c>
    </row>
    <row r="330" spans="1:19" ht="51.75" x14ac:dyDescent="0.3">
      <c r="A330" s="42" t="s">
        <v>601</v>
      </c>
      <c r="B330" s="43" t="s">
        <v>602</v>
      </c>
      <c r="C330" s="39" t="s">
        <v>229</v>
      </c>
      <c r="D330" s="41" t="s">
        <v>265</v>
      </c>
      <c r="E330" s="44" t="s">
        <v>929</v>
      </c>
      <c r="F330" s="45">
        <v>45615</v>
      </c>
      <c r="G330" s="45">
        <v>45619</v>
      </c>
      <c r="H330" s="44" t="s">
        <v>944</v>
      </c>
      <c r="I330" s="74">
        <v>234.04180000000002</v>
      </c>
      <c r="J330" s="138">
        <f t="shared" si="4"/>
        <v>5</v>
      </c>
      <c r="K330" s="46">
        <v>353.53699999999998</v>
      </c>
      <c r="L330" s="46">
        <v>353.53699999999998</v>
      </c>
      <c r="M330" s="46">
        <v>0</v>
      </c>
      <c r="N330" s="46">
        <v>4</v>
      </c>
      <c r="O330" s="46">
        <v>555</v>
      </c>
      <c r="P330" s="46">
        <v>5</v>
      </c>
      <c r="Q330" s="46">
        <v>233.995</v>
      </c>
      <c r="R330" s="46">
        <v>27.677</v>
      </c>
      <c r="S330" s="40">
        <v>1170.2090000000001</v>
      </c>
    </row>
    <row r="331" spans="1:19" ht="51.75" x14ac:dyDescent="0.3">
      <c r="A331" s="42" t="s">
        <v>601</v>
      </c>
      <c r="B331" s="43" t="s">
        <v>603</v>
      </c>
      <c r="C331" s="39" t="s">
        <v>229</v>
      </c>
      <c r="D331" s="41" t="s">
        <v>658</v>
      </c>
      <c r="E331" s="44" t="s">
        <v>930</v>
      </c>
      <c r="F331" s="45">
        <v>45615</v>
      </c>
      <c r="G331" s="45">
        <v>45619</v>
      </c>
      <c r="H331" s="44" t="s">
        <v>944</v>
      </c>
      <c r="I331" s="74">
        <v>178.4418</v>
      </c>
      <c r="J331" s="138">
        <f t="shared" ref="J331" si="5">AVERAGEIFS(P:P, E:E, E331)</f>
        <v>5</v>
      </c>
      <c r="K331" s="46">
        <v>353.53699999999998</v>
      </c>
      <c r="L331" s="46">
        <v>353.53699999999998</v>
      </c>
      <c r="M331" s="46">
        <v>0</v>
      </c>
      <c r="N331" s="46">
        <v>4</v>
      </c>
      <c r="O331" s="46">
        <v>277</v>
      </c>
      <c r="P331" s="46">
        <v>5</v>
      </c>
      <c r="Q331" s="46">
        <v>233.995</v>
      </c>
      <c r="R331" s="46">
        <v>27.677</v>
      </c>
      <c r="S331" s="40">
        <v>892.20900000000006</v>
      </c>
    </row>
    <row r="332" spans="1:19" ht="51.75" x14ac:dyDescent="0.3">
      <c r="A332" s="42" t="s">
        <v>601</v>
      </c>
      <c r="B332" s="43" t="s">
        <v>604</v>
      </c>
      <c r="C332" s="39" t="s">
        <v>229</v>
      </c>
      <c r="D332" s="41" t="s">
        <v>658</v>
      </c>
      <c r="E332" s="44" t="s">
        <v>931</v>
      </c>
      <c r="F332" s="45">
        <v>45615</v>
      </c>
      <c r="G332" s="45">
        <v>45619</v>
      </c>
      <c r="H332" s="44" t="s">
        <v>944</v>
      </c>
      <c r="I332" s="74">
        <v>178.4418</v>
      </c>
      <c r="J332" s="138">
        <f>AVERAGEIFS(P:P, E:E, E332)</f>
        <v>5</v>
      </c>
      <c r="K332" s="46">
        <v>353.53699999999998</v>
      </c>
      <c r="L332" s="46">
        <v>353.53699999999998</v>
      </c>
      <c r="M332" s="46">
        <v>0</v>
      </c>
      <c r="N332" s="46">
        <v>4</v>
      </c>
      <c r="O332" s="46">
        <v>277</v>
      </c>
      <c r="P332" s="46">
        <v>5</v>
      </c>
      <c r="Q332" s="46">
        <v>233.995</v>
      </c>
      <c r="R332" s="46">
        <v>27.677</v>
      </c>
      <c r="S332" s="40">
        <v>892.20900000000006</v>
      </c>
    </row>
  </sheetData>
  <mergeCells count="6">
    <mergeCell ref="K7:N7"/>
    <mergeCell ref="A1:K1"/>
    <mergeCell ref="A2:K2"/>
    <mergeCell ref="K3:N3"/>
    <mergeCell ref="K4:N4"/>
    <mergeCell ref="K6:N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T313"/>
  <sheetViews>
    <sheetView tabSelected="1" zoomScale="59" zoomScaleNormal="59" workbookViewId="0">
      <pane xSplit="2" ySplit="10" topLeftCell="C11" activePane="bottomRight" state="frozen"/>
      <selection pane="topRight" activeCell="C1" sqref="C1"/>
      <selection pane="bottomLeft" activeCell="A6" sqref="A6"/>
      <selection pane="bottomRight" sqref="A1:J1"/>
    </sheetView>
  </sheetViews>
  <sheetFormatPr defaultColWidth="49.7109375" defaultRowHeight="16.5" x14ac:dyDescent="0.3"/>
  <cols>
    <col min="1" max="1" width="52.28515625" style="30" customWidth="1"/>
    <col min="2" max="2" width="44.140625" style="30" customWidth="1"/>
    <col min="3" max="3" width="33.28515625" style="30" customWidth="1"/>
    <col min="4" max="4" width="27.28515625" style="30" customWidth="1"/>
    <col min="5" max="5" width="27.140625" style="31" customWidth="1"/>
    <col min="6" max="6" width="26" style="32" customWidth="1"/>
    <col min="7" max="7" width="26" style="38" customWidth="1"/>
    <col min="8" max="8" width="28.7109375" style="33" customWidth="1"/>
    <col min="9" max="9" width="21.7109375" style="30" customWidth="1"/>
    <col min="10" max="10" width="26.7109375" style="31" customWidth="1"/>
    <col min="11" max="11" width="21" style="31" customWidth="1"/>
    <col min="12" max="12" width="15.140625" style="31" customWidth="1"/>
    <col min="13" max="13" width="24.5703125" style="31" customWidth="1"/>
    <col min="14" max="14" width="119.28515625" style="30" customWidth="1"/>
    <col min="15" max="15" width="18.85546875" style="31" customWidth="1"/>
    <col min="16" max="17" width="15.42578125" style="31" customWidth="1"/>
    <col min="18" max="20" width="21.85546875" style="31" customWidth="1"/>
    <col min="21" max="16384" width="49.7109375" style="31"/>
  </cols>
  <sheetData>
    <row r="1" spans="1:20" s="10" customFormat="1" ht="24" customHeight="1" x14ac:dyDescent="0.4">
      <c r="A1" s="186" t="s">
        <v>81</v>
      </c>
      <c r="B1" s="186"/>
      <c r="C1" s="186"/>
      <c r="D1" s="186"/>
      <c r="E1" s="186"/>
      <c r="F1" s="186"/>
      <c r="G1" s="186"/>
      <c r="H1" s="186"/>
      <c r="I1" s="186"/>
      <c r="J1" s="186"/>
      <c r="K1" s="71"/>
      <c r="L1" s="71"/>
      <c r="M1" s="1"/>
      <c r="N1" s="2"/>
      <c r="O1" s="3"/>
      <c r="P1" s="2"/>
      <c r="Q1" s="2"/>
      <c r="R1" s="2"/>
    </row>
    <row r="2" spans="1:20" s="10" customFormat="1" ht="18.75" x14ac:dyDescent="0.3">
      <c r="A2" s="187" t="s">
        <v>1016</v>
      </c>
      <c r="B2" s="187"/>
      <c r="C2" s="187"/>
      <c r="D2" s="187"/>
      <c r="E2" s="187"/>
      <c r="F2" s="187"/>
      <c r="G2" s="187"/>
      <c r="H2" s="187"/>
      <c r="I2" s="187"/>
      <c r="J2" s="187"/>
      <c r="K2" s="72"/>
      <c r="L2" s="72"/>
      <c r="M2" s="4"/>
      <c r="N2" s="5"/>
      <c r="O2" s="6"/>
      <c r="P2" s="5"/>
      <c r="Q2" s="5"/>
      <c r="R2" s="7"/>
    </row>
    <row r="3" spans="1:20" s="10" customFormat="1" ht="17.25" x14ac:dyDescent="0.3">
      <c r="A3" s="24"/>
      <c r="B3" s="134"/>
      <c r="C3" s="19"/>
      <c r="D3" s="19"/>
      <c r="F3" s="25"/>
      <c r="G3" s="25"/>
      <c r="I3" s="47"/>
      <c r="J3" s="185" t="s">
        <v>26</v>
      </c>
      <c r="K3" s="185"/>
      <c r="L3" s="185"/>
      <c r="M3" s="185"/>
      <c r="N3" s="26"/>
      <c r="O3" s="27"/>
      <c r="P3" s="26"/>
      <c r="Q3" s="26"/>
      <c r="R3" s="28"/>
    </row>
    <row r="4" spans="1:20" s="10" customFormat="1" ht="17.25" x14ac:dyDescent="0.3">
      <c r="A4" s="24"/>
      <c r="B4" s="134"/>
      <c r="C4" s="19"/>
      <c r="D4" s="19"/>
      <c r="F4" s="25"/>
      <c r="G4" s="25"/>
      <c r="I4" s="47"/>
      <c r="J4" s="185" t="s">
        <v>25</v>
      </c>
      <c r="K4" s="185"/>
      <c r="L4" s="185"/>
      <c r="M4" s="185"/>
      <c r="N4" s="26"/>
      <c r="O4" s="27"/>
      <c r="P4" s="26"/>
      <c r="Q4" s="26"/>
      <c r="R4" s="28"/>
    </row>
    <row r="5" spans="1:20" s="10" customFormat="1" ht="17.25" x14ac:dyDescent="0.3">
      <c r="A5" s="24"/>
      <c r="B5" s="134"/>
      <c r="C5" s="19"/>
      <c r="D5" s="19"/>
      <c r="F5" s="25"/>
      <c r="G5" s="25"/>
      <c r="I5" s="47"/>
      <c r="J5" s="26"/>
      <c r="K5" s="27"/>
      <c r="L5" s="26"/>
      <c r="M5" s="29"/>
      <c r="N5" s="26"/>
      <c r="O5" s="27"/>
      <c r="P5" s="26"/>
      <c r="Q5" s="26"/>
      <c r="R5" s="28"/>
    </row>
    <row r="6" spans="1:20" s="10" customFormat="1" ht="22.5" x14ac:dyDescent="0.4">
      <c r="A6" s="2"/>
      <c r="B6" s="135"/>
      <c r="C6" s="8"/>
      <c r="D6" s="8"/>
      <c r="E6" s="2"/>
      <c r="F6" s="9"/>
      <c r="G6" s="9"/>
      <c r="H6" s="2"/>
      <c r="I6" s="56"/>
      <c r="J6" s="185" t="s">
        <v>27</v>
      </c>
      <c r="K6" s="185"/>
      <c r="L6" s="185"/>
      <c r="M6" s="185"/>
      <c r="O6" s="27"/>
      <c r="R6" s="2"/>
    </row>
    <row r="7" spans="1:20" s="10" customFormat="1" ht="22.5" x14ac:dyDescent="0.4">
      <c r="A7" s="11"/>
      <c r="B7" s="135"/>
      <c r="C7" s="12"/>
      <c r="D7" s="12"/>
      <c r="E7" s="13"/>
      <c r="F7" s="14"/>
      <c r="G7" s="14"/>
      <c r="H7" s="13"/>
      <c r="I7" s="57"/>
      <c r="J7" s="185" t="s">
        <v>24</v>
      </c>
      <c r="K7" s="185"/>
      <c r="L7" s="185"/>
      <c r="M7" s="185"/>
      <c r="O7" s="27"/>
      <c r="R7" s="16"/>
    </row>
    <row r="8" spans="1:20" s="10" customFormat="1" ht="17.25" x14ac:dyDescent="0.3">
      <c r="A8" s="11"/>
      <c r="B8" s="17"/>
      <c r="C8" s="17"/>
      <c r="D8" s="17"/>
      <c r="E8" s="13"/>
      <c r="F8" s="14"/>
      <c r="G8" s="14"/>
      <c r="H8" s="13"/>
      <c r="I8" s="57"/>
      <c r="J8" s="13"/>
      <c r="K8" s="13"/>
      <c r="L8" s="13"/>
      <c r="M8" s="15"/>
      <c r="N8" s="13"/>
      <c r="O8" s="15"/>
      <c r="P8" s="13"/>
      <c r="Q8" s="13"/>
      <c r="R8" s="11"/>
    </row>
    <row r="9" spans="1:20" s="10" customFormat="1" ht="17.25" x14ac:dyDescent="0.3">
      <c r="A9" s="18"/>
      <c r="B9" s="17"/>
      <c r="C9" s="19"/>
      <c r="D9" s="19"/>
      <c r="E9" s="20"/>
      <c r="F9" s="21"/>
      <c r="G9" s="21"/>
      <c r="H9" s="20"/>
      <c r="I9" s="58"/>
      <c r="J9" s="22"/>
      <c r="K9" s="22"/>
      <c r="M9" s="23" t="s">
        <v>40</v>
      </c>
      <c r="N9" s="22"/>
      <c r="O9" s="15"/>
      <c r="P9" s="22"/>
      <c r="Q9" s="22"/>
    </row>
    <row r="10" spans="1:20" s="30" customFormat="1" ht="114" customHeight="1" x14ac:dyDescent="0.3">
      <c r="A10" s="130"/>
      <c r="B10" s="130"/>
      <c r="C10" s="129" t="s">
        <v>1135</v>
      </c>
      <c r="D10" s="129" t="s">
        <v>1134</v>
      </c>
      <c r="E10" s="129" t="s">
        <v>222</v>
      </c>
      <c r="F10" s="129" t="s">
        <v>104</v>
      </c>
      <c r="G10" s="129" t="s">
        <v>105</v>
      </c>
      <c r="H10" s="129" t="s">
        <v>106</v>
      </c>
      <c r="I10" s="129" t="s">
        <v>111</v>
      </c>
      <c r="J10" s="129" t="s">
        <v>107</v>
      </c>
      <c r="K10" s="129" t="s">
        <v>102</v>
      </c>
      <c r="L10" s="129" t="s">
        <v>108</v>
      </c>
      <c r="M10" s="129" t="s">
        <v>110</v>
      </c>
      <c r="N10"/>
      <c r="O10"/>
      <c r="P10" s="59"/>
      <c r="Q10" s="59"/>
      <c r="R10" s="37"/>
      <c r="S10" s="37"/>
      <c r="T10" s="37"/>
    </row>
    <row r="11" spans="1:20" ht="49.5" x14ac:dyDescent="0.3">
      <c r="A11" s="131" t="s">
        <v>1124</v>
      </c>
      <c r="B11" s="136" t="s">
        <v>703</v>
      </c>
      <c r="C11" s="132">
        <v>121.03325000000001</v>
      </c>
      <c r="D11" s="132">
        <v>4</v>
      </c>
      <c r="E11" s="132">
        <v>327.05200000000002</v>
      </c>
      <c r="F11" s="132">
        <v>327.05200000000002</v>
      </c>
      <c r="G11" s="132">
        <v>0</v>
      </c>
      <c r="H11" s="132">
        <v>0</v>
      </c>
      <c r="I11" s="133">
        <v>3</v>
      </c>
      <c r="J11" s="132">
        <v>157.08099999999999</v>
      </c>
      <c r="K11" s="133">
        <v>4</v>
      </c>
      <c r="L11" s="132">
        <v>0</v>
      </c>
      <c r="M11" s="132">
        <v>484.13300000000004</v>
      </c>
      <c r="N11"/>
      <c r="O11"/>
      <c r="P11"/>
      <c r="Q11"/>
      <c r="R11" s="34"/>
      <c r="S11" s="34"/>
      <c r="T11" s="34"/>
    </row>
    <row r="12" spans="1:20" ht="49.5" x14ac:dyDescent="0.3">
      <c r="A12" s="131" t="s">
        <v>1125</v>
      </c>
      <c r="B12" s="136" t="s">
        <v>704</v>
      </c>
      <c r="C12" s="132">
        <v>78.490909090909085</v>
      </c>
      <c r="D12" s="132">
        <v>5.5</v>
      </c>
      <c r="E12" s="132">
        <v>290.73</v>
      </c>
      <c r="F12" s="132">
        <v>290.73</v>
      </c>
      <c r="G12" s="132">
        <v>0</v>
      </c>
      <c r="H12" s="132">
        <v>135.15</v>
      </c>
      <c r="I12" s="133">
        <v>9</v>
      </c>
      <c r="J12" s="132">
        <v>437.52</v>
      </c>
      <c r="K12" s="133">
        <v>11</v>
      </c>
      <c r="L12" s="132">
        <v>0</v>
      </c>
      <c r="M12" s="132">
        <v>863.4</v>
      </c>
      <c r="N12"/>
      <c r="O12"/>
      <c r="P12"/>
      <c r="Q12"/>
      <c r="R12" s="34"/>
      <c r="S12" s="34"/>
      <c r="T12" s="34"/>
    </row>
    <row r="13" spans="1:20" ht="49.5" x14ac:dyDescent="0.3">
      <c r="A13" s="131"/>
      <c r="B13" s="136" t="s">
        <v>705</v>
      </c>
      <c r="C13" s="132">
        <v>78.490909090909085</v>
      </c>
      <c r="D13" s="132">
        <v>5.5</v>
      </c>
      <c r="E13" s="132">
        <v>290.73</v>
      </c>
      <c r="F13" s="132">
        <v>290.73</v>
      </c>
      <c r="G13" s="132">
        <v>0</v>
      </c>
      <c r="H13" s="132">
        <v>135.15</v>
      </c>
      <c r="I13" s="133">
        <v>9</v>
      </c>
      <c r="J13" s="132">
        <v>437.52</v>
      </c>
      <c r="K13" s="133">
        <v>11</v>
      </c>
      <c r="L13" s="132">
        <v>0</v>
      </c>
      <c r="M13" s="132">
        <v>863.4</v>
      </c>
      <c r="N13"/>
      <c r="O13"/>
      <c r="P13"/>
      <c r="Q13"/>
      <c r="R13" s="34"/>
      <c r="S13" s="34"/>
      <c r="T13" s="34"/>
    </row>
    <row r="14" spans="1:20" ht="33" x14ac:dyDescent="0.3">
      <c r="A14" s="131" t="s">
        <v>1126</v>
      </c>
      <c r="B14" s="136" t="s">
        <v>706</v>
      </c>
      <c r="C14" s="132">
        <v>192.60480000000001</v>
      </c>
      <c r="D14" s="132">
        <v>2.5</v>
      </c>
      <c r="E14" s="132">
        <v>620.52600000000007</v>
      </c>
      <c r="F14" s="132">
        <v>620.52600000000007</v>
      </c>
      <c r="G14" s="132">
        <v>0</v>
      </c>
      <c r="H14" s="132">
        <v>126.76300000000001</v>
      </c>
      <c r="I14" s="133">
        <v>4</v>
      </c>
      <c r="J14" s="132">
        <v>205.73500000000001</v>
      </c>
      <c r="K14" s="133">
        <v>5</v>
      </c>
      <c r="L14" s="132">
        <v>10</v>
      </c>
      <c r="M14" s="132">
        <v>963.024</v>
      </c>
      <c r="N14"/>
      <c r="O14"/>
      <c r="P14"/>
      <c r="Q14"/>
      <c r="R14" s="34"/>
      <c r="S14" s="34"/>
      <c r="T14" s="34"/>
    </row>
    <row r="15" spans="1:20" ht="33" x14ac:dyDescent="0.3">
      <c r="A15" s="131"/>
      <c r="B15" s="136" t="s">
        <v>707</v>
      </c>
      <c r="C15" s="132">
        <v>192.60480000000001</v>
      </c>
      <c r="D15" s="132">
        <v>2.5</v>
      </c>
      <c r="E15" s="132">
        <v>620.52600000000007</v>
      </c>
      <c r="F15" s="132">
        <v>620.52600000000007</v>
      </c>
      <c r="G15" s="132">
        <v>0</v>
      </c>
      <c r="H15" s="132">
        <v>126.76300000000001</v>
      </c>
      <c r="I15" s="133">
        <v>4</v>
      </c>
      <c r="J15" s="132">
        <v>205.73500000000001</v>
      </c>
      <c r="K15" s="133">
        <v>5</v>
      </c>
      <c r="L15" s="132">
        <v>10</v>
      </c>
      <c r="M15" s="132">
        <v>963.024</v>
      </c>
      <c r="N15"/>
      <c r="O15"/>
      <c r="P15"/>
      <c r="Q15"/>
      <c r="R15" s="34"/>
      <c r="S15" s="34"/>
      <c r="T15" s="34"/>
    </row>
    <row r="16" spans="1:20" ht="33" x14ac:dyDescent="0.3">
      <c r="A16" s="131"/>
      <c r="B16" s="136" t="s">
        <v>708</v>
      </c>
      <c r="C16" s="132">
        <v>133.03900000000002</v>
      </c>
      <c r="D16" s="132">
        <v>5</v>
      </c>
      <c r="E16" s="132">
        <v>271.81700000000001</v>
      </c>
      <c r="F16" s="132">
        <v>271.81700000000001</v>
      </c>
      <c r="G16" s="132">
        <v>0</v>
      </c>
      <c r="H16" s="132">
        <v>207.36500000000001</v>
      </c>
      <c r="I16" s="133">
        <v>4</v>
      </c>
      <c r="J16" s="132">
        <v>176.01300000000001</v>
      </c>
      <c r="K16" s="133">
        <v>5</v>
      </c>
      <c r="L16" s="132">
        <v>10</v>
      </c>
      <c r="M16" s="132">
        <v>665.19500000000005</v>
      </c>
      <c r="N16"/>
      <c r="O16"/>
      <c r="P16"/>
      <c r="Q16"/>
      <c r="R16" s="34"/>
      <c r="S16" s="34"/>
      <c r="T16" s="34"/>
    </row>
    <row r="17" spans="1:20" ht="33" x14ac:dyDescent="0.3">
      <c r="A17" s="131"/>
      <c r="B17" s="136" t="s">
        <v>709</v>
      </c>
      <c r="C17" s="132">
        <v>145.44276470588235</v>
      </c>
      <c r="D17" s="132">
        <v>5.666666666666667</v>
      </c>
      <c r="E17" s="132">
        <v>780.52300000000002</v>
      </c>
      <c r="F17" s="132">
        <v>780.52300000000002</v>
      </c>
      <c r="G17" s="132">
        <v>0</v>
      </c>
      <c r="H17" s="132">
        <v>834.77800000000002</v>
      </c>
      <c r="I17" s="133">
        <v>14</v>
      </c>
      <c r="J17" s="132">
        <v>747.447</v>
      </c>
      <c r="K17" s="133">
        <v>17</v>
      </c>
      <c r="L17" s="132">
        <v>109.779</v>
      </c>
      <c r="M17" s="132">
        <v>2472.527</v>
      </c>
      <c r="N17"/>
      <c r="O17"/>
      <c r="P17"/>
      <c r="Q17"/>
      <c r="R17" s="34"/>
      <c r="S17" s="34"/>
      <c r="T17" s="34"/>
    </row>
    <row r="18" spans="1:20" ht="33" x14ac:dyDescent="0.3">
      <c r="A18" s="131"/>
      <c r="B18" s="136" t="s">
        <v>710</v>
      </c>
      <c r="C18" s="132">
        <v>50.103333333333332</v>
      </c>
      <c r="D18" s="132">
        <v>3</v>
      </c>
      <c r="E18" s="132">
        <v>150.31</v>
      </c>
      <c r="F18" s="132">
        <v>150.31</v>
      </c>
      <c r="G18" s="132">
        <v>0</v>
      </c>
      <c r="H18" s="132">
        <v>0</v>
      </c>
      <c r="I18" s="133">
        <v>2</v>
      </c>
      <c r="J18" s="132">
        <v>0</v>
      </c>
      <c r="K18" s="133">
        <v>3</v>
      </c>
      <c r="L18" s="132">
        <v>0</v>
      </c>
      <c r="M18" s="132">
        <v>150.31</v>
      </c>
      <c r="N18"/>
      <c r="O18"/>
      <c r="P18"/>
      <c r="Q18"/>
      <c r="R18" s="34"/>
      <c r="S18" s="34"/>
      <c r="T18" s="34"/>
    </row>
    <row r="19" spans="1:20" ht="82.5" x14ac:dyDescent="0.3">
      <c r="A19" s="131"/>
      <c r="B19" s="136" t="s">
        <v>711</v>
      </c>
      <c r="C19" s="132">
        <v>50.103333333333332</v>
      </c>
      <c r="D19" s="132">
        <v>3</v>
      </c>
      <c r="E19" s="132">
        <v>150.31</v>
      </c>
      <c r="F19" s="132">
        <v>150.31</v>
      </c>
      <c r="G19" s="132">
        <v>0</v>
      </c>
      <c r="H19" s="132">
        <v>0</v>
      </c>
      <c r="I19" s="133">
        <v>2</v>
      </c>
      <c r="J19" s="132">
        <v>0</v>
      </c>
      <c r="K19" s="133">
        <v>3</v>
      </c>
      <c r="L19" s="132">
        <v>0</v>
      </c>
      <c r="M19" s="132">
        <v>150.31</v>
      </c>
      <c r="N19"/>
      <c r="O19"/>
      <c r="P19"/>
      <c r="Q19"/>
      <c r="R19" s="34"/>
      <c r="S19" s="34"/>
      <c r="T19" s="34"/>
    </row>
    <row r="20" spans="1:20" ht="33" x14ac:dyDescent="0.3">
      <c r="A20" s="131" t="s">
        <v>1127</v>
      </c>
      <c r="B20" s="136" t="s">
        <v>712</v>
      </c>
      <c r="C20" s="132">
        <v>200.25600000000003</v>
      </c>
      <c r="D20" s="132">
        <v>5</v>
      </c>
      <c r="E20" s="132">
        <v>498.93900000000002</v>
      </c>
      <c r="F20" s="132">
        <v>498.93900000000002</v>
      </c>
      <c r="G20" s="132">
        <v>0</v>
      </c>
      <c r="H20" s="132">
        <v>268.78899999999999</v>
      </c>
      <c r="I20" s="133">
        <v>4</v>
      </c>
      <c r="J20" s="132">
        <v>233.55199999999999</v>
      </c>
      <c r="K20" s="133">
        <v>5</v>
      </c>
      <c r="L20" s="132">
        <v>0</v>
      </c>
      <c r="M20" s="132">
        <v>1001.2800000000001</v>
      </c>
      <c r="N20"/>
      <c r="O20"/>
      <c r="P20"/>
      <c r="Q20"/>
      <c r="R20" s="34"/>
      <c r="S20" s="34"/>
      <c r="T20" s="34"/>
    </row>
    <row r="21" spans="1:20" ht="33" x14ac:dyDescent="0.3">
      <c r="A21" s="131"/>
      <c r="B21" s="136" t="s">
        <v>713</v>
      </c>
      <c r="C21" s="132">
        <v>200.25600000000003</v>
      </c>
      <c r="D21" s="132">
        <v>5</v>
      </c>
      <c r="E21" s="132">
        <v>498.93900000000002</v>
      </c>
      <c r="F21" s="132">
        <v>498.93900000000002</v>
      </c>
      <c r="G21" s="132">
        <v>0</v>
      </c>
      <c r="H21" s="132">
        <v>268.78899999999999</v>
      </c>
      <c r="I21" s="133">
        <v>4</v>
      </c>
      <c r="J21" s="132">
        <v>233.55199999999999</v>
      </c>
      <c r="K21" s="133">
        <v>5</v>
      </c>
      <c r="L21" s="132">
        <v>0</v>
      </c>
      <c r="M21" s="132">
        <v>1001.2800000000001</v>
      </c>
      <c r="N21"/>
      <c r="O21"/>
      <c r="P21"/>
      <c r="Q21"/>
      <c r="R21" s="34"/>
      <c r="S21" s="34"/>
      <c r="T21" s="34"/>
    </row>
    <row r="22" spans="1:20" ht="99" x14ac:dyDescent="0.3">
      <c r="A22" s="131" t="s">
        <v>1128</v>
      </c>
      <c r="B22" s="136" t="s">
        <v>235</v>
      </c>
      <c r="C22" s="132">
        <v>231.10566666666668</v>
      </c>
      <c r="D22" s="132">
        <v>3</v>
      </c>
      <c r="E22" s="132">
        <v>815.32799999999997</v>
      </c>
      <c r="F22" s="132">
        <v>815.32799999999997</v>
      </c>
      <c r="G22" s="132">
        <v>0</v>
      </c>
      <c r="H22" s="132">
        <v>244.73699999999999</v>
      </c>
      <c r="I22" s="133">
        <v>4</v>
      </c>
      <c r="J22" s="132">
        <v>326.56899999999996</v>
      </c>
      <c r="K22" s="133">
        <v>6</v>
      </c>
      <c r="L22" s="132">
        <v>0</v>
      </c>
      <c r="M22" s="132">
        <v>1386.634</v>
      </c>
      <c r="N22"/>
      <c r="O22"/>
      <c r="P22"/>
      <c r="Q22"/>
      <c r="R22" s="34"/>
      <c r="S22" s="34"/>
      <c r="T22" s="34"/>
    </row>
    <row r="23" spans="1:20" ht="66" x14ac:dyDescent="0.3">
      <c r="A23" s="131"/>
      <c r="B23" s="136" t="s">
        <v>717</v>
      </c>
      <c r="C23" s="132">
        <v>177.49426666666665</v>
      </c>
      <c r="D23" s="132">
        <v>3</v>
      </c>
      <c r="E23" s="132">
        <v>1623.354</v>
      </c>
      <c r="F23" s="132">
        <v>1623.354</v>
      </c>
      <c r="G23" s="132">
        <v>0</v>
      </c>
      <c r="H23" s="132">
        <v>425.387</v>
      </c>
      <c r="I23" s="133">
        <v>10</v>
      </c>
      <c r="J23" s="132">
        <v>613.673</v>
      </c>
      <c r="K23" s="133">
        <v>15</v>
      </c>
      <c r="L23" s="132">
        <v>0</v>
      </c>
      <c r="M23" s="132">
        <v>2662.4139999999998</v>
      </c>
      <c r="N23"/>
      <c r="O23"/>
      <c r="P23"/>
      <c r="Q23"/>
      <c r="R23" s="34"/>
      <c r="S23" s="34"/>
      <c r="T23" s="34"/>
    </row>
    <row r="24" spans="1:20" ht="66" x14ac:dyDescent="0.3">
      <c r="A24" s="131"/>
      <c r="B24" s="136" t="s">
        <v>714</v>
      </c>
      <c r="C24" s="132">
        <v>180.39599999999999</v>
      </c>
      <c r="D24" s="132">
        <v>3</v>
      </c>
      <c r="E24" s="132">
        <v>378.63900000000001</v>
      </c>
      <c r="F24" s="132">
        <v>378.63900000000001</v>
      </c>
      <c r="G24" s="132">
        <v>0</v>
      </c>
      <c r="H24" s="132">
        <v>64.272000000000006</v>
      </c>
      <c r="I24" s="133">
        <v>2</v>
      </c>
      <c r="J24" s="132">
        <v>88.277000000000001</v>
      </c>
      <c r="K24" s="133">
        <v>3</v>
      </c>
      <c r="L24" s="132">
        <v>10</v>
      </c>
      <c r="M24" s="132">
        <v>541.18799999999999</v>
      </c>
      <c r="N24"/>
      <c r="O24"/>
      <c r="P24"/>
      <c r="Q24"/>
      <c r="R24" s="34"/>
      <c r="S24" s="34"/>
      <c r="T24" s="34"/>
    </row>
    <row r="25" spans="1:20" ht="82.5" x14ac:dyDescent="0.3">
      <c r="A25" s="131"/>
      <c r="B25" s="136" t="s">
        <v>719</v>
      </c>
      <c r="C25" s="132">
        <v>140.66865217391305</v>
      </c>
      <c r="D25" s="132">
        <v>4.5999999999999996</v>
      </c>
      <c r="E25" s="132">
        <v>1265.0420000000001</v>
      </c>
      <c r="F25" s="132">
        <v>1265.0420000000001</v>
      </c>
      <c r="G25" s="132">
        <v>0</v>
      </c>
      <c r="H25" s="132">
        <v>901.74800000000005</v>
      </c>
      <c r="I25" s="133">
        <v>18</v>
      </c>
      <c r="J25" s="132">
        <v>1023.404</v>
      </c>
      <c r="K25" s="133">
        <v>23</v>
      </c>
      <c r="L25" s="132">
        <v>45.185000000000002</v>
      </c>
      <c r="M25" s="132">
        <v>3235.3789999999999</v>
      </c>
      <c r="N25"/>
      <c r="O25"/>
      <c r="P25"/>
      <c r="Q25"/>
      <c r="R25" s="34"/>
      <c r="S25" s="34"/>
      <c r="T25" s="34"/>
    </row>
    <row r="26" spans="1:20" ht="115.5" x14ac:dyDescent="0.3">
      <c r="A26" s="131"/>
      <c r="B26" s="136" t="s">
        <v>715</v>
      </c>
      <c r="C26" s="132">
        <v>175.10849999999999</v>
      </c>
      <c r="D26" s="132">
        <v>2</v>
      </c>
      <c r="E26" s="132">
        <v>205.5</v>
      </c>
      <c r="F26" s="132">
        <v>205.5</v>
      </c>
      <c r="G26" s="132">
        <v>0</v>
      </c>
      <c r="H26" s="132">
        <v>44.832000000000001</v>
      </c>
      <c r="I26" s="133">
        <v>1</v>
      </c>
      <c r="J26" s="132">
        <v>99.885000000000005</v>
      </c>
      <c r="K26" s="133">
        <v>2</v>
      </c>
      <c r="L26" s="132">
        <v>0</v>
      </c>
      <c r="M26" s="132">
        <v>350.21699999999998</v>
      </c>
      <c r="N26"/>
      <c r="O26"/>
      <c r="P26"/>
      <c r="Q26"/>
      <c r="R26" s="34"/>
      <c r="S26" s="34"/>
      <c r="T26" s="34"/>
    </row>
    <row r="27" spans="1:20" ht="49.5" x14ac:dyDescent="0.3">
      <c r="A27" s="131"/>
      <c r="B27" s="136" t="s">
        <v>239</v>
      </c>
      <c r="C27" s="132">
        <v>175.10849999999999</v>
      </c>
      <c r="D27" s="132">
        <v>2</v>
      </c>
      <c r="E27" s="132">
        <v>205.5</v>
      </c>
      <c r="F27" s="132">
        <v>205.5</v>
      </c>
      <c r="G27" s="132">
        <v>0</v>
      </c>
      <c r="H27" s="132">
        <v>44.832000000000001</v>
      </c>
      <c r="I27" s="133">
        <v>1</v>
      </c>
      <c r="J27" s="132">
        <v>99.885000000000005</v>
      </c>
      <c r="K27" s="133">
        <v>2</v>
      </c>
      <c r="L27" s="132">
        <v>0</v>
      </c>
      <c r="M27" s="132">
        <v>350.21699999999998</v>
      </c>
      <c r="N27"/>
      <c r="O27"/>
      <c r="P27"/>
      <c r="Q27"/>
      <c r="R27" s="34"/>
      <c r="S27" s="34"/>
      <c r="T27" s="34"/>
    </row>
    <row r="28" spans="1:20" ht="66" x14ac:dyDescent="0.3">
      <c r="A28" s="131"/>
      <c r="B28" s="136" t="s">
        <v>716</v>
      </c>
      <c r="C28" s="132">
        <v>175.10849999999999</v>
      </c>
      <c r="D28" s="132">
        <v>2</v>
      </c>
      <c r="E28" s="132">
        <v>205.5</v>
      </c>
      <c r="F28" s="132">
        <v>205.5</v>
      </c>
      <c r="G28" s="132">
        <v>0</v>
      </c>
      <c r="H28" s="132">
        <v>44.832000000000001</v>
      </c>
      <c r="I28" s="133">
        <v>1</v>
      </c>
      <c r="J28" s="132">
        <v>99.885000000000005</v>
      </c>
      <c r="K28" s="133">
        <v>2</v>
      </c>
      <c r="L28" s="132">
        <v>0</v>
      </c>
      <c r="M28" s="132">
        <v>350.21699999999998</v>
      </c>
      <c r="N28"/>
      <c r="O28"/>
      <c r="P28"/>
      <c r="Q28"/>
      <c r="R28" s="34"/>
      <c r="S28" s="34"/>
      <c r="T28" s="34"/>
    </row>
    <row r="29" spans="1:20" ht="66" x14ac:dyDescent="0.3">
      <c r="A29" s="131"/>
      <c r="B29" s="136" t="s">
        <v>718</v>
      </c>
      <c r="C29" s="132">
        <v>124.871</v>
      </c>
      <c r="D29" s="132">
        <v>3.5</v>
      </c>
      <c r="E29" s="132">
        <v>351.5</v>
      </c>
      <c r="F29" s="132">
        <v>351.5</v>
      </c>
      <c r="G29" s="132">
        <v>0</v>
      </c>
      <c r="H29" s="132">
        <v>201.136</v>
      </c>
      <c r="I29" s="133">
        <v>5</v>
      </c>
      <c r="J29" s="132">
        <v>270.06599999999997</v>
      </c>
      <c r="K29" s="133">
        <v>7</v>
      </c>
      <c r="L29" s="132">
        <v>51.395000000000003</v>
      </c>
      <c r="M29" s="132">
        <v>874.09699999999998</v>
      </c>
      <c r="N29"/>
      <c r="O29"/>
      <c r="P29"/>
      <c r="Q29"/>
      <c r="R29" s="34"/>
      <c r="S29" s="34"/>
      <c r="T29" s="34"/>
    </row>
    <row r="30" spans="1:20" ht="99" x14ac:dyDescent="0.3">
      <c r="A30" s="131"/>
      <c r="B30" s="136" t="s">
        <v>720</v>
      </c>
      <c r="C30" s="132">
        <v>27.753666666666664</v>
      </c>
      <c r="D30" s="132">
        <v>3</v>
      </c>
      <c r="E30" s="132">
        <v>0</v>
      </c>
      <c r="F30" s="132">
        <v>0</v>
      </c>
      <c r="G30" s="132">
        <v>0</v>
      </c>
      <c r="H30" s="132">
        <v>0</v>
      </c>
      <c r="I30" s="133">
        <v>2</v>
      </c>
      <c r="J30" s="132">
        <v>83.260999999999996</v>
      </c>
      <c r="K30" s="133">
        <v>3</v>
      </c>
      <c r="L30" s="132">
        <v>0</v>
      </c>
      <c r="M30" s="132">
        <v>83.260999999999996</v>
      </c>
      <c r="N30"/>
      <c r="O30"/>
      <c r="P30"/>
      <c r="Q30"/>
      <c r="R30" s="34"/>
      <c r="S30" s="34"/>
      <c r="T30" s="34"/>
    </row>
    <row r="31" spans="1:20" ht="99" x14ac:dyDescent="0.3">
      <c r="A31" s="131"/>
      <c r="B31" s="136" t="s">
        <v>721</v>
      </c>
      <c r="C31" s="132">
        <v>27.753666666666664</v>
      </c>
      <c r="D31" s="132">
        <v>3</v>
      </c>
      <c r="E31" s="132">
        <v>0</v>
      </c>
      <c r="F31" s="132">
        <v>0</v>
      </c>
      <c r="G31" s="132">
        <v>0</v>
      </c>
      <c r="H31" s="132">
        <v>0</v>
      </c>
      <c r="I31" s="133">
        <v>2</v>
      </c>
      <c r="J31" s="132">
        <v>83.260999999999996</v>
      </c>
      <c r="K31" s="133">
        <v>3</v>
      </c>
      <c r="L31" s="132">
        <v>0</v>
      </c>
      <c r="M31" s="132">
        <v>83.260999999999996</v>
      </c>
      <c r="N31"/>
      <c r="O31"/>
      <c r="P31"/>
      <c r="Q31"/>
      <c r="R31" s="34"/>
      <c r="S31" s="34"/>
      <c r="T31" s="34"/>
    </row>
    <row r="32" spans="1:20" ht="66" x14ac:dyDescent="0.3">
      <c r="A32" s="131"/>
      <c r="B32" s="136" t="s">
        <v>722</v>
      </c>
      <c r="C32" s="132">
        <v>209.52424999999999</v>
      </c>
      <c r="D32" s="132">
        <v>4</v>
      </c>
      <c r="E32" s="132">
        <v>316.935</v>
      </c>
      <c r="F32" s="132">
        <v>316.935</v>
      </c>
      <c r="G32" s="132">
        <v>0</v>
      </c>
      <c r="H32" s="132">
        <v>282.61500000000001</v>
      </c>
      <c r="I32" s="133">
        <v>3</v>
      </c>
      <c r="J32" s="132">
        <v>187.15199999999999</v>
      </c>
      <c r="K32" s="133">
        <v>4</v>
      </c>
      <c r="L32" s="132">
        <v>51.395000000000003</v>
      </c>
      <c r="M32" s="132">
        <v>838.09699999999998</v>
      </c>
      <c r="N32"/>
      <c r="O32"/>
      <c r="P32"/>
      <c r="Q32"/>
      <c r="R32" s="34"/>
      <c r="S32" s="34"/>
      <c r="T32" s="34"/>
    </row>
    <row r="33" spans="1:20" ht="82.5" x14ac:dyDescent="0.3">
      <c r="A33" s="131"/>
      <c r="B33" s="136" t="s">
        <v>723</v>
      </c>
      <c r="C33" s="132">
        <v>42.005166666666668</v>
      </c>
      <c r="D33" s="132">
        <v>3</v>
      </c>
      <c r="E33" s="132">
        <v>56.7</v>
      </c>
      <c r="F33" s="132">
        <v>56.7</v>
      </c>
      <c r="G33" s="132">
        <v>0</v>
      </c>
      <c r="H33" s="132">
        <v>66.506</v>
      </c>
      <c r="I33" s="133">
        <v>4</v>
      </c>
      <c r="J33" s="132">
        <v>115.82499999999999</v>
      </c>
      <c r="K33" s="133">
        <v>6</v>
      </c>
      <c r="L33" s="132">
        <v>13</v>
      </c>
      <c r="M33" s="132">
        <v>252.03100000000001</v>
      </c>
      <c r="N33"/>
      <c r="O33"/>
      <c r="P33"/>
      <c r="Q33"/>
      <c r="R33" s="34"/>
      <c r="S33" s="34"/>
      <c r="T33" s="34"/>
    </row>
    <row r="34" spans="1:20" ht="99" x14ac:dyDescent="0.3">
      <c r="A34" s="131"/>
      <c r="B34" s="136" t="s">
        <v>724</v>
      </c>
      <c r="C34" s="132">
        <v>44.027333333333331</v>
      </c>
      <c r="D34" s="132">
        <v>3</v>
      </c>
      <c r="E34" s="132">
        <v>0</v>
      </c>
      <c r="F34" s="132">
        <v>0</v>
      </c>
      <c r="G34" s="132">
        <v>0</v>
      </c>
      <c r="H34" s="132">
        <v>35.408000000000001</v>
      </c>
      <c r="I34" s="133">
        <v>2</v>
      </c>
      <c r="J34" s="132">
        <v>96.674000000000007</v>
      </c>
      <c r="K34" s="133">
        <v>3</v>
      </c>
      <c r="L34" s="132">
        <v>0</v>
      </c>
      <c r="M34" s="132">
        <v>132.08199999999999</v>
      </c>
      <c r="N34"/>
      <c r="O34"/>
      <c r="P34"/>
      <c r="Q34"/>
      <c r="R34" s="34"/>
      <c r="S34" s="34"/>
      <c r="T34" s="34"/>
    </row>
    <row r="35" spans="1:20" ht="115.5" x14ac:dyDescent="0.3">
      <c r="A35" s="131"/>
      <c r="B35" s="136" t="s">
        <v>725</v>
      </c>
      <c r="C35" s="132">
        <v>260.36566666666664</v>
      </c>
      <c r="D35" s="132">
        <v>3</v>
      </c>
      <c r="E35" s="132">
        <v>434.65100000000001</v>
      </c>
      <c r="F35" s="132">
        <v>434.65100000000001</v>
      </c>
      <c r="G35" s="132">
        <v>0</v>
      </c>
      <c r="H35" s="132">
        <v>171.696</v>
      </c>
      <c r="I35" s="133">
        <v>2</v>
      </c>
      <c r="J35" s="132">
        <v>158.25</v>
      </c>
      <c r="K35" s="133">
        <v>3</v>
      </c>
      <c r="L35" s="132">
        <v>16.5</v>
      </c>
      <c r="M35" s="132">
        <v>781.09699999999998</v>
      </c>
      <c r="N35"/>
      <c r="O35"/>
      <c r="P35"/>
      <c r="Q35"/>
      <c r="R35" s="34"/>
      <c r="S35" s="34"/>
      <c r="T35" s="34"/>
    </row>
    <row r="36" spans="1:20" ht="99" x14ac:dyDescent="0.3">
      <c r="A36" s="131"/>
      <c r="B36" s="136" t="s">
        <v>726</v>
      </c>
      <c r="C36" s="132">
        <v>18.302333333333333</v>
      </c>
      <c r="D36" s="132">
        <v>3</v>
      </c>
      <c r="E36" s="132">
        <v>0</v>
      </c>
      <c r="F36" s="132">
        <v>0</v>
      </c>
      <c r="G36" s="132">
        <v>0</v>
      </c>
      <c r="H36" s="132">
        <v>0</v>
      </c>
      <c r="I36" s="133">
        <v>2</v>
      </c>
      <c r="J36" s="132">
        <v>54.906999999999996</v>
      </c>
      <c r="K36" s="133">
        <v>3</v>
      </c>
      <c r="L36" s="132">
        <v>0</v>
      </c>
      <c r="M36" s="132">
        <v>54.906999999999996</v>
      </c>
      <c r="N36"/>
      <c r="O36"/>
      <c r="P36"/>
      <c r="Q36"/>
      <c r="R36" s="34"/>
      <c r="S36" s="34"/>
      <c r="T36" s="34"/>
    </row>
    <row r="37" spans="1:20" ht="33" x14ac:dyDescent="0.3">
      <c r="A37" s="131" t="s">
        <v>1129</v>
      </c>
      <c r="B37" s="136" t="s">
        <v>727</v>
      </c>
      <c r="C37" s="132">
        <v>255.35916666666665</v>
      </c>
      <c r="D37" s="132">
        <v>4</v>
      </c>
      <c r="E37" s="132">
        <v>1003.186</v>
      </c>
      <c r="F37" s="132">
        <v>1003.186</v>
      </c>
      <c r="G37" s="132">
        <v>0</v>
      </c>
      <c r="H37" s="132">
        <v>1400.2239999999999</v>
      </c>
      <c r="I37" s="133">
        <v>9</v>
      </c>
      <c r="J37" s="132">
        <v>660.9</v>
      </c>
      <c r="K37" s="133">
        <v>12</v>
      </c>
      <c r="L37" s="132">
        <v>0</v>
      </c>
      <c r="M37" s="132">
        <v>3064.31</v>
      </c>
      <c r="N37"/>
      <c r="O37"/>
      <c r="P37"/>
      <c r="Q37"/>
      <c r="R37" s="34"/>
      <c r="S37" s="34"/>
      <c r="T37" s="34"/>
    </row>
    <row r="38" spans="1:20" ht="66" x14ac:dyDescent="0.3">
      <c r="A38" s="131"/>
      <c r="B38" s="136" t="s">
        <v>728</v>
      </c>
      <c r="C38" s="132">
        <v>143.78411111111112</v>
      </c>
      <c r="D38" s="132">
        <v>4.5</v>
      </c>
      <c r="E38" s="132">
        <v>538.66700000000003</v>
      </c>
      <c r="F38" s="132">
        <v>538.66700000000003</v>
      </c>
      <c r="G38" s="132">
        <v>0</v>
      </c>
      <c r="H38" s="132">
        <v>250.82599999999999</v>
      </c>
      <c r="I38" s="133">
        <v>7</v>
      </c>
      <c r="J38" s="132">
        <v>504.56399999999996</v>
      </c>
      <c r="K38" s="133">
        <v>9</v>
      </c>
      <c r="L38" s="132">
        <v>0</v>
      </c>
      <c r="M38" s="132">
        <v>1294.057</v>
      </c>
      <c r="N38"/>
      <c r="O38"/>
      <c r="P38"/>
      <c r="Q38"/>
      <c r="R38" s="34"/>
      <c r="S38" s="34"/>
      <c r="T38" s="34"/>
    </row>
    <row r="39" spans="1:20" ht="49.5" x14ac:dyDescent="0.3">
      <c r="A39" s="131"/>
      <c r="B39" s="136" t="s">
        <v>729</v>
      </c>
      <c r="C39" s="132">
        <v>263.73225000000002</v>
      </c>
      <c r="D39" s="132">
        <v>4</v>
      </c>
      <c r="E39" s="132">
        <v>590.87400000000002</v>
      </c>
      <c r="F39" s="132">
        <v>590.87400000000002</v>
      </c>
      <c r="G39" s="132">
        <v>0</v>
      </c>
      <c r="H39" s="132">
        <v>251.886</v>
      </c>
      <c r="I39" s="133">
        <v>3</v>
      </c>
      <c r="J39" s="132">
        <v>212.16900000000001</v>
      </c>
      <c r="K39" s="133">
        <v>4</v>
      </c>
      <c r="L39" s="132">
        <v>0</v>
      </c>
      <c r="M39" s="132">
        <v>1054.9290000000001</v>
      </c>
      <c r="N39"/>
      <c r="O39"/>
      <c r="P39"/>
      <c r="Q39"/>
      <c r="R39" s="34"/>
      <c r="S39" s="34"/>
      <c r="T39" s="34"/>
    </row>
    <row r="40" spans="1:20" ht="132" x14ac:dyDescent="0.3">
      <c r="A40" s="131"/>
      <c r="B40" s="136" t="s">
        <v>730</v>
      </c>
      <c r="C40" s="132">
        <v>49.959000000000003</v>
      </c>
      <c r="D40" s="132">
        <v>4</v>
      </c>
      <c r="E40" s="132">
        <v>0</v>
      </c>
      <c r="F40" s="132">
        <v>0</v>
      </c>
      <c r="G40" s="132">
        <v>0</v>
      </c>
      <c r="H40" s="132">
        <v>0</v>
      </c>
      <c r="I40" s="133">
        <v>3</v>
      </c>
      <c r="J40" s="132">
        <v>199.83600000000001</v>
      </c>
      <c r="K40" s="133">
        <v>4</v>
      </c>
      <c r="L40" s="132">
        <v>0</v>
      </c>
      <c r="M40" s="132">
        <v>199.83600000000001</v>
      </c>
      <c r="N40"/>
      <c r="O40"/>
      <c r="P40"/>
      <c r="Q40"/>
      <c r="R40" s="34"/>
      <c r="S40" s="34"/>
      <c r="T40" s="34"/>
    </row>
    <row r="41" spans="1:20" ht="99" x14ac:dyDescent="0.3">
      <c r="A41" s="131"/>
      <c r="B41" s="136" t="s">
        <v>731</v>
      </c>
      <c r="C41" s="132">
        <v>46.824400000000004</v>
      </c>
      <c r="D41" s="132">
        <v>5</v>
      </c>
      <c r="E41" s="132">
        <v>0</v>
      </c>
      <c r="F41" s="132">
        <v>0</v>
      </c>
      <c r="G41" s="132">
        <v>0</v>
      </c>
      <c r="H41" s="132">
        <v>0</v>
      </c>
      <c r="I41" s="133">
        <v>4</v>
      </c>
      <c r="J41" s="132">
        <v>234.12200000000001</v>
      </c>
      <c r="K41" s="133">
        <v>5</v>
      </c>
      <c r="L41" s="132">
        <v>0</v>
      </c>
      <c r="M41" s="132">
        <v>234.12200000000001</v>
      </c>
      <c r="N41"/>
      <c r="O41"/>
      <c r="P41"/>
      <c r="Q41"/>
      <c r="R41" s="34"/>
      <c r="S41" s="34"/>
      <c r="T41" s="34"/>
    </row>
    <row r="42" spans="1:20" ht="49.5" x14ac:dyDescent="0.3">
      <c r="A42" s="131" t="s">
        <v>1130</v>
      </c>
      <c r="B42" s="136" t="s">
        <v>732</v>
      </c>
      <c r="C42" s="132">
        <v>165.88125000000002</v>
      </c>
      <c r="D42" s="132">
        <v>4</v>
      </c>
      <c r="E42" s="132">
        <v>456.96800000000002</v>
      </c>
      <c r="F42" s="132">
        <v>456.96800000000002</v>
      </c>
      <c r="G42" s="132">
        <v>0</v>
      </c>
      <c r="H42" s="132">
        <v>418.608</v>
      </c>
      <c r="I42" s="133">
        <v>6</v>
      </c>
      <c r="J42" s="132">
        <v>451.47399999999999</v>
      </c>
      <c r="K42" s="133">
        <v>8</v>
      </c>
      <c r="L42" s="132">
        <v>0</v>
      </c>
      <c r="M42" s="132">
        <v>1327.0500000000002</v>
      </c>
      <c r="N42"/>
      <c r="O42"/>
      <c r="P42"/>
      <c r="Q42"/>
      <c r="R42" s="34"/>
      <c r="S42" s="34"/>
      <c r="T42" s="34"/>
    </row>
    <row r="43" spans="1:20" ht="66" x14ac:dyDescent="0.3">
      <c r="A43" s="131"/>
      <c r="B43" s="136" t="s">
        <v>733</v>
      </c>
      <c r="C43" s="132">
        <v>119.9594</v>
      </c>
      <c r="D43" s="132">
        <v>5</v>
      </c>
      <c r="E43" s="132">
        <v>176.77099999999999</v>
      </c>
      <c r="F43" s="132">
        <v>176.77099999999999</v>
      </c>
      <c r="G43" s="132">
        <v>0</v>
      </c>
      <c r="H43" s="132">
        <v>167.13300000000001</v>
      </c>
      <c r="I43" s="133">
        <v>4</v>
      </c>
      <c r="J43" s="132">
        <v>240.523</v>
      </c>
      <c r="K43" s="133">
        <v>5</v>
      </c>
      <c r="L43" s="132">
        <v>15.37</v>
      </c>
      <c r="M43" s="132">
        <v>599.79700000000003</v>
      </c>
      <c r="N43"/>
      <c r="O43"/>
      <c r="P43"/>
      <c r="Q43"/>
      <c r="R43" s="34"/>
      <c r="S43" s="34"/>
      <c r="T43" s="34"/>
    </row>
    <row r="44" spans="1:20" ht="49.5" x14ac:dyDescent="0.3">
      <c r="A44" s="131"/>
      <c r="B44" s="136" t="s">
        <v>734</v>
      </c>
      <c r="C44" s="132">
        <v>230.10500000000002</v>
      </c>
      <c r="D44" s="132">
        <v>4</v>
      </c>
      <c r="E44" s="132">
        <v>443.53500000000003</v>
      </c>
      <c r="F44" s="132">
        <v>443.53500000000003</v>
      </c>
      <c r="G44" s="132">
        <v>0</v>
      </c>
      <c r="H44" s="132">
        <v>234.07499999999999</v>
      </c>
      <c r="I44" s="133">
        <v>3</v>
      </c>
      <c r="J44" s="132">
        <v>242.81</v>
      </c>
      <c r="K44" s="133">
        <v>4</v>
      </c>
      <c r="L44" s="132">
        <v>0</v>
      </c>
      <c r="M44" s="132">
        <v>920.42000000000007</v>
      </c>
      <c r="N44"/>
      <c r="O44"/>
      <c r="P44"/>
      <c r="Q44"/>
      <c r="R44" s="34"/>
      <c r="S44" s="34"/>
      <c r="T44" s="34"/>
    </row>
    <row r="45" spans="1:20" ht="49.5" x14ac:dyDescent="0.3">
      <c r="A45" s="131" t="s">
        <v>1131</v>
      </c>
      <c r="B45" s="136" t="s">
        <v>735</v>
      </c>
      <c r="C45" s="132">
        <v>141.054</v>
      </c>
      <c r="D45" s="132">
        <v>4</v>
      </c>
      <c r="E45" s="132">
        <v>180.995</v>
      </c>
      <c r="F45" s="132">
        <v>180.995</v>
      </c>
      <c r="G45" s="132">
        <v>0</v>
      </c>
      <c r="H45" s="132">
        <v>196.38</v>
      </c>
      <c r="I45" s="133">
        <v>3</v>
      </c>
      <c r="J45" s="132">
        <v>186.84100000000001</v>
      </c>
      <c r="K45" s="133">
        <v>4</v>
      </c>
      <c r="L45" s="132">
        <v>0</v>
      </c>
      <c r="M45" s="132">
        <v>564.21600000000001</v>
      </c>
      <c r="N45"/>
      <c r="O45"/>
      <c r="P45"/>
      <c r="Q45"/>
      <c r="R45" s="34"/>
      <c r="S45" s="34"/>
      <c r="T45" s="34"/>
    </row>
    <row r="46" spans="1:20" ht="66" x14ac:dyDescent="0.3">
      <c r="A46" s="131"/>
      <c r="B46" s="136" t="s">
        <v>736</v>
      </c>
      <c r="C46" s="132">
        <v>147.30250000000001</v>
      </c>
      <c r="D46" s="132">
        <v>4</v>
      </c>
      <c r="E46" s="132">
        <v>205.989</v>
      </c>
      <c r="F46" s="132">
        <v>205.989</v>
      </c>
      <c r="G46" s="132">
        <v>0</v>
      </c>
      <c r="H46" s="132">
        <v>196.38</v>
      </c>
      <c r="I46" s="133">
        <v>3</v>
      </c>
      <c r="J46" s="132">
        <v>186.84100000000001</v>
      </c>
      <c r="K46" s="133">
        <v>4</v>
      </c>
      <c r="L46" s="132">
        <v>0</v>
      </c>
      <c r="M46" s="132">
        <v>589.21</v>
      </c>
      <c r="N46"/>
      <c r="O46"/>
      <c r="P46"/>
      <c r="Q46"/>
      <c r="R46" s="34"/>
      <c r="S46" s="34"/>
      <c r="T46" s="34"/>
    </row>
    <row r="47" spans="1:20" ht="33" x14ac:dyDescent="0.3">
      <c r="A47" s="131" t="s">
        <v>1132</v>
      </c>
      <c r="B47" s="136" t="s">
        <v>737</v>
      </c>
      <c r="C47" s="132">
        <v>107.85371428571429</v>
      </c>
      <c r="D47" s="132">
        <v>3.5</v>
      </c>
      <c r="E47" s="132">
        <v>492.34199999999998</v>
      </c>
      <c r="F47" s="132">
        <v>492.34199999999998</v>
      </c>
      <c r="G47" s="132">
        <v>0</v>
      </c>
      <c r="H47" s="132">
        <v>69.167000000000002</v>
      </c>
      <c r="I47" s="133">
        <v>5</v>
      </c>
      <c r="J47" s="132">
        <v>193.46700000000001</v>
      </c>
      <c r="K47" s="133">
        <v>7</v>
      </c>
      <c r="L47" s="132">
        <v>0</v>
      </c>
      <c r="M47" s="132">
        <v>754.976</v>
      </c>
      <c r="N47"/>
      <c r="O47"/>
      <c r="P47"/>
      <c r="Q47"/>
      <c r="R47" s="34"/>
      <c r="S47" s="34"/>
      <c r="T47" s="34"/>
    </row>
    <row r="48" spans="1:20" ht="33" x14ac:dyDescent="0.3">
      <c r="A48" s="131"/>
      <c r="B48" s="136" t="s">
        <v>738</v>
      </c>
      <c r="C48" s="132">
        <v>156.03125</v>
      </c>
      <c r="D48" s="132">
        <v>4</v>
      </c>
      <c r="E48" s="132">
        <v>259.70800000000003</v>
      </c>
      <c r="F48" s="132">
        <v>259.70800000000003</v>
      </c>
      <c r="G48" s="132">
        <v>0</v>
      </c>
      <c r="H48" s="132">
        <v>69.036000000000001</v>
      </c>
      <c r="I48" s="133">
        <v>3</v>
      </c>
      <c r="J48" s="132">
        <v>194.64400000000001</v>
      </c>
      <c r="K48" s="133">
        <v>4</v>
      </c>
      <c r="L48" s="132">
        <v>100.73699999999999</v>
      </c>
      <c r="M48" s="132">
        <v>624.125</v>
      </c>
      <c r="N48"/>
      <c r="O48"/>
      <c r="P48"/>
      <c r="Q48"/>
      <c r="R48" s="34"/>
      <c r="S48" s="34"/>
      <c r="T48" s="34"/>
    </row>
    <row r="49" spans="1:20" ht="49.5" x14ac:dyDescent="0.3">
      <c r="A49" s="131"/>
      <c r="B49" s="136" t="s">
        <v>739</v>
      </c>
      <c r="C49" s="132">
        <v>86.227999999999994</v>
      </c>
      <c r="D49" s="132">
        <v>3.5</v>
      </c>
      <c r="E49" s="132">
        <v>208.05099999999999</v>
      </c>
      <c r="F49" s="132">
        <v>208.05099999999999</v>
      </c>
      <c r="G49" s="132">
        <v>0</v>
      </c>
      <c r="H49" s="132">
        <v>159.66</v>
      </c>
      <c r="I49" s="133">
        <v>5</v>
      </c>
      <c r="J49" s="132">
        <v>235.88499999999999</v>
      </c>
      <c r="K49" s="133">
        <v>7</v>
      </c>
      <c r="L49" s="132">
        <v>0</v>
      </c>
      <c r="M49" s="132">
        <v>603.596</v>
      </c>
      <c r="N49"/>
      <c r="O49"/>
      <c r="P49"/>
      <c r="Q49"/>
      <c r="R49" s="34"/>
      <c r="S49" s="34"/>
      <c r="T49" s="34"/>
    </row>
    <row r="50" spans="1:20" ht="82.5" x14ac:dyDescent="0.3">
      <c r="A50" s="131"/>
      <c r="B50" s="136" t="s">
        <v>740</v>
      </c>
      <c r="C50" s="132">
        <v>167.42083333333332</v>
      </c>
      <c r="D50" s="132">
        <v>6</v>
      </c>
      <c r="E50" s="132">
        <v>326.601</v>
      </c>
      <c r="F50" s="132">
        <v>326.601</v>
      </c>
      <c r="G50" s="132">
        <v>0</v>
      </c>
      <c r="H50" s="132">
        <v>389.447</v>
      </c>
      <c r="I50" s="133">
        <v>5</v>
      </c>
      <c r="J50" s="132">
        <v>288.47699999999998</v>
      </c>
      <c r="K50" s="133">
        <v>6</v>
      </c>
      <c r="L50" s="132">
        <v>0</v>
      </c>
      <c r="M50" s="132">
        <v>1004.525</v>
      </c>
      <c r="N50"/>
      <c r="O50"/>
      <c r="P50"/>
      <c r="Q50"/>
      <c r="R50" s="34"/>
      <c r="S50" s="34"/>
      <c r="T50" s="34"/>
    </row>
    <row r="51" spans="1:20" ht="66" x14ac:dyDescent="0.3">
      <c r="A51" s="131"/>
      <c r="B51" s="136" t="s">
        <v>741</v>
      </c>
      <c r="C51" s="132">
        <v>65.426999999999992</v>
      </c>
      <c r="D51" s="132">
        <v>4</v>
      </c>
      <c r="E51" s="132">
        <v>143.97499999999999</v>
      </c>
      <c r="F51" s="132">
        <v>143.97499999999999</v>
      </c>
      <c r="G51" s="132">
        <v>0</v>
      </c>
      <c r="H51" s="132">
        <v>0</v>
      </c>
      <c r="I51" s="133">
        <v>3</v>
      </c>
      <c r="J51" s="132">
        <v>117.733</v>
      </c>
      <c r="K51" s="133">
        <v>4</v>
      </c>
      <c r="L51" s="132">
        <v>0</v>
      </c>
      <c r="M51" s="132">
        <v>261.70799999999997</v>
      </c>
      <c r="N51"/>
      <c r="O51"/>
      <c r="P51"/>
      <c r="Q51"/>
      <c r="R51" s="34"/>
      <c r="S51" s="34"/>
      <c r="T51" s="34"/>
    </row>
    <row r="52" spans="1:20" ht="33" x14ac:dyDescent="0.3">
      <c r="A52" s="131"/>
      <c r="B52" s="136" t="s">
        <v>742</v>
      </c>
      <c r="C52" s="132">
        <v>90.267476190476202</v>
      </c>
      <c r="D52" s="132">
        <v>3</v>
      </c>
      <c r="E52" s="132">
        <v>778.98400000000004</v>
      </c>
      <c r="F52" s="132">
        <v>778.98400000000004</v>
      </c>
      <c r="G52" s="132">
        <v>0</v>
      </c>
      <c r="H52" s="132">
        <v>526.87</v>
      </c>
      <c r="I52" s="133">
        <v>14</v>
      </c>
      <c r="J52" s="132">
        <v>589.76300000000003</v>
      </c>
      <c r="K52" s="133">
        <v>21</v>
      </c>
      <c r="L52" s="132">
        <v>0</v>
      </c>
      <c r="M52" s="132">
        <v>1895.6170000000002</v>
      </c>
      <c r="N52"/>
      <c r="O52"/>
      <c r="P52"/>
      <c r="Q52"/>
      <c r="R52" s="34"/>
      <c r="S52" s="34"/>
      <c r="T52" s="34"/>
    </row>
    <row r="53" spans="1:20" ht="66" x14ac:dyDescent="0.3">
      <c r="A53" s="131"/>
      <c r="B53" s="136" t="s">
        <v>743</v>
      </c>
      <c r="C53" s="132">
        <v>290.75</v>
      </c>
      <c r="D53" s="132">
        <v>3</v>
      </c>
      <c r="E53" s="132">
        <v>547.44299999999998</v>
      </c>
      <c r="F53" s="132">
        <v>547.44299999999998</v>
      </c>
      <c r="G53" s="132">
        <v>0</v>
      </c>
      <c r="H53" s="132">
        <v>166.86699999999999</v>
      </c>
      <c r="I53" s="133">
        <v>2</v>
      </c>
      <c r="J53" s="132">
        <v>157.94</v>
      </c>
      <c r="K53" s="133">
        <v>3</v>
      </c>
      <c r="L53" s="132">
        <v>0</v>
      </c>
      <c r="M53" s="132">
        <v>872.25</v>
      </c>
      <c r="N53"/>
      <c r="O53"/>
      <c r="P53"/>
      <c r="Q53"/>
      <c r="R53" s="34"/>
      <c r="S53" s="34"/>
      <c r="T53" s="34"/>
    </row>
    <row r="54" spans="1:20" ht="99" x14ac:dyDescent="0.3">
      <c r="A54" s="131"/>
      <c r="B54" s="136" t="s">
        <v>744</v>
      </c>
      <c r="C54" s="132">
        <v>274.58099999999996</v>
      </c>
      <c r="D54" s="132">
        <v>3</v>
      </c>
      <c r="E54" s="132">
        <v>498.93599999999998</v>
      </c>
      <c r="F54" s="132">
        <v>498.93599999999998</v>
      </c>
      <c r="G54" s="132">
        <v>0</v>
      </c>
      <c r="H54" s="132">
        <v>166.86699999999999</v>
      </c>
      <c r="I54" s="133">
        <v>2</v>
      </c>
      <c r="J54" s="132">
        <v>157.94</v>
      </c>
      <c r="K54" s="133">
        <v>3</v>
      </c>
      <c r="L54" s="132">
        <v>0</v>
      </c>
      <c r="M54" s="132">
        <v>823.74299999999994</v>
      </c>
      <c r="N54"/>
      <c r="O54"/>
      <c r="P54"/>
      <c r="Q54"/>
      <c r="R54" s="34"/>
      <c r="S54" s="34"/>
      <c r="T54" s="34"/>
    </row>
    <row r="55" spans="1:20" ht="66" x14ac:dyDescent="0.3">
      <c r="A55" s="131"/>
      <c r="B55" s="136" t="s">
        <v>745</v>
      </c>
      <c r="C55" s="132">
        <v>243.52500000000001</v>
      </c>
      <c r="D55" s="132">
        <v>3</v>
      </c>
      <c r="E55" s="132">
        <v>471.45800000000003</v>
      </c>
      <c r="F55" s="132">
        <v>471.45800000000003</v>
      </c>
      <c r="G55" s="132">
        <v>0</v>
      </c>
      <c r="H55" s="132">
        <v>101.21899999999999</v>
      </c>
      <c r="I55" s="133">
        <v>2</v>
      </c>
      <c r="J55" s="132">
        <v>142.898</v>
      </c>
      <c r="K55" s="133">
        <v>3</v>
      </c>
      <c r="L55" s="132">
        <v>15</v>
      </c>
      <c r="M55" s="132">
        <v>730.57500000000005</v>
      </c>
      <c r="N55"/>
      <c r="O55"/>
      <c r="P55"/>
      <c r="Q55"/>
      <c r="R55" s="34"/>
      <c r="S55" s="34"/>
      <c r="T55" s="34"/>
    </row>
    <row r="56" spans="1:20" ht="82.5" x14ac:dyDescent="0.3">
      <c r="A56" s="131"/>
      <c r="B56" s="136" t="s">
        <v>746</v>
      </c>
      <c r="C56" s="132">
        <v>35.238</v>
      </c>
      <c r="D56" s="132">
        <v>3</v>
      </c>
      <c r="E56" s="132">
        <v>0</v>
      </c>
      <c r="F56" s="132">
        <v>0</v>
      </c>
      <c r="G56" s="132">
        <v>0</v>
      </c>
      <c r="H56" s="132">
        <v>0</v>
      </c>
      <c r="I56" s="133">
        <v>2</v>
      </c>
      <c r="J56" s="132">
        <v>105.714</v>
      </c>
      <c r="K56" s="133">
        <v>3</v>
      </c>
      <c r="L56" s="132">
        <v>0</v>
      </c>
      <c r="M56" s="132">
        <v>105.714</v>
      </c>
      <c r="N56"/>
      <c r="O56"/>
      <c r="P56"/>
      <c r="Q56"/>
      <c r="R56" s="34"/>
      <c r="S56" s="34"/>
      <c r="T56" s="34"/>
    </row>
    <row r="57" spans="1:20" ht="33" x14ac:dyDescent="0.3">
      <c r="A57" s="131"/>
      <c r="B57" s="136" t="s">
        <v>747</v>
      </c>
      <c r="C57" s="132">
        <v>35.238</v>
      </c>
      <c r="D57" s="132">
        <v>3</v>
      </c>
      <c r="E57" s="132">
        <v>0</v>
      </c>
      <c r="F57" s="132">
        <v>0</v>
      </c>
      <c r="G57" s="132">
        <v>0</v>
      </c>
      <c r="H57" s="132">
        <v>0</v>
      </c>
      <c r="I57" s="133">
        <v>2</v>
      </c>
      <c r="J57" s="132">
        <v>105.714</v>
      </c>
      <c r="K57" s="133">
        <v>3</v>
      </c>
      <c r="L57" s="132">
        <v>0</v>
      </c>
      <c r="M57" s="132">
        <v>105.714</v>
      </c>
      <c r="N57"/>
      <c r="O57"/>
      <c r="P57"/>
      <c r="Q57"/>
      <c r="R57" s="34"/>
      <c r="S57" s="34"/>
      <c r="T57" s="34"/>
    </row>
    <row r="58" spans="1:20" ht="33" x14ac:dyDescent="0.3">
      <c r="A58" s="131"/>
      <c r="B58" s="136" t="s">
        <v>748</v>
      </c>
      <c r="C58" s="132">
        <v>216.94699999999997</v>
      </c>
      <c r="D58" s="132">
        <v>2.3333333333333335</v>
      </c>
      <c r="E58" s="132">
        <v>540.64400000000001</v>
      </c>
      <c r="F58" s="132">
        <v>540.64400000000001</v>
      </c>
      <c r="G58" s="132">
        <v>0</v>
      </c>
      <c r="H58" s="132">
        <v>714.26199999999994</v>
      </c>
      <c r="I58" s="133">
        <v>5</v>
      </c>
      <c r="J58" s="132">
        <v>263.72299999999996</v>
      </c>
      <c r="K58" s="133">
        <v>7</v>
      </c>
      <c r="L58" s="132">
        <v>0</v>
      </c>
      <c r="M58" s="132">
        <v>1518.6289999999999</v>
      </c>
      <c r="N58"/>
      <c r="O58"/>
      <c r="P58"/>
      <c r="Q58"/>
      <c r="R58" s="34"/>
      <c r="S58" s="34"/>
      <c r="T58" s="34"/>
    </row>
    <row r="59" spans="1:20" ht="66" x14ac:dyDescent="0.3">
      <c r="A59" s="131"/>
      <c r="B59" s="136" t="s">
        <v>749</v>
      </c>
      <c r="C59" s="132">
        <v>193.679</v>
      </c>
      <c r="D59" s="132">
        <v>5</v>
      </c>
      <c r="E59" s="132">
        <v>154.476</v>
      </c>
      <c r="F59" s="132">
        <v>154.476</v>
      </c>
      <c r="G59" s="132">
        <v>0</v>
      </c>
      <c r="H59" s="132">
        <v>561.94600000000003</v>
      </c>
      <c r="I59" s="133">
        <v>5</v>
      </c>
      <c r="J59" s="132">
        <v>251.97300000000001</v>
      </c>
      <c r="K59" s="133">
        <v>5</v>
      </c>
      <c r="L59" s="132">
        <v>0</v>
      </c>
      <c r="M59" s="132">
        <v>968.39499999999998</v>
      </c>
      <c r="N59"/>
      <c r="O59"/>
      <c r="P59"/>
      <c r="Q59"/>
      <c r="R59" s="34"/>
      <c r="S59" s="34"/>
      <c r="T59" s="34"/>
    </row>
    <row r="60" spans="1:20" ht="66" x14ac:dyDescent="0.3">
      <c r="A60" s="131"/>
      <c r="B60" s="136" t="s">
        <v>750</v>
      </c>
      <c r="C60" s="132">
        <v>193.679</v>
      </c>
      <c r="D60" s="132">
        <v>5</v>
      </c>
      <c r="E60" s="132">
        <v>154.476</v>
      </c>
      <c r="F60" s="132">
        <v>154.476</v>
      </c>
      <c r="G60" s="132">
        <v>0</v>
      </c>
      <c r="H60" s="132">
        <v>561.94600000000003</v>
      </c>
      <c r="I60" s="133">
        <v>5</v>
      </c>
      <c r="J60" s="132">
        <v>251.97300000000001</v>
      </c>
      <c r="K60" s="133">
        <v>5</v>
      </c>
      <c r="L60" s="132">
        <v>0</v>
      </c>
      <c r="M60" s="132">
        <v>968.39499999999998</v>
      </c>
      <c r="N60"/>
      <c r="O60"/>
      <c r="P60"/>
      <c r="Q60"/>
      <c r="R60" s="34"/>
      <c r="S60" s="34"/>
      <c r="T60" s="34"/>
    </row>
    <row r="61" spans="1:20" ht="49.5" x14ac:dyDescent="0.3">
      <c r="A61" s="131"/>
      <c r="B61" s="136" t="s">
        <v>752</v>
      </c>
      <c r="C61" s="132">
        <v>105.80449999999999</v>
      </c>
      <c r="D61" s="132">
        <v>4</v>
      </c>
      <c r="E61" s="132">
        <v>208.58099999999999</v>
      </c>
      <c r="F61" s="132">
        <v>208.58099999999999</v>
      </c>
      <c r="G61" s="132">
        <v>0</v>
      </c>
      <c r="H61" s="132">
        <v>96.834000000000003</v>
      </c>
      <c r="I61" s="133">
        <v>3</v>
      </c>
      <c r="J61" s="132">
        <v>117.803</v>
      </c>
      <c r="K61" s="133">
        <v>4</v>
      </c>
      <c r="L61" s="132">
        <v>0</v>
      </c>
      <c r="M61" s="132">
        <v>423.21799999999996</v>
      </c>
      <c r="N61"/>
      <c r="O61"/>
      <c r="P61"/>
      <c r="Q61"/>
      <c r="R61" s="34"/>
      <c r="S61" s="34"/>
      <c r="T61" s="34"/>
    </row>
    <row r="62" spans="1:20" ht="66" x14ac:dyDescent="0.3">
      <c r="A62" s="131"/>
      <c r="B62" s="136" t="s">
        <v>753</v>
      </c>
      <c r="C62" s="132">
        <v>108.03374999999998</v>
      </c>
      <c r="D62" s="132">
        <v>4</v>
      </c>
      <c r="E62" s="132">
        <v>208.58099999999999</v>
      </c>
      <c r="F62" s="132">
        <v>208.58099999999999</v>
      </c>
      <c r="G62" s="132">
        <v>0</v>
      </c>
      <c r="H62" s="132">
        <v>96.834000000000003</v>
      </c>
      <c r="I62" s="133">
        <v>3</v>
      </c>
      <c r="J62" s="132">
        <v>117.803</v>
      </c>
      <c r="K62" s="133">
        <v>4</v>
      </c>
      <c r="L62" s="132">
        <v>8.9169999999999998</v>
      </c>
      <c r="M62" s="132">
        <v>432.13499999999993</v>
      </c>
      <c r="N62"/>
      <c r="O62"/>
      <c r="P62"/>
      <c r="Q62"/>
      <c r="R62" s="34"/>
      <c r="S62" s="34"/>
      <c r="T62" s="34"/>
    </row>
    <row r="63" spans="1:20" ht="33" x14ac:dyDescent="0.3">
      <c r="A63" s="131"/>
      <c r="B63" s="136" t="s">
        <v>754</v>
      </c>
      <c r="C63" s="132">
        <v>41.222333333333331</v>
      </c>
      <c r="D63" s="132">
        <v>6</v>
      </c>
      <c r="E63" s="132">
        <v>0</v>
      </c>
      <c r="F63" s="132">
        <v>0</v>
      </c>
      <c r="G63" s="132">
        <v>0</v>
      </c>
      <c r="H63" s="132">
        <v>0</v>
      </c>
      <c r="I63" s="133">
        <v>5</v>
      </c>
      <c r="J63" s="132">
        <v>247.334</v>
      </c>
      <c r="K63" s="133">
        <v>6</v>
      </c>
      <c r="L63" s="132">
        <v>0</v>
      </c>
      <c r="M63" s="132">
        <v>247.334</v>
      </c>
      <c r="N63"/>
      <c r="O63"/>
      <c r="P63"/>
      <c r="Q63"/>
      <c r="R63" s="34"/>
      <c r="S63" s="34"/>
      <c r="T63" s="34"/>
    </row>
    <row r="64" spans="1:20" ht="82.5" x14ac:dyDescent="0.3">
      <c r="A64" s="131"/>
      <c r="B64" s="136" t="s">
        <v>755</v>
      </c>
      <c r="C64" s="132">
        <v>51.627249999999997</v>
      </c>
      <c r="D64" s="132">
        <v>4</v>
      </c>
      <c r="E64" s="132">
        <v>0</v>
      </c>
      <c r="F64" s="132">
        <v>0</v>
      </c>
      <c r="G64" s="132">
        <v>0</v>
      </c>
      <c r="H64" s="132">
        <v>0</v>
      </c>
      <c r="I64" s="133">
        <v>4</v>
      </c>
      <c r="J64" s="132">
        <v>206.50899999999999</v>
      </c>
      <c r="K64" s="133">
        <v>4</v>
      </c>
      <c r="L64" s="132">
        <v>0</v>
      </c>
      <c r="M64" s="132">
        <v>206.50899999999999</v>
      </c>
      <c r="N64"/>
      <c r="O64"/>
      <c r="P64"/>
      <c r="Q64"/>
      <c r="R64" s="34"/>
      <c r="S64" s="34"/>
      <c r="T64" s="34"/>
    </row>
    <row r="65" spans="1:20" ht="82.5" x14ac:dyDescent="0.3">
      <c r="A65" s="131"/>
      <c r="B65" s="136" t="s">
        <v>756</v>
      </c>
      <c r="C65" s="132">
        <v>249.68366666666665</v>
      </c>
      <c r="D65" s="132">
        <v>3</v>
      </c>
      <c r="E65" s="132">
        <v>583</v>
      </c>
      <c r="F65" s="132">
        <v>583</v>
      </c>
      <c r="G65" s="132">
        <v>0</v>
      </c>
      <c r="H65" s="132">
        <v>64.227000000000004</v>
      </c>
      <c r="I65" s="133">
        <v>2</v>
      </c>
      <c r="J65" s="132">
        <v>82.242000000000004</v>
      </c>
      <c r="K65" s="133">
        <v>3</v>
      </c>
      <c r="L65" s="132">
        <v>19.582000000000001</v>
      </c>
      <c r="M65" s="132">
        <v>749.05099999999993</v>
      </c>
      <c r="N65"/>
      <c r="O65"/>
      <c r="P65"/>
      <c r="Q65"/>
      <c r="R65" s="34"/>
      <c r="S65" s="34"/>
      <c r="T65" s="34"/>
    </row>
    <row r="66" spans="1:20" ht="99" x14ac:dyDescent="0.3">
      <c r="A66" s="131"/>
      <c r="B66" s="136" t="s">
        <v>757</v>
      </c>
      <c r="C66" s="132">
        <v>234.9982</v>
      </c>
      <c r="D66" s="132">
        <v>5</v>
      </c>
      <c r="E66" s="132">
        <v>895.72299999999996</v>
      </c>
      <c r="F66" s="132">
        <v>895.72299999999996</v>
      </c>
      <c r="G66" s="132">
        <v>0</v>
      </c>
      <c r="H66" s="132">
        <v>688.13900000000001</v>
      </c>
      <c r="I66" s="133">
        <v>8</v>
      </c>
      <c r="J66" s="132">
        <v>519.05899999999997</v>
      </c>
      <c r="K66" s="133">
        <v>10</v>
      </c>
      <c r="L66" s="132">
        <v>247.06100000000001</v>
      </c>
      <c r="M66" s="132">
        <v>2349.982</v>
      </c>
      <c r="N66"/>
      <c r="O66"/>
      <c r="P66"/>
      <c r="Q66"/>
      <c r="R66" s="34"/>
      <c r="S66" s="34"/>
      <c r="T66" s="34"/>
    </row>
    <row r="67" spans="1:20" ht="99" x14ac:dyDescent="0.3">
      <c r="A67" s="131"/>
      <c r="B67" s="136" t="s">
        <v>960</v>
      </c>
      <c r="C67" s="132">
        <v>230.59399999999999</v>
      </c>
      <c r="D67" s="132">
        <v>5</v>
      </c>
      <c r="E67" s="132">
        <v>511.48099999999999</v>
      </c>
      <c r="F67" s="132">
        <v>511.48099999999999</v>
      </c>
      <c r="G67" s="132">
        <v>0</v>
      </c>
      <c r="H67" s="132">
        <v>314.57900000000001</v>
      </c>
      <c r="I67" s="133">
        <v>4</v>
      </c>
      <c r="J67" s="132">
        <v>267.10599999999999</v>
      </c>
      <c r="K67" s="133">
        <v>5</v>
      </c>
      <c r="L67" s="132">
        <v>59.804000000000002</v>
      </c>
      <c r="M67" s="132">
        <v>1152.97</v>
      </c>
      <c r="N67"/>
      <c r="O67"/>
      <c r="P67"/>
      <c r="Q67"/>
      <c r="R67" s="34"/>
      <c r="S67" s="34"/>
      <c r="T67" s="34"/>
    </row>
    <row r="68" spans="1:20" ht="66" x14ac:dyDescent="0.3">
      <c r="A68" s="131"/>
      <c r="B68" s="136" t="s">
        <v>958</v>
      </c>
      <c r="C68" s="132">
        <v>263.34750000000003</v>
      </c>
      <c r="D68" s="132">
        <v>4</v>
      </c>
      <c r="E68" s="132">
        <v>922.45799999999997</v>
      </c>
      <c r="F68" s="132">
        <v>922.45799999999997</v>
      </c>
      <c r="G68" s="132">
        <v>0</v>
      </c>
      <c r="H68" s="132">
        <v>92.167000000000002</v>
      </c>
      <c r="I68" s="133">
        <v>3</v>
      </c>
      <c r="J68" s="132">
        <v>38.765000000000001</v>
      </c>
      <c r="K68" s="133">
        <v>4</v>
      </c>
      <c r="L68" s="132"/>
      <c r="M68" s="132">
        <v>1053.3900000000001</v>
      </c>
      <c r="N68"/>
      <c r="O68"/>
      <c r="P68"/>
      <c r="Q68"/>
      <c r="R68" s="34"/>
      <c r="S68" s="34"/>
      <c r="T68" s="34"/>
    </row>
    <row r="69" spans="1:20" ht="49.5" x14ac:dyDescent="0.3">
      <c r="A69" s="131" t="s">
        <v>1024</v>
      </c>
      <c r="B69" s="136" t="s">
        <v>758</v>
      </c>
      <c r="C69" s="132">
        <v>131.28116666666668</v>
      </c>
      <c r="D69" s="132">
        <v>6</v>
      </c>
      <c r="E69" s="132">
        <v>411.59199999999998</v>
      </c>
      <c r="F69" s="132">
        <v>411.59199999999998</v>
      </c>
      <c r="G69" s="132">
        <v>0</v>
      </c>
      <c r="H69" s="132">
        <v>146.25899999999999</v>
      </c>
      <c r="I69" s="133">
        <v>5</v>
      </c>
      <c r="J69" s="132">
        <v>229.83600000000001</v>
      </c>
      <c r="K69" s="133">
        <v>6</v>
      </c>
      <c r="L69" s="132">
        <v>0</v>
      </c>
      <c r="M69" s="132">
        <v>787.68700000000001</v>
      </c>
      <c r="N69"/>
      <c r="O69"/>
      <c r="P69"/>
      <c r="Q69"/>
      <c r="R69" s="34"/>
      <c r="S69" s="34"/>
      <c r="T69" s="34"/>
    </row>
    <row r="70" spans="1:20" ht="49.5" x14ac:dyDescent="0.3">
      <c r="A70" s="131"/>
      <c r="B70" s="136" t="s">
        <v>759</v>
      </c>
      <c r="C70" s="132">
        <v>57.284500000000001</v>
      </c>
      <c r="D70" s="132">
        <v>2</v>
      </c>
      <c r="E70" s="132">
        <v>0</v>
      </c>
      <c r="F70" s="132">
        <v>0</v>
      </c>
      <c r="G70" s="132">
        <v>0</v>
      </c>
      <c r="H70" s="132">
        <v>46.447000000000003</v>
      </c>
      <c r="I70" s="133">
        <v>1</v>
      </c>
      <c r="J70" s="132">
        <v>68.122</v>
      </c>
      <c r="K70" s="133">
        <v>2</v>
      </c>
      <c r="L70" s="132">
        <v>0</v>
      </c>
      <c r="M70" s="132">
        <v>114.569</v>
      </c>
      <c r="N70"/>
      <c r="O70"/>
      <c r="P70"/>
      <c r="Q70"/>
      <c r="R70" s="34"/>
      <c r="S70" s="34"/>
      <c r="T70" s="34"/>
    </row>
    <row r="71" spans="1:20" ht="66" x14ac:dyDescent="0.3">
      <c r="A71" s="131"/>
      <c r="B71" s="136" t="s">
        <v>760</v>
      </c>
      <c r="C71" s="132">
        <v>46.662400000000005</v>
      </c>
      <c r="D71" s="132">
        <v>10</v>
      </c>
      <c r="E71" s="132">
        <v>0</v>
      </c>
      <c r="F71" s="132">
        <v>0</v>
      </c>
      <c r="G71" s="132">
        <v>0</v>
      </c>
      <c r="H71" s="132">
        <v>0</v>
      </c>
      <c r="I71" s="133">
        <v>9</v>
      </c>
      <c r="J71" s="132">
        <v>466.62400000000002</v>
      </c>
      <c r="K71" s="133">
        <v>10</v>
      </c>
      <c r="L71" s="132">
        <v>0</v>
      </c>
      <c r="M71" s="132">
        <v>466.62400000000002</v>
      </c>
      <c r="N71"/>
      <c r="O71"/>
      <c r="P71"/>
      <c r="Q71"/>
      <c r="R71" s="34"/>
      <c r="S71" s="34"/>
      <c r="T71" s="34"/>
    </row>
    <row r="72" spans="1:20" ht="49.5" x14ac:dyDescent="0.3">
      <c r="A72" s="131" t="s">
        <v>422</v>
      </c>
      <c r="B72" s="136" t="s">
        <v>761</v>
      </c>
      <c r="C72" s="132">
        <v>195.21199999999999</v>
      </c>
      <c r="D72" s="132">
        <v>6</v>
      </c>
      <c r="E72" s="132">
        <v>290.88600000000002</v>
      </c>
      <c r="F72" s="132">
        <v>290.88600000000002</v>
      </c>
      <c r="G72" s="132">
        <v>0</v>
      </c>
      <c r="H72" s="132">
        <v>503.41800000000001</v>
      </c>
      <c r="I72" s="133">
        <v>5</v>
      </c>
      <c r="J72" s="132">
        <v>360.25400000000002</v>
      </c>
      <c r="K72" s="133">
        <v>6</v>
      </c>
      <c r="L72" s="132">
        <v>16.713999999999999</v>
      </c>
      <c r="M72" s="132">
        <v>1171.2719999999999</v>
      </c>
      <c r="N72"/>
      <c r="O72"/>
      <c r="P72"/>
      <c r="Q72"/>
      <c r="R72" s="34"/>
      <c r="S72" s="34"/>
      <c r="T72" s="34"/>
    </row>
    <row r="73" spans="1:20" ht="66" x14ac:dyDescent="0.3">
      <c r="A73" s="131"/>
      <c r="B73" s="136" t="s">
        <v>762</v>
      </c>
      <c r="C73" s="132">
        <v>195.21199999999999</v>
      </c>
      <c r="D73" s="132">
        <v>6</v>
      </c>
      <c r="E73" s="132">
        <v>290.88600000000002</v>
      </c>
      <c r="F73" s="132">
        <v>290.88600000000002</v>
      </c>
      <c r="G73" s="132">
        <v>0</v>
      </c>
      <c r="H73" s="132">
        <v>503.41800000000001</v>
      </c>
      <c r="I73" s="133">
        <v>5</v>
      </c>
      <c r="J73" s="132">
        <v>360.25400000000002</v>
      </c>
      <c r="K73" s="133">
        <v>6</v>
      </c>
      <c r="L73" s="132">
        <v>16.713999999999999</v>
      </c>
      <c r="M73" s="132">
        <v>1171.2719999999999</v>
      </c>
      <c r="N73"/>
      <c r="O73"/>
      <c r="P73"/>
      <c r="Q73"/>
      <c r="R73" s="34"/>
      <c r="S73" s="34"/>
      <c r="T73" s="34"/>
    </row>
    <row r="74" spans="1:20" ht="49.5" x14ac:dyDescent="0.3">
      <c r="A74" s="131" t="s">
        <v>423</v>
      </c>
      <c r="B74" s="136" t="s">
        <v>763</v>
      </c>
      <c r="C74" s="132">
        <v>193.07966666666667</v>
      </c>
      <c r="D74" s="132">
        <v>3</v>
      </c>
      <c r="E74" s="132">
        <v>456.13099999999997</v>
      </c>
      <c r="F74" s="132">
        <v>456.13099999999997</v>
      </c>
      <c r="G74" s="132">
        <v>0</v>
      </c>
      <c r="H74" s="132">
        <v>0</v>
      </c>
      <c r="I74" s="133">
        <v>2</v>
      </c>
      <c r="J74" s="132">
        <v>123.108</v>
      </c>
      <c r="K74" s="133">
        <v>3</v>
      </c>
      <c r="L74" s="132">
        <v>0</v>
      </c>
      <c r="M74" s="132">
        <v>579.23900000000003</v>
      </c>
      <c r="N74"/>
      <c r="O74"/>
      <c r="P74"/>
      <c r="Q74"/>
      <c r="R74" s="34"/>
      <c r="S74" s="34"/>
      <c r="T74" s="34"/>
    </row>
    <row r="75" spans="1:20" ht="66" x14ac:dyDescent="0.3">
      <c r="A75" s="131"/>
      <c r="B75" s="136" t="s">
        <v>764</v>
      </c>
      <c r="C75" s="132">
        <v>140.57675</v>
      </c>
      <c r="D75" s="132">
        <v>4</v>
      </c>
      <c r="E75" s="132">
        <v>309.81099999999998</v>
      </c>
      <c r="F75" s="132">
        <v>309.81099999999998</v>
      </c>
      <c r="G75" s="132">
        <v>0</v>
      </c>
      <c r="H75" s="132">
        <v>161.15199999999999</v>
      </c>
      <c r="I75" s="133">
        <v>3</v>
      </c>
      <c r="J75" s="132">
        <v>91.343999999999994</v>
      </c>
      <c r="K75" s="133">
        <v>4</v>
      </c>
      <c r="L75" s="132">
        <v>0</v>
      </c>
      <c r="M75" s="132">
        <v>562.30700000000002</v>
      </c>
      <c r="N75"/>
      <c r="O75"/>
      <c r="P75"/>
      <c r="Q75"/>
      <c r="R75" s="34"/>
      <c r="S75" s="34"/>
      <c r="T75" s="34"/>
    </row>
    <row r="76" spans="1:20" ht="49.5" x14ac:dyDescent="0.3">
      <c r="A76" s="131"/>
      <c r="B76" s="136" t="s">
        <v>765</v>
      </c>
      <c r="C76" s="132">
        <v>186.2975263157895</v>
      </c>
      <c r="D76" s="132">
        <v>3.1666666666666665</v>
      </c>
      <c r="E76" s="132">
        <v>1956.3119999999999</v>
      </c>
      <c r="F76" s="132">
        <v>1956.3119999999999</v>
      </c>
      <c r="G76" s="132">
        <v>0</v>
      </c>
      <c r="H76" s="132">
        <v>632.57299999999998</v>
      </c>
      <c r="I76" s="133">
        <v>14</v>
      </c>
      <c r="J76" s="132">
        <v>865.88599999999997</v>
      </c>
      <c r="K76" s="133">
        <v>19</v>
      </c>
      <c r="L76" s="132">
        <v>84.882000000000005</v>
      </c>
      <c r="M76" s="132">
        <v>3539.6530000000002</v>
      </c>
      <c r="N76"/>
      <c r="O76"/>
      <c r="P76"/>
      <c r="Q76"/>
      <c r="R76" s="34"/>
      <c r="S76" s="34"/>
      <c r="T76" s="34"/>
    </row>
    <row r="77" spans="1:20" ht="49.5" x14ac:dyDescent="0.3">
      <c r="A77" s="131"/>
      <c r="B77" s="136" t="s">
        <v>766</v>
      </c>
      <c r="C77" s="132">
        <v>138.31499999999997</v>
      </c>
      <c r="D77" s="132">
        <v>3</v>
      </c>
      <c r="E77" s="132">
        <v>281.14699999999999</v>
      </c>
      <c r="F77" s="132">
        <v>281.14699999999999</v>
      </c>
      <c r="G77" s="132">
        <v>0</v>
      </c>
      <c r="H77" s="132">
        <v>50.173999999999999</v>
      </c>
      <c r="I77" s="133">
        <v>2</v>
      </c>
      <c r="J77" s="132">
        <v>83.623999999999995</v>
      </c>
      <c r="K77" s="133">
        <v>3</v>
      </c>
      <c r="L77" s="132">
        <v>0</v>
      </c>
      <c r="M77" s="132">
        <v>414.94499999999994</v>
      </c>
      <c r="N77"/>
      <c r="O77"/>
      <c r="P77"/>
      <c r="Q77"/>
      <c r="R77" s="34"/>
      <c r="S77" s="34"/>
      <c r="T77" s="34"/>
    </row>
    <row r="78" spans="1:20" ht="66" x14ac:dyDescent="0.3">
      <c r="A78" s="131"/>
      <c r="B78" s="136" t="s">
        <v>767</v>
      </c>
      <c r="C78" s="132">
        <v>90.181777777777768</v>
      </c>
      <c r="D78" s="132">
        <v>4.5</v>
      </c>
      <c r="E78" s="132">
        <v>591.88099999999997</v>
      </c>
      <c r="F78" s="132">
        <v>591.88099999999997</v>
      </c>
      <c r="G78" s="132">
        <v>0</v>
      </c>
      <c r="H78" s="132">
        <v>108.256</v>
      </c>
      <c r="I78" s="133">
        <v>7</v>
      </c>
      <c r="J78" s="132">
        <v>111.499</v>
      </c>
      <c r="K78" s="133">
        <v>9</v>
      </c>
      <c r="L78" s="132">
        <v>0</v>
      </c>
      <c r="M78" s="132">
        <v>811.63599999999997</v>
      </c>
      <c r="N78"/>
      <c r="O78"/>
      <c r="P78"/>
      <c r="Q78"/>
      <c r="R78" s="34"/>
      <c r="S78" s="34"/>
      <c r="T78" s="34"/>
    </row>
    <row r="79" spans="1:20" ht="66" x14ac:dyDescent="0.3">
      <c r="A79" s="131"/>
      <c r="B79" s="136" t="s">
        <v>956</v>
      </c>
      <c r="C79" s="132">
        <v>19.744599999999998</v>
      </c>
      <c r="D79" s="132">
        <v>5</v>
      </c>
      <c r="E79" s="132">
        <v>0</v>
      </c>
      <c r="F79" s="132">
        <v>0</v>
      </c>
      <c r="G79" s="132">
        <v>0</v>
      </c>
      <c r="H79" s="132">
        <v>0</v>
      </c>
      <c r="I79" s="133">
        <v>4</v>
      </c>
      <c r="J79" s="132">
        <v>98.722999999999999</v>
      </c>
      <c r="K79" s="133">
        <v>5</v>
      </c>
      <c r="L79" s="132">
        <v>0</v>
      </c>
      <c r="M79" s="132">
        <v>98.722999999999999</v>
      </c>
      <c r="N79"/>
      <c r="O79"/>
      <c r="P79"/>
      <c r="Q79"/>
      <c r="R79" s="34"/>
      <c r="S79" s="34"/>
      <c r="T79" s="34"/>
    </row>
    <row r="80" spans="1:20" ht="49.5" x14ac:dyDescent="0.3">
      <c r="A80" s="131"/>
      <c r="B80" s="136" t="s">
        <v>768</v>
      </c>
      <c r="C80" s="132">
        <v>224.68955555555556</v>
      </c>
      <c r="D80" s="132">
        <v>4.5</v>
      </c>
      <c r="E80" s="132">
        <v>1274.249</v>
      </c>
      <c r="F80" s="132">
        <v>610.71400000000006</v>
      </c>
      <c r="G80" s="132">
        <v>663.53499999999997</v>
      </c>
      <c r="H80" s="132">
        <v>236.21799999999999</v>
      </c>
      <c r="I80" s="133">
        <v>7</v>
      </c>
      <c r="J80" s="132">
        <v>493.08699999999999</v>
      </c>
      <c r="K80" s="133">
        <v>9</v>
      </c>
      <c r="L80" s="132">
        <v>18.652000000000001</v>
      </c>
      <c r="M80" s="132">
        <v>2022.2060000000001</v>
      </c>
      <c r="N80"/>
      <c r="O80"/>
      <c r="P80"/>
      <c r="Q80"/>
      <c r="R80" s="34"/>
      <c r="S80" s="34"/>
      <c r="T80" s="34"/>
    </row>
    <row r="81" spans="1:20" ht="99" x14ac:dyDescent="0.3">
      <c r="A81" s="131"/>
      <c r="B81" s="136" t="s">
        <v>769</v>
      </c>
      <c r="C81" s="132">
        <v>31.759249999999998</v>
      </c>
      <c r="D81" s="132">
        <v>4</v>
      </c>
      <c r="E81" s="132">
        <v>0</v>
      </c>
      <c r="F81" s="132">
        <v>0</v>
      </c>
      <c r="G81" s="132">
        <v>0</v>
      </c>
      <c r="H81" s="132">
        <v>0</v>
      </c>
      <c r="I81" s="133">
        <v>3</v>
      </c>
      <c r="J81" s="132">
        <v>105.33199999999999</v>
      </c>
      <c r="K81" s="133">
        <v>4</v>
      </c>
      <c r="L81" s="132">
        <v>21.704999999999998</v>
      </c>
      <c r="M81" s="132">
        <v>127.03699999999999</v>
      </c>
      <c r="N81"/>
      <c r="O81"/>
      <c r="P81"/>
      <c r="Q81"/>
      <c r="R81" s="34"/>
      <c r="S81" s="34"/>
      <c r="T81" s="34"/>
    </row>
    <row r="82" spans="1:20" ht="82.5" x14ac:dyDescent="0.3">
      <c r="A82" s="131"/>
      <c r="B82" s="136" t="s">
        <v>770</v>
      </c>
      <c r="C82" s="132">
        <v>162.59</v>
      </c>
      <c r="D82" s="132">
        <v>6</v>
      </c>
      <c r="E82" s="132">
        <v>424.73399999999998</v>
      </c>
      <c r="F82" s="132">
        <v>424.73399999999998</v>
      </c>
      <c r="G82" s="132">
        <v>0</v>
      </c>
      <c r="H82" s="132">
        <v>260.10000000000002</v>
      </c>
      <c r="I82" s="133">
        <v>5</v>
      </c>
      <c r="J82" s="132">
        <v>275.70600000000002</v>
      </c>
      <c r="K82" s="133">
        <v>6</v>
      </c>
      <c r="L82" s="132">
        <v>15</v>
      </c>
      <c r="M82" s="132">
        <v>975.54000000000008</v>
      </c>
      <c r="N82"/>
      <c r="O82"/>
      <c r="P82"/>
      <c r="Q82"/>
      <c r="R82" s="34"/>
      <c r="S82" s="34"/>
      <c r="T82" s="34"/>
    </row>
    <row r="83" spans="1:20" ht="82.5" x14ac:dyDescent="0.3">
      <c r="A83" s="131"/>
      <c r="B83" s="136" t="s">
        <v>771</v>
      </c>
      <c r="C83" s="132">
        <v>203.48866666666666</v>
      </c>
      <c r="D83" s="132">
        <v>3</v>
      </c>
      <c r="E83" s="132">
        <v>541.952</v>
      </c>
      <c r="F83" s="132">
        <v>541.952</v>
      </c>
      <c r="G83" s="132">
        <v>0</v>
      </c>
      <c r="H83" s="132">
        <v>0</v>
      </c>
      <c r="I83" s="133">
        <v>2</v>
      </c>
      <c r="J83" s="132">
        <v>68.513999999999996</v>
      </c>
      <c r="K83" s="133">
        <v>3</v>
      </c>
      <c r="L83" s="132">
        <v>0</v>
      </c>
      <c r="M83" s="132">
        <v>610.46600000000001</v>
      </c>
      <c r="N83"/>
      <c r="O83"/>
      <c r="P83"/>
      <c r="Q83"/>
      <c r="R83" s="34"/>
      <c r="S83" s="34"/>
      <c r="T83" s="34"/>
    </row>
    <row r="84" spans="1:20" ht="115.5" x14ac:dyDescent="0.3">
      <c r="A84" s="131"/>
      <c r="B84" s="136" t="s">
        <v>772</v>
      </c>
      <c r="C84" s="132">
        <v>127.10600000000001</v>
      </c>
      <c r="D84" s="132">
        <v>4</v>
      </c>
      <c r="E84" s="132">
        <v>357.63400000000001</v>
      </c>
      <c r="F84" s="132">
        <v>357.63400000000001</v>
      </c>
      <c r="G84" s="132">
        <v>0</v>
      </c>
      <c r="H84" s="132">
        <v>82.566000000000003</v>
      </c>
      <c r="I84" s="133">
        <v>3</v>
      </c>
      <c r="J84" s="132">
        <v>68.224000000000004</v>
      </c>
      <c r="K84" s="133">
        <v>4</v>
      </c>
      <c r="L84" s="132">
        <v>0</v>
      </c>
      <c r="M84" s="132">
        <v>508.42400000000004</v>
      </c>
      <c r="N84"/>
      <c r="O84"/>
      <c r="P84"/>
      <c r="Q84"/>
      <c r="R84" s="34"/>
      <c r="S84" s="34"/>
      <c r="T84" s="34"/>
    </row>
    <row r="85" spans="1:20" ht="82.5" x14ac:dyDescent="0.3">
      <c r="A85" s="131"/>
      <c r="B85" s="136" t="s">
        <v>773</v>
      </c>
      <c r="C85" s="132">
        <v>161.52799999999999</v>
      </c>
      <c r="D85" s="132">
        <v>4</v>
      </c>
      <c r="E85" s="132">
        <v>462.2</v>
      </c>
      <c r="F85" s="132">
        <v>462.2</v>
      </c>
      <c r="G85" s="132">
        <v>0</v>
      </c>
      <c r="H85" s="132">
        <v>0</v>
      </c>
      <c r="I85" s="133">
        <v>3</v>
      </c>
      <c r="J85" s="132">
        <v>183.91200000000001</v>
      </c>
      <c r="K85" s="133">
        <v>4</v>
      </c>
      <c r="L85" s="132">
        <v>0</v>
      </c>
      <c r="M85" s="132">
        <v>646.11199999999997</v>
      </c>
      <c r="N85"/>
      <c r="O85"/>
      <c r="P85"/>
      <c r="Q85"/>
      <c r="R85" s="34"/>
      <c r="S85" s="34"/>
      <c r="T85" s="34"/>
    </row>
    <row r="86" spans="1:20" ht="66" x14ac:dyDescent="0.3">
      <c r="A86" s="131"/>
      <c r="B86" s="136" t="s">
        <v>774</v>
      </c>
      <c r="C86" s="132">
        <v>118.542</v>
      </c>
      <c r="D86" s="132">
        <v>4</v>
      </c>
      <c r="E86" s="132">
        <v>298.54899999999998</v>
      </c>
      <c r="F86" s="132">
        <v>298.54899999999998</v>
      </c>
      <c r="G86" s="132">
        <v>0</v>
      </c>
      <c r="H86" s="132">
        <v>57.527999999999999</v>
      </c>
      <c r="I86" s="133">
        <v>3</v>
      </c>
      <c r="J86" s="132">
        <v>109.13200000000001</v>
      </c>
      <c r="K86" s="133">
        <v>4</v>
      </c>
      <c r="L86" s="132">
        <v>8.9589999999999996</v>
      </c>
      <c r="M86" s="132">
        <v>474.16800000000001</v>
      </c>
      <c r="N86"/>
      <c r="O86"/>
      <c r="P86"/>
      <c r="Q86"/>
      <c r="R86" s="34"/>
      <c r="S86" s="34"/>
      <c r="T86" s="34"/>
    </row>
    <row r="87" spans="1:20" ht="49.5" x14ac:dyDescent="0.3">
      <c r="A87" s="131" t="s">
        <v>445</v>
      </c>
      <c r="B87" s="136" t="s">
        <v>775</v>
      </c>
      <c r="C87" s="132">
        <v>201.25400000000002</v>
      </c>
      <c r="D87" s="132">
        <v>4</v>
      </c>
      <c r="E87" s="132">
        <v>336.36799999999999</v>
      </c>
      <c r="F87" s="132">
        <v>336.36799999999999</v>
      </c>
      <c r="G87" s="132">
        <v>0</v>
      </c>
      <c r="H87" s="132">
        <v>228.751</v>
      </c>
      <c r="I87" s="133">
        <v>3</v>
      </c>
      <c r="J87" s="132">
        <v>239.89699999999999</v>
      </c>
      <c r="K87" s="133">
        <v>4</v>
      </c>
      <c r="L87" s="132">
        <v>0</v>
      </c>
      <c r="M87" s="132">
        <v>805.01600000000008</v>
      </c>
      <c r="N87"/>
      <c r="O87"/>
      <c r="P87"/>
      <c r="Q87"/>
      <c r="R87" s="34"/>
      <c r="S87" s="34"/>
      <c r="T87" s="34"/>
    </row>
    <row r="88" spans="1:20" ht="49.5" x14ac:dyDescent="0.3">
      <c r="A88" s="131"/>
      <c r="B88" s="136" t="s">
        <v>776</v>
      </c>
      <c r="C88" s="132">
        <v>47.618333333333332</v>
      </c>
      <c r="D88" s="132">
        <v>3</v>
      </c>
      <c r="E88" s="132">
        <v>0</v>
      </c>
      <c r="F88" s="132">
        <v>0</v>
      </c>
      <c r="G88" s="132">
        <v>0</v>
      </c>
      <c r="H88" s="132">
        <v>0</v>
      </c>
      <c r="I88" s="133">
        <v>2</v>
      </c>
      <c r="J88" s="132">
        <v>142.85499999999999</v>
      </c>
      <c r="K88" s="133">
        <v>3</v>
      </c>
      <c r="L88" s="132">
        <v>0</v>
      </c>
      <c r="M88" s="132">
        <v>142.85499999999999</v>
      </c>
      <c r="N88"/>
      <c r="O88"/>
      <c r="P88"/>
      <c r="Q88"/>
      <c r="R88" s="34"/>
      <c r="S88" s="34"/>
      <c r="T88" s="34"/>
    </row>
    <row r="89" spans="1:20" ht="82.5" x14ac:dyDescent="0.3">
      <c r="A89" s="131"/>
      <c r="B89" s="136" t="s">
        <v>777</v>
      </c>
      <c r="C89" s="132">
        <v>83.329250000000002</v>
      </c>
      <c r="D89" s="132">
        <v>4</v>
      </c>
      <c r="E89" s="132">
        <v>132.02600000000001</v>
      </c>
      <c r="F89" s="132">
        <v>132.02600000000001</v>
      </c>
      <c r="G89" s="132">
        <v>0</v>
      </c>
      <c r="H89" s="132">
        <v>82.804000000000002</v>
      </c>
      <c r="I89" s="133">
        <v>3</v>
      </c>
      <c r="J89" s="132">
        <v>118.48699999999999</v>
      </c>
      <c r="K89" s="133">
        <v>4</v>
      </c>
      <c r="L89" s="132">
        <v>0</v>
      </c>
      <c r="M89" s="132">
        <v>333.31700000000001</v>
      </c>
      <c r="N89"/>
      <c r="O89"/>
      <c r="P89"/>
      <c r="Q89"/>
      <c r="R89" s="34"/>
      <c r="S89" s="34"/>
      <c r="T89" s="34"/>
    </row>
    <row r="90" spans="1:20" ht="66" x14ac:dyDescent="0.3">
      <c r="A90" s="131" t="s">
        <v>482</v>
      </c>
      <c r="B90" s="136" t="s">
        <v>778</v>
      </c>
      <c r="C90" s="132">
        <v>27.845400000000001</v>
      </c>
      <c r="D90" s="132">
        <v>5</v>
      </c>
      <c r="E90" s="132">
        <v>0</v>
      </c>
      <c r="F90" s="132">
        <v>0</v>
      </c>
      <c r="G90" s="132">
        <v>0</v>
      </c>
      <c r="H90" s="132">
        <v>0</v>
      </c>
      <c r="I90" s="133">
        <v>4</v>
      </c>
      <c r="J90" s="132">
        <v>139.227</v>
      </c>
      <c r="K90" s="133">
        <v>5</v>
      </c>
      <c r="L90" s="132">
        <v>0</v>
      </c>
      <c r="M90" s="132">
        <v>139.227</v>
      </c>
      <c r="N90"/>
      <c r="O90"/>
      <c r="P90"/>
      <c r="Q90"/>
      <c r="R90" s="34"/>
      <c r="S90" s="34"/>
      <c r="T90" s="34"/>
    </row>
    <row r="91" spans="1:20" ht="82.5" x14ac:dyDescent="0.3">
      <c r="A91" s="131"/>
      <c r="B91" s="136" t="s">
        <v>779</v>
      </c>
      <c r="C91" s="132">
        <v>42.077222222222218</v>
      </c>
      <c r="D91" s="132">
        <v>4.5</v>
      </c>
      <c r="E91" s="132">
        <v>0</v>
      </c>
      <c r="F91" s="132">
        <v>0</v>
      </c>
      <c r="G91" s="132">
        <v>0</v>
      </c>
      <c r="H91" s="132">
        <v>0</v>
      </c>
      <c r="I91" s="133">
        <v>7</v>
      </c>
      <c r="J91" s="132">
        <v>378.69499999999999</v>
      </c>
      <c r="K91" s="133">
        <v>9</v>
      </c>
      <c r="L91" s="132">
        <v>0</v>
      </c>
      <c r="M91" s="132">
        <v>378.69499999999999</v>
      </c>
      <c r="N91"/>
      <c r="O91"/>
      <c r="P91"/>
      <c r="Q91"/>
      <c r="R91" s="34"/>
      <c r="S91" s="34"/>
      <c r="T91" s="34"/>
    </row>
    <row r="92" spans="1:20" ht="82.5" x14ac:dyDescent="0.3">
      <c r="A92" s="131"/>
      <c r="B92" s="136" t="s">
        <v>780</v>
      </c>
      <c r="C92" s="132">
        <v>27.845400000000001</v>
      </c>
      <c r="D92" s="132">
        <v>5</v>
      </c>
      <c r="E92" s="132">
        <v>0</v>
      </c>
      <c r="F92" s="132">
        <v>0</v>
      </c>
      <c r="G92" s="132">
        <v>0</v>
      </c>
      <c r="H92" s="132">
        <v>0</v>
      </c>
      <c r="I92" s="133">
        <v>4</v>
      </c>
      <c r="J92" s="132">
        <v>139.227</v>
      </c>
      <c r="K92" s="133">
        <v>5</v>
      </c>
      <c r="L92" s="132">
        <v>0</v>
      </c>
      <c r="M92" s="132">
        <v>139.227</v>
      </c>
      <c r="N92"/>
      <c r="O92"/>
      <c r="P92"/>
      <c r="Q92"/>
      <c r="R92" s="34"/>
      <c r="S92" s="34"/>
      <c r="T92" s="34"/>
    </row>
    <row r="93" spans="1:20" ht="82.5" x14ac:dyDescent="0.3">
      <c r="A93" s="131"/>
      <c r="B93" s="136" t="s">
        <v>781</v>
      </c>
      <c r="C93" s="132">
        <v>27.845400000000001</v>
      </c>
      <c r="D93" s="132">
        <v>5</v>
      </c>
      <c r="E93" s="132">
        <v>0</v>
      </c>
      <c r="F93" s="132">
        <v>0</v>
      </c>
      <c r="G93" s="132">
        <v>0</v>
      </c>
      <c r="H93" s="132">
        <v>0</v>
      </c>
      <c r="I93" s="133">
        <v>4</v>
      </c>
      <c r="J93" s="132">
        <v>139.227</v>
      </c>
      <c r="K93" s="133">
        <v>5</v>
      </c>
      <c r="L93" s="132">
        <v>0</v>
      </c>
      <c r="M93" s="132">
        <v>139.227</v>
      </c>
      <c r="N93"/>
      <c r="O93"/>
      <c r="P93"/>
      <c r="Q93"/>
      <c r="R93" s="34"/>
      <c r="S93" s="34"/>
      <c r="T93" s="34"/>
    </row>
    <row r="94" spans="1:20" ht="148.5" x14ac:dyDescent="0.3">
      <c r="A94" s="131"/>
      <c r="B94" s="136" t="s">
        <v>782</v>
      </c>
      <c r="C94" s="132">
        <v>27.845400000000001</v>
      </c>
      <c r="D94" s="132">
        <v>5</v>
      </c>
      <c r="E94" s="132">
        <v>0</v>
      </c>
      <c r="F94" s="132">
        <v>0</v>
      </c>
      <c r="G94" s="132">
        <v>0</v>
      </c>
      <c r="H94" s="132">
        <v>0</v>
      </c>
      <c r="I94" s="133">
        <v>4</v>
      </c>
      <c r="J94" s="132">
        <v>139.227</v>
      </c>
      <c r="K94" s="133">
        <v>5</v>
      </c>
      <c r="L94" s="132">
        <v>0</v>
      </c>
      <c r="M94" s="132">
        <v>139.227</v>
      </c>
      <c r="N94"/>
      <c r="O94"/>
      <c r="P94"/>
      <c r="Q94"/>
      <c r="R94" s="34"/>
      <c r="S94" s="34"/>
      <c r="T94" s="34"/>
    </row>
    <row r="95" spans="1:20" ht="49.5" x14ac:dyDescent="0.3">
      <c r="A95" s="131" t="s">
        <v>483</v>
      </c>
      <c r="B95" s="136" t="s">
        <v>787</v>
      </c>
      <c r="C95" s="132">
        <v>156.68299999999999</v>
      </c>
      <c r="D95" s="132">
        <v>4.5</v>
      </c>
      <c r="E95" s="132">
        <v>798.53</v>
      </c>
      <c r="F95" s="132">
        <v>798.53</v>
      </c>
      <c r="G95" s="132">
        <v>0</v>
      </c>
      <c r="H95" s="132">
        <v>308.95100000000002</v>
      </c>
      <c r="I95" s="133">
        <v>7</v>
      </c>
      <c r="J95" s="132">
        <v>302.666</v>
      </c>
      <c r="K95" s="133">
        <v>9</v>
      </c>
      <c r="L95" s="132">
        <v>0</v>
      </c>
      <c r="M95" s="132">
        <v>1410.1469999999999</v>
      </c>
      <c r="N95"/>
      <c r="O95"/>
      <c r="P95"/>
      <c r="Q95"/>
      <c r="R95" s="34"/>
      <c r="S95" s="34"/>
      <c r="T95" s="34"/>
    </row>
    <row r="96" spans="1:20" ht="66" x14ac:dyDescent="0.3">
      <c r="A96" s="131"/>
      <c r="B96" s="136" t="s">
        <v>783</v>
      </c>
      <c r="C96" s="132">
        <v>297.23399999999998</v>
      </c>
      <c r="D96" s="132">
        <v>4</v>
      </c>
      <c r="E96" s="132">
        <v>694.303</v>
      </c>
      <c r="F96" s="132">
        <v>694.303</v>
      </c>
      <c r="G96" s="132">
        <v>0</v>
      </c>
      <c r="H96" s="132">
        <v>342.95600000000002</v>
      </c>
      <c r="I96" s="133">
        <v>3</v>
      </c>
      <c r="J96" s="132">
        <v>151.67699999999999</v>
      </c>
      <c r="K96" s="133">
        <v>4</v>
      </c>
      <c r="L96" s="132">
        <v>0</v>
      </c>
      <c r="M96" s="132">
        <v>1188.9359999999999</v>
      </c>
      <c r="N96"/>
      <c r="O96"/>
      <c r="P96"/>
      <c r="Q96"/>
      <c r="R96" s="34"/>
      <c r="S96" s="34"/>
      <c r="T96" s="34"/>
    </row>
    <row r="97" spans="1:20" ht="49.5" x14ac:dyDescent="0.3">
      <c r="A97" s="131"/>
      <c r="B97" s="136" t="s">
        <v>784</v>
      </c>
      <c r="C97" s="132">
        <v>68.826399999999992</v>
      </c>
      <c r="D97" s="132">
        <v>5</v>
      </c>
      <c r="E97" s="132">
        <v>312.46499999999997</v>
      </c>
      <c r="F97" s="132">
        <v>312.46499999999997</v>
      </c>
      <c r="G97" s="132">
        <v>0</v>
      </c>
      <c r="H97" s="132">
        <v>31.667000000000002</v>
      </c>
      <c r="I97" s="133">
        <v>4</v>
      </c>
      <c r="J97" s="132">
        <v>0</v>
      </c>
      <c r="K97" s="133">
        <v>5</v>
      </c>
      <c r="L97" s="132">
        <v>0</v>
      </c>
      <c r="M97" s="132">
        <v>344.13199999999995</v>
      </c>
      <c r="N97"/>
      <c r="O97"/>
      <c r="P97"/>
      <c r="Q97"/>
      <c r="R97" s="34"/>
      <c r="S97" s="34"/>
      <c r="T97" s="34"/>
    </row>
    <row r="98" spans="1:20" ht="66" x14ac:dyDescent="0.3">
      <c r="A98" s="131"/>
      <c r="B98" s="136" t="s">
        <v>785</v>
      </c>
      <c r="C98" s="132">
        <v>169.55699999999999</v>
      </c>
      <c r="D98" s="132">
        <v>8</v>
      </c>
      <c r="E98" s="132">
        <v>333.72500000000002</v>
      </c>
      <c r="F98" s="132">
        <v>333.72500000000002</v>
      </c>
      <c r="G98" s="132">
        <v>0</v>
      </c>
      <c r="H98" s="132">
        <v>405.71</v>
      </c>
      <c r="I98" s="133">
        <v>7</v>
      </c>
      <c r="J98" s="132">
        <v>484.48399999999998</v>
      </c>
      <c r="K98" s="133">
        <v>8</v>
      </c>
      <c r="L98" s="132">
        <v>132.53700000000001</v>
      </c>
      <c r="M98" s="132">
        <v>1356.4559999999999</v>
      </c>
      <c r="N98"/>
      <c r="O98"/>
      <c r="P98"/>
      <c r="Q98"/>
      <c r="R98" s="34"/>
      <c r="S98" s="34"/>
      <c r="T98" s="34"/>
    </row>
    <row r="99" spans="1:20" ht="66" x14ac:dyDescent="0.3">
      <c r="A99" s="131"/>
      <c r="B99" s="136" t="s">
        <v>786</v>
      </c>
      <c r="C99" s="132">
        <v>151.51987499999998</v>
      </c>
      <c r="D99" s="132">
        <v>8</v>
      </c>
      <c r="E99" s="132">
        <v>333.72399999999999</v>
      </c>
      <c r="F99" s="132">
        <v>333.72399999999999</v>
      </c>
      <c r="G99" s="132">
        <v>0</v>
      </c>
      <c r="H99" s="132">
        <v>393.95100000000002</v>
      </c>
      <c r="I99" s="133">
        <v>7</v>
      </c>
      <c r="J99" s="132">
        <v>484.48399999999998</v>
      </c>
      <c r="K99" s="133">
        <v>8</v>
      </c>
      <c r="L99" s="132">
        <v>0</v>
      </c>
      <c r="M99" s="132">
        <v>1212.1589999999999</v>
      </c>
      <c r="N99"/>
      <c r="O99"/>
      <c r="P99"/>
      <c r="Q99"/>
      <c r="R99" s="34"/>
      <c r="S99" s="34"/>
      <c r="T99" s="34"/>
    </row>
    <row r="100" spans="1:20" ht="82.5" x14ac:dyDescent="0.3">
      <c r="A100" s="131"/>
      <c r="B100" s="136" t="s">
        <v>788</v>
      </c>
      <c r="C100" s="132">
        <v>27.884</v>
      </c>
      <c r="D100" s="132">
        <v>3</v>
      </c>
      <c r="E100" s="132">
        <v>0</v>
      </c>
      <c r="F100" s="132">
        <v>0</v>
      </c>
      <c r="G100" s="132">
        <v>0</v>
      </c>
      <c r="H100" s="132">
        <v>0</v>
      </c>
      <c r="I100" s="133">
        <v>2</v>
      </c>
      <c r="J100" s="132">
        <v>83.652000000000001</v>
      </c>
      <c r="K100" s="133">
        <v>3</v>
      </c>
      <c r="L100" s="132">
        <v>0</v>
      </c>
      <c r="M100" s="132">
        <v>83.652000000000001</v>
      </c>
      <c r="N100"/>
      <c r="O100"/>
      <c r="P100"/>
      <c r="Q100"/>
      <c r="R100" s="34"/>
      <c r="S100" s="34"/>
      <c r="T100" s="34"/>
    </row>
    <row r="101" spans="1:20" ht="82.5" x14ac:dyDescent="0.3">
      <c r="A101" s="131"/>
      <c r="B101" s="136" t="s">
        <v>789</v>
      </c>
      <c r="C101" s="132">
        <v>34.091833333333334</v>
      </c>
      <c r="D101" s="132">
        <v>6</v>
      </c>
      <c r="E101" s="132">
        <v>204.55099999999999</v>
      </c>
      <c r="F101" s="132">
        <v>204.55099999999999</v>
      </c>
      <c r="G101" s="132">
        <v>0</v>
      </c>
      <c r="H101" s="132">
        <v>0</v>
      </c>
      <c r="I101" s="133">
        <v>5</v>
      </c>
      <c r="J101" s="132">
        <v>0</v>
      </c>
      <c r="K101" s="133">
        <v>6</v>
      </c>
      <c r="L101" s="132">
        <v>0</v>
      </c>
      <c r="M101" s="132">
        <v>204.55099999999999</v>
      </c>
      <c r="N101"/>
      <c r="O101"/>
      <c r="P101"/>
      <c r="Q101"/>
      <c r="R101" s="34"/>
      <c r="S101" s="34"/>
      <c r="T101" s="34"/>
    </row>
    <row r="102" spans="1:20" ht="49.5" x14ac:dyDescent="0.3">
      <c r="A102" s="131"/>
      <c r="B102" s="136" t="s">
        <v>790</v>
      </c>
      <c r="C102" s="132">
        <v>128.7585</v>
      </c>
      <c r="D102" s="132">
        <v>2</v>
      </c>
      <c r="E102" s="132">
        <v>0</v>
      </c>
      <c r="F102" s="132">
        <v>0</v>
      </c>
      <c r="G102" s="132">
        <v>0</v>
      </c>
      <c r="H102" s="132">
        <v>0</v>
      </c>
      <c r="I102" s="133">
        <v>1</v>
      </c>
      <c r="J102" s="132">
        <v>0</v>
      </c>
      <c r="K102" s="133">
        <v>2</v>
      </c>
      <c r="L102" s="132">
        <v>257.517</v>
      </c>
      <c r="M102" s="132">
        <v>257.517</v>
      </c>
      <c r="N102"/>
      <c r="O102"/>
      <c r="P102"/>
      <c r="Q102"/>
      <c r="R102" s="34"/>
      <c r="S102" s="34"/>
      <c r="T102" s="34"/>
    </row>
    <row r="103" spans="1:20" ht="82.5" x14ac:dyDescent="0.3">
      <c r="A103" s="131"/>
      <c r="B103" s="136" t="s">
        <v>791</v>
      </c>
      <c r="C103" s="132">
        <v>158.86133333333333</v>
      </c>
      <c r="D103" s="132">
        <v>6</v>
      </c>
      <c r="E103" s="132">
        <v>635.14499999999998</v>
      </c>
      <c r="F103" s="132">
        <v>635.14499999999998</v>
      </c>
      <c r="G103" s="132">
        <v>0</v>
      </c>
      <c r="H103" s="132">
        <v>188.524</v>
      </c>
      <c r="I103" s="133">
        <v>5</v>
      </c>
      <c r="J103" s="132">
        <v>119.60899999999999</v>
      </c>
      <c r="K103" s="133">
        <v>6</v>
      </c>
      <c r="L103" s="132">
        <v>9.89</v>
      </c>
      <c r="M103" s="132">
        <v>953.16800000000001</v>
      </c>
      <c r="N103"/>
      <c r="O103"/>
      <c r="P103"/>
      <c r="Q103"/>
      <c r="R103" s="34"/>
      <c r="S103" s="34"/>
      <c r="T103" s="34"/>
    </row>
    <row r="104" spans="1:20" ht="132" x14ac:dyDescent="0.3">
      <c r="A104" s="131"/>
      <c r="B104" s="136" t="s">
        <v>792</v>
      </c>
      <c r="C104" s="132">
        <v>158.86133333333333</v>
      </c>
      <c r="D104" s="132">
        <v>6</v>
      </c>
      <c r="E104" s="132">
        <v>635.14499999999998</v>
      </c>
      <c r="F104" s="132">
        <v>635.14499999999998</v>
      </c>
      <c r="G104" s="132">
        <v>0</v>
      </c>
      <c r="H104" s="132">
        <v>188.524</v>
      </c>
      <c r="I104" s="133">
        <v>5</v>
      </c>
      <c r="J104" s="132">
        <v>119.60899999999999</v>
      </c>
      <c r="K104" s="133">
        <v>6</v>
      </c>
      <c r="L104" s="132">
        <v>9.89</v>
      </c>
      <c r="M104" s="132">
        <v>953.16800000000001</v>
      </c>
      <c r="N104"/>
      <c r="O104"/>
      <c r="P104"/>
      <c r="Q104"/>
      <c r="R104" s="34"/>
      <c r="S104" s="34"/>
      <c r="T104" s="34"/>
    </row>
    <row r="105" spans="1:20" ht="115.5" x14ac:dyDescent="0.3">
      <c r="A105" s="131"/>
      <c r="B105" s="136" t="s">
        <v>793</v>
      </c>
      <c r="C105" s="132">
        <v>158.86133333333333</v>
      </c>
      <c r="D105" s="132">
        <v>6</v>
      </c>
      <c r="E105" s="132">
        <v>635.14499999999998</v>
      </c>
      <c r="F105" s="132">
        <v>635.14499999999998</v>
      </c>
      <c r="G105" s="132">
        <v>0</v>
      </c>
      <c r="H105" s="132">
        <v>188.524</v>
      </c>
      <c r="I105" s="133">
        <v>5</v>
      </c>
      <c r="J105" s="132">
        <v>119.60899999999999</v>
      </c>
      <c r="K105" s="133">
        <v>6</v>
      </c>
      <c r="L105" s="132">
        <v>9.89</v>
      </c>
      <c r="M105" s="132">
        <v>953.16800000000001</v>
      </c>
      <c r="N105"/>
      <c r="O105"/>
      <c r="P105"/>
      <c r="Q105"/>
      <c r="R105" s="34"/>
      <c r="S105" s="34"/>
      <c r="T105" s="34"/>
    </row>
    <row r="106" spans="1:20" ht="33" x14ac:dyDescent="0.3">
      <c r="A106" s="131" t="s">
        <v>486</v>
      </c>
      <c r="B106" s="136" t="s">
        <v>794</v>
      </c>
      <c r="C106" s="132">
        <v>138.77499999999998</v>
      </c>
      <c r="D106" s="132">
        <v>6</v>
      </c>
      <c r="E106" s="132">
        <v>397.16699999999997</v>
      </c>
      <c r="F106" s="132">
        <v>397.16699999999997</v>
      </c>
      <c r="G106" s="132">
        <v>0</v>
      </c>
      <c r="H106" s="132">
        <v>224.154</v>
      </c>
      <c r="I106" s="133">
        <v>5</v>
      </c>
      <c r="J106" s="132">
        <v>211.32900000000001</v>
      </c>
      <c r="K106" s="133">
        <v>6</v>
      </c>
      <c r="L106" s="132">
        <v>0</v>
      </c>
      <c r="M106" s="132">
        <v>832.64999999999986</v>
      </c>
      <c r="N106"/>
      <c r="O106"/>
      <c r="P106"/>
      <c r="Q106"/>
      <c r="R106" s="34"/>
      <c r="S106" s="34"/>
      <c r="T106" s="34"/>
    </row>
    <row r="107" spans="1:20" ht="82.5" x14ac:dyDescent="0.3">
      <c r="A107" s="131"/>
      <c r="B107" s="136" t="s">
        <v>795</v>
      </c>
      <c r="C107" s="132">
        <v>138.77499999999998</v>
      </c>
      <c r="D107" s="132">
        <v>6</v>
      </c>
      <c r="E107" s="132">
        <v>397.16699999999997</v>
      </c>
      <c r="F107" s="132">
        <v>397.16699999999997</v>
      </c>
      <c r="G107" s="132">
        <v>0</v>
      </c>
      <c r="H107" s="132">
        <v>224.154</v>
      </c>
      <c r="I107" s="133">
        <v>5</v>
      </c>
      <c r="J107" s="132">
        <v>211.32900000000001</v>
      </c>
      <c r="K107" s="133">
        <v>6</v>
      </c>
      <c r="L107" s="132">
        <v>0</v>
      </c>
      <c r="M107" s="132">
        <v>832.64999999999986</v>
      </c>
      <c r="N107"/>
      <c r="O107"/>
      <c r="P107"/>
      <c r="Q107"/>
      <c r="R107" s="34"/>
      <c r="S107" s="34"/>
      <c r="T107" s="34"/>
    </row>
    <row r="108" spans="1:20" ht="132" x14ac:dyDescent="0.3">
      <c r="A108" s="131"/>
      <c r="B108" s="136" t="s">
        <v>796</v>
      </c>
      <c r="C108" s="132">
        <v>138.77499999999998</v>
      </c>
      <c r="D108" s="132">
        <v>6</v>
      </c>
      <c r="E108" s="132">
        <v>397.16699999999997</v>
      </c>
      <c r="F108" s="132">
        <v>397.16699999999997</v>
      </c>
      <c r="G108" s="132">
        <v>0</v>
      </c>
      <c r="H108" s="132">
        <v>224.154</v>
      </c>
      <c r="I108" s="133">
        <v>5</v>
      </c>
      <c r="J108" s="132">
        <v>211.32900000000001</v>
      </c>
      <c r="K108" s="133">
        <v>6</v>
      </c>
      <c r="L108" s="132">
        <v>0</v>
      </c>
      <c r="M108" s="132">
        <v>832.64999999999986</v>
      </c>
      <c r="N108"/>
      <c r="O108"/>
      <c r="P108"/>
      <c r="Q108"/>
      <c r="R108" s="34"/>
      <c r="S108" s="34"/>
      <c r="T108" s="34"/>
    </row>
    <row r="109" spans="1:20" ht="82.5" x14ac:dyDescent="0.3">
      <c r="A109" s="131"/>
      <c r="B109" s="136" t="s">
        <v>797</v>
      </c>
      <c r="C109" s="132">
        <v>29.413999999999998</v>
      </c>
      <c r="D109" s="132">
        <v>2.5</v>
      </c>
      <c r="E109" s="132">
        <v>0</v>
      </c>
      <c r="F109" s="132">
        <v>0</v>
      </c>
      <c r="G109" s="132">
        <v>0</v>
      </c>
      <c r="H109" s="132">
        <v>0</v>
      </c>
      <c r="I109" s="133">
        <v>3</v>
      </c>
      <c r="J109" s="132">
        <v>147.07</v>
      </c>
      <c r="K109" s="133">
        <v>5</v>
      </c>
      <c r="L109" s="132">
        <v>0</v>
      </c>
      <c r="M109" s="132">
        <v>147.07</v>
      </c>
      <c r="N109"/>
      <c r="O109"/>
      <c r="P109"/>
      <c r="Q109"/>
      <c r="R109" s="34"/>
      <c r="S109" s="34"/>
      <c r="T109" s="34"/>
    </row>
    <row r="110" spans="1:20" ht="49.5" x14ac:dyDescent="0.3">
      <c r="A110" s="131"/>
      <c r="B110" s="136" t="s">
        <v>798</v>
      </c>
      <c r="C110" s="132">
        <v>29.406666666666666</v>
      </c>
      <c r="D110" s="132">
        <v>3</v>
      </c>
      <c r="E110" s="132">
        <v>0</v>
      </c>
      <c r="F110" s="132">
        <v>0</v>
      </c>
      <c r="G110" s="132">
        <v>0</v>
      </c>
      <c r="H110" s="132">
        <v>0</v>
      </c>
      <c r="I110" s="133">
        <v>2</v>
      </c>
      <c r="J110" s="132">
        <v>88.22</v>
      </c>
      <c r="K110" s="133">
        <v>3</v>
      </c>
      <c r="L110" s="132">
        <v>0</v>
      </c>
      <c r="M110" s="132">
        <v>88.22</v>
      </c>
      <c r="N110"/>
      <c r="O110"/>
      <c r="P110"/>
      <c r="Q110"/>
      <c r="R110" s="34"/>
      <c r="S110" s="34"/>
      <c r="T110" s="34"/>
    </row>
    <row r="111" spans="1:20" ht="132" x14ac:dyDescent="0.3">
      <c r="A111" s="131"/>
      <c r="B111" s="136" t="s">
        <v>799</v>
      </c>
      <c r="C111" s="132">
        <v>29.406666666666666</v>
      </c>
      <c r="D111" s="132">
        <v>3</v>
      </c>
      <c r="E111" s="132">
        <v>0</v>
      </c>
      <c r="F111" s="132">
        <v>0</v>
      </c>
      <c r="G111" s="132">
        <v>0</v>
      </c>
      <c r="H111" s="132">
        <v>0</v>
      </c>
      <c r="I111" s="133">
        <v>2</v>
      </c>
      <c r="J111" s="132">
        <v>88.22</v>
      </c>
      <c r="K111" s="133">
        <v>3</v>
      </c>
      <c r="L111" s="132">
        <v>0</v>
      </c>
      <c r="M111" s="132">
        <v>88.22</v>
      </c>
      <c r="N111"/>
      <c r="O111"/>
      <c r="P111"/>
      <c r="Q111"/>
      <c r="R111" s="34"/>
      <c r="S111" s="34"/>
      <c r="T111" s="34"/>
    </row>
    <row r="112" spans="1:20" ht="132" x14ac:dyDescent="0.3">
      <c r="A112" s="131"/>
      <c r="B112" s="136" t="s">
        <v>800</v>
      </c>
      <c r="C112" s="132">
        <v>29.406666666666666</v>
      </c>
      <c r="D112" s="132">
        <v>3</v>
      </c>
      <c r="E112" s="132">
        <v>0</v>
      </c>
      <c r="F112" s="132">
        <v>0</v>
      </c>
      <c r="G112" s="132">
        <v>0</v>
      </c>
      <c r="H112" s="132">
        <v>0</v>
      </c>
      <c r="I112" s="133">
        <v>2</v>
      </c>
      <c r="J112" s="132">
        <v>88.22</v>
      </c>
      <c r="K112" s="133">
        <v>3</v>
      </c>
      <c r="L112" s="132">
        <v>0</v>
      </c>
      <c r="M112" s="132">
        <v>88.22</v>
      </c>
      <c r="N112"/>
      <c r="O112"/>
      <c r="P112"/>
      <c r="Q112"/>
      <c r="R112" s="34"/>
      <c r="S112" s="34"/>
      <c r="T112" s="34"/>
    </row>
    <row r="113" spans="1:20" ht="99" x14ac:dyDescent="0.3">
      <c r="A113" s="131"/>
      <c r="B113" s="136" t="s">
        <v>801</v>
      </c>
      <c r="C113" s="132">
        <v>17.885000000000002</v>
      </c>
      <c r="D113" s="132">
        <v>12</v>
      </c>
      <c r="E113" s="132">
        <v>214.62</v>
      </c>
      <c r="F113" s="132">
        <v>214.62</v>
      </c>
      <c r="G113" s="132">
        <v>0</v>
      </c>
      <c r="H113" s="132">
        <v>0</v>
      </c>
      <c r="I113" s="133">
        <v>11</v>
      </c>
      <c r="J113" s="132">
        <v>0</v>
      </c>
      <c r="K113" s="133">
        <v>12</v>
      </c>
      <c r="L113" s="132">
        <v>0</v>
      </c>
      <c r="M113" s="132">
        <v>214.62</v>
      </c>
      <c r="N113"/>
      <c r="O113"/>
      <c r="P113"/>
      <c r="Q113"/>
      <c r="R113" s="34"/>
      <c r="S113" s="34"/>
      <c r="T113" s="34"/>
    </row>
    <row r="114" spans="1:20" ht="115.5" x14ac:dyDescent="0.3">
      <c r="A114" s="131"/>
      <c r="B114" s="136" t="s">
        <v>959</v>
      </c>
      <c r="C114" s="132">
        <v>38.890777777777778</v>
      </c>
      <c r="D114" s="132">
        <v>4.5</v>
      </c>
      <c r="E114" s="132">
        <v>0</v>
      </c>
      <c r="F114" s="132">
        <v>0</v>
      </c>
      <c r="G114" s="132">
        <v>0</v>
      </c>
      <c r="H114" s="132">
        <v>0</v>
      </c>
      <c r="I114" s="133">
        <v>7</v>
      </c>
      <c r="J114" s="132">
        <v>350.017</v>
      </c>
      <c r="K114" s="133">
        <v>9</v>
      </c>
      <c r="L114" s="132">
        <v>0</v>
      </c>
      <c r="M114" s="132">
        <v>350.017</v>
      </c>
      <c r="N114"/>
      <c r="O114"/>
      <c r="P114"/>
      <c r="Q114"/>
      <c r="R114" s="34"/>
      <c r="S114" s="34"/>
      <c r="T114" s="34"/>
    </row>
    <row r="115" spans="1:20" ht="99" x14ac:dyDescent="0.3">
      <c r="A115" s="131"/>
      <c r="B115" s="136" t="s">
        <v>802</v>
      </c>
      <c r="C115" s="132">
        <v>29.416499999999999</v>
      </c>
      <c r="D115" s="132">
        <v>4</v>
      </c>
      <c r="E115" s="132">
        <v>0</v>
      </c>
      <c r="F115" s="132">
        <v>0</v>
      </c>
      <c r="G115" s="132">
        <v>0</v>
      </c>
      <c r="H115" s="132">
        <v>0</v>
      </c>
      <c r="I115" s="133">
        <v>3</v>
      </c>
      <c r="J115" s="132">
        <v>117.666</v>
      </c>
      <c r="K115" s="133">
        <v>4</v>
      </c>
      <c r="L115" s="132">
        <v>0</v>
      </c>
      <c r="M115" s="132">
        <v>117.666</v>
      </c>
      <c r="N115"/>
      <c r="O115"/>
      <c r="P115"/>
      <c r="Q115"/>
      <c r="R115" s="34"/>
      <c r="S115" s="34"/>
      <c r="T115" s="34"/>
    </row>
    <row r="116" spans="1:20" ht="49.5" x14ac:dyDescent="0.3">
      <c r="A116" s="131"/>
      <c r="B116" s="136" t="s">
        <v>803</v>
      </c>
      <c r="C116" s="132">
        <v>29.433250000000001</v>
      </c>
      <c r="D116" s="132">
        <v>4</v>
      </c>
      <c r="E116" s="132">
        <v>0</v>
      </c>
      <c r="F116" s="132">
        <v>0</v>
      </c>
      <c r="G116" s="132">
        <v>0</v>
      </c>
      <c r="H116" s="132">
        <v>0</v>
      </c>
      <c r="I116" s="133">
        <v>3</v>
      </c>
      <c r="J116" s="132">
        <v>117.733</v>
      </c>
      <c r="K116" s="133">
        <v>4</v>
      </c>
      <c r="L116" s="132">
        <v>0</v>
      </c>
      <c r="M116" s="132">
        <v>117.733</v>
      </c>
      <c r="N116"/>
      <c r="O116"/>
      <c r="P116"/>
      <c r="Q116"/>
      <c r="R116" s="34"/>
      <c r="S116" s="34"/>
      <c r="T116" s="34"/>
    </row>
    <row r="117" spans="1:20" ht="33" x14ac:dyDescent="0.3">
      <c r="A117" s="131"/>
      <c r="B117" s="136" t="s">
        <v>804</v>
      </c>
      <c r="C117" s="132">
        <v>252.41428571428574</v>
      </c>
      <c r="D117" s="132">
        <v>4.666666666666667</v>
      </c>
      <c r="E117" s="132">
        <v>1193.7809999999999</v>
      </c>
      <c r="F117" s="132">
        <v>1193.7809999999999</v>
      </c>
      <c r="G117" s="132">
        <v>0</v>
      </c>
      <c r="H117" s="132">
        <v>1729.6529999999998</v>
      </c>
      <c r="I117" s="133">
        <v>11</v>
      </c>
      <c r="J117" s="132">
        <v>610.36599999999999</v>
      </c>
      <c r="K117" s="133">
        <v>14</v>
      </c>
      <c r="L117" s="132">
        <v>0</v>
      </c>
      <c r="M117" s="132">
        <v>3533.8</v>
      </c>
      <c r="N117"/>
      <c r="O117"/>
      <c r="P117"/>
      <c r="Q117"/>
      <c r="R117" s="34"/>
      <c r="S117" s="34"/>
      <c r="T117" s="34"/>
    </row>
    <row r="118" spans="1:20" ht="66" x14ac:dyDescent="0.3">
      <c r="A118" s="131"/>
      <c r="B118" s="136" t="s">
        <v>805</v>
      </c>
      <c r="C118" s="132">
        <v>193.809</v>
      </c>
      <c r="D118" s="132">
        <v>4</v>
      </c>
      <c r="E118" s="132">
        <v>341.21</v>
      </c>
      <c r="F118" s="132">
        <v>341.21</v>
      </c>
      <c r="G118" s="132">
        <v>0</v>
      </c>
      <c r="H118" s="132">
        <v>222.089</v>
      </c>
      <c r="I118" s="133">
        <v>3</v>
      </c>
      <c r="J118" s="132">
        <v>211.93700000000001</v>
      </c>
      <c r="K118" s="133">
        <v>4</v>
      </c>
      <c r="L118" s="132">
        <v>0</v>
      </c>
      <c r="M118" s="132">
        <v>775.23599999999999</v>
      </c>
      <c r="N118"/>
      <c r="O118"/>
      <c r="P118"/>
      <c r="Q118"/>
      <c r="R118" s="34"/>
      <c r="S118" s="34"/>
      <c r="T118" s="34"/>
    </row>
    <row r="119" spans="1:20" ht="99" x14ac:dyDescent="0.3">
      <c r="A119" s="131"/>
      <c r="B119" s="136" t="s">
        <v>806</v>
      </c>
      <c r="C119" s="132">
        <v>187.01349999999999</v>
      </c>
      <c r="D119" s="132">
        <v>4</v>
      </c>
      <c r="E119" s="132">
        <v>302.91699999999997</v>
      </c>
      <c r="F119" s="132">
        <v>302.91699999999997</v>
      </c>
      <c r="G119" s="132">
        <v>0</v>
      </c>
      <c r="H119" s="132">
        <v>233.2</v>
      </c>
      <c r="I119" s="133">
        <v>3</v>
      </c>
      <c r="J119" s="132">
        <v>211.93700000000001</v>
      </c>
      <c r="K119" s="133">
        <v>4</v>
      </c>
      <c r="L119" s="132">
        <v>0</v>
      </c>
      <c r="M119" s="132">
        <v>748.05399999999997</v>
      </c>
      <c r="N119"/>
      <c r="O119"/>
      <c r="P119"/>
      <c r="Q119"/>
      <c r="R119" s="34"/>
      <c r="S119" s="34"/>
      <c r="T119" s="34"/>
    </row>
    <row r="120" spans="1:20" ht="115.5" x14ac:dyDescent="0.3">
      <c r="A120" s="131"/>
      <c r="B120" s="136" t="s">
        <v>807</v>
      </c>
      <c r="C120" s="132">
        <v>181.97874999999999</v>
      </c>
      <c r="D120" s="132">
        <v>4</v>
      </c>
      <c r="E120" s="132">
        <v>341.21</v>
      </c>
      <c r="F120" s="132">
        <v>341.21</v>
      </c>
      <c r="G120" s="132">
        <v>0</v>
      </c>
      <c r="H120" s="132">
        <v>174.768</v>
      </c>
      <c r="I120" s="133">
        <v>3</v>
      </c>
      <c r="J120" s="132">
        <v>211.93700000000001</v>
      </c>
      <c r="K120" s="133">
        <v>4</v>
      </c>
      <c r="L120" s="132">
        <v>0</v>
      </c>
      <c r="M120" s="132">
        <v>727.91499999999996</v>
      </c>
      <c r="N120"/>
      <c r="O120"/>
      <c r="P120"/>
      <c r="Q120"/>
      <c r="R120" s="34"/>
      <c r="S120" s="34"/>
      <c r="T120" s="34"/>
    </row>
    <row r="121" spans="1:20" ht="82.5" x14ac:dyDescent="0.3">
      <c r="A121" s="131"/>
      <c r="B121" s="136" t="s">
        <v>808</v>
      </c>
      <c r="C121" s="132">
        <v>23.722249999999999</v>
      </c>
      <c r="D121" s="132">
        <v>4</v>
      </c>
      <c r="E121" s="132">
        <v>0</v>
      </c>
      <c r="F121" s="132">
        <v>0</v>
      </c>
      <c r="G121" s="132">
        <v>0</v>
      </c>
      <c r="H121" s="132">
        <v>0</v>
      </c>
      <c r="I121" s="133">
        <v>3</v>
      </c>
      <c r="J121" s="132">
        <v>94.888999999999996</v>
      </c>
      <c r="K121" s="133">
        <v>4</v>
      </c>
      <c r="L121" s="132">
        <v>0</v>
      </c>
      <c r="M121" s="132">
        <v>94.888999999999996</v>
      </c>
      <c r="N121"/>
      <c r="O121"/>
      <c r="P121"/>
      <c r="Q121"/>
      <c r="R121" s="34"/>
      <c r="S121" s="34"/>
      <c r="T121" s="34"/>
    </row>
    <row r="122" spans="1:20" ht="82.5" x14ac:dyDescent="0.3">
      <c r="A122" s="131"/>
      <c r="B122" s="136" t="s">
        <v>809</v>
      </c>
      <c r="C122" s="132">
        <v>23.722249999999999</v>
      </c>
      <c r="D122" s="132">
        <v>4</v>
      </c>
      <c r="E122" s="132">
        <v>0</v>
      </c>
      <c r="F122" s="132">
        <v>0</v>
      </c>
      <c r="G122" s="132">
        <v>0</v>
      </c>
      <c r="H122" s="132">
        <v>0</v>
      </c>
      <c r="I122" s="133">
        <v>3</v>
      </c>
      <c r="J122" s="132">
        <v>94.888999999999996</v>
      </c>
      <c r="K122" s="133">
        <v>4</v>
      </c>
      <c r="L122" s="132">
        <v>0</v>
      </c>
      <c r="M122" s="132">
        <v>94.888999999999996</v>
      </c>
      <c r="N122"/>
      <c r="O122"/>
      <c r="P122"/>
      <c r="Q122"/>
      <c r="R122" s="34"/>
      <c r="S122" s="34"/>
      <c r="T122" s="34"/>
    </row>
    <row r="123" spans="1:20" ht="82.5" x14ac:dyDescent="0.3">
      <c r="A123" s="131"/>
      <c r="B123" s="136" t="s">
        <v>810</v>
      </c>
      <c r="C123" s="132">
        <v>23.722249999999999</v>
      </c>
      <c r="D123" s="132">
        <v>4</v>
      </c>
      <c r="E123" s="132">
        <v>0</v>
      </c>
      <c r="F123" s="132">
        <v>0</v>
      </c>
      <c r="G123" s="132">
        <v>0</v>
      </c>
      <c r="H123" s="132">
        <v>0</v>
      </c>
      <c r="I123" s="133">
        <v>3</v>
      </c>
      <c r="J123" s="132">
        <v>94.888999999999996</v>
      </c>
      <c r="K123" s="133">
        <v>4</v>
      </c>
      <c r="L123" s="132">
        <v>0</v>
      </c>
      <c r="M123" s="132">
        <v>94.888999999999996</v>
      </c>
      <c r="N123"/>
      <c r="O123"/>
      <c r="P123"/>
      <c r="Q123"/>
      <c r="R123" s="34"/>
      <c r="S123" s="34"/>
      <c r="T123" s="34"/>
    </row>
    <row r="124" spans="1:20" ht="66" x14ac:dyDescent="0.3">
      <c r="A124" s="131"/>
      <c r="B124" s="136" t="s">
        <v>811</v>
      </c>
      <c r="C124" s="132">
        <v>23.722249999999999</v>
      </c>
      <c r="D124" s="132">
        <v>4</v>
      </c>
      <c r="E124" s="132">
        <v>0</v>
      </c>
      <c r="F124" s="132">
        <v>0</v>
      </c>
      <c r="G124" s="132">
        <v>0</v>
      </c>
      <c r="H124" s="132">
        <v>0</v>
      </c>
      <c r="I124" s="133">
        <v>3</v>
      </c>
      <c r="J124" s="132">
        <v>94.888999999999996</v>
      </c>
      <c r="K124" s="133">
        <v>4</v>
      </c>
      <c r="L124" s="132">
        <v>0</v>
      </c>
      <c r="M124" s="132">
        <v>94.888999999999996</v>
      </c>
      <c r="N124"/>
      <c r="O124"/>
      <c r="P124"/>
      <c r="Q124"/>
      <c r="R124" s="34"/>
      <c r="S124" s="34"/>
      <c r="T124" s="34"/>
    </row>
    <row r="125" spans="1:20" ht="82.5" x14ac:dyDescent="0.3">
      <c r="A125" s="131"/>
      <c r="B125" s="136" t="s">
        <v>812</v>
      </c>
      <c r="C125" s="132">
        <v>23.722249999999999</v>
      </c>
      <c r="D125" s="132">
        <v>4</v>
      </c>
      <c r="E125" s="132">
        <v>0</v>
      </c>
      <c r="F125" s="132">
        <v>0</v>
      </c>
      <c r="G125" s="132">
        <v>0</v>
      </c>
      <c r="H125" s="132">
        <v>0</v>
      </c>
      <c r="I125" s="133">
        <v>3</v>
      </c>
      <c r="J125" s="132">
        <v>94.888999999999996</v>
      </c>
      <c r="K125" s="133">
        <v>4</v>
      </c>
      <c r="L125" s="132">
        <v>0</v>
      </c>
      <c r="M125" s="132">
        <v>94.888999999999996</v>
      </c>
      <c r="N125"/>
      <c r="O125"/>
      <c r="P125"/>
      <c r="Q125"/>
      <c r="R125" s="34"/>
      <c r="S125" s="34"/>
      <c r="T125" s="34"/>
    </row>
    <row r="126" spans="1:20" ht="99" x14ac:dyDescent="0.3">
      <c r="A126" s="131"/>
      <c r="B126" s="136" t="s">
        <v>813</v>
      </c>
      <c r="C126" s="132">
        <v>47.8994</v>
      </c>
      <c r="D126" s="132">
        <v>5</v>
      </c>
      <c r="E126" s="132">
        <v>0</v>
      </c>
      <c r="F126" s="132">
        <v>0</v>
      </c>
      <c r="G126" s="132">
        <v>0</v>
      </c>
      <c r="H126" s="132">
        <v>0</v>
      </c>
      <c r="I126" s="133">
        <v>4</v>
      </c>
      <c r="J126" s="132">
        <v>239.49700000000001</v>
      </c>
      <c r="K126" s="133">
        <v>5</v>
      </c>
      <c r="L126" s="132">
        <v>0</v>
      </c>
      <c r="M126" s="132">
        <v>239.49700000000001</v>
      </c>
      <c r="N126"/>
      <c r="O126"/>
      <c r="P126"/>
      <c r="Q126"/>
      <c r="R126" s="34"/>
      <c r="S126" s="34"/>
      <c r="T126" s="34"/>
    </row>
    <row r="127" spans="1:20" ht="82.5" x14ac:dyDescent="0.3">
      <c r="A127" s="131"/>
      <c r="B127" s="136" t="s">
        <v>814</v>
      </c>
      <c r="C127" s="132">
        <v>114.33433333333333</v>
      </c>
      <c r="D127" s="132">
        <v>3</v>
      </c>
      <c r="E127" s="132">
        <v>150.631</v>
      </c>
      <c r="F127" s="132">
        <v>150.631</v>
      </c>
      <c r="G127" s="132">
        <v>0</v>
      </c>
      <c r="H127" s="132">
        <v>102.18</v>
      </c>
      <c r="I127" s="133">
        <v>2</v>
      </c>
      <c r="J127" s="132">
        <v>90.191999999999993</v>
      </c>
      <c r="K127" s="133">
        <v>3</v>
      </c>
      <c r="L127" s="132">
        <v>0</v>
      </c>
      <c r="M127" s="132">
        <v>343.00299999999999</v>
      </c>
      <c r="N127"/>
      <c r="O127"/>
      <c r="P127"/>
      <c r="Q127"/>
      <c r="R127" s="34"/>
      <c r="S127" s="34"/>
      <c r="T127" s="34"/>
    </row>
    <row r="128" spans="1:20" ht="99" x14ac:dyDescent="0.3">
      <c r="A128" s="131" t="s">
        <v>506</v>
      </c>
      <c r="B128" s="136" t="s">
        <v>815</v>
      </c>
      <c r="C128" s="132">
        <v>29.406749999999999</v>
      </c>
      <c r="D128" s="132">
        <v>4</v>
      </c>
      <c r="E128" s="132">
        <v>0</v>
      </c>
      <c r="F128" s="132">
        <v>0</v>
      </c>
      <c r="G128" s="132">
        <v>0</v>
      </c>
      <c r="H128" s="132"/>
      <c r="I128" s="133">
        <v>3</v>
      </c>
      <c r="J128" s="132">
        <v>117.627</v>
      </c>
      <c r="K128" s="133">
        <v>4</v>
      </c>
      <c r="L128" s="132">
        <v>0</v>
      </c>
      <c r="M128" s="132">
        <v>117.627</v>
      </c>
      <c r="N128"/>
      <c r="O128"/>
      <c r="P128"/>
      <c r="Q128"/>
      <c r="R128" s="34"/>
      <c r="S128" s="34"/>
      <c r="T128" s="34"/>
    </row>
    <row r="129" spans="1:20" ht="49.5" x14ac:dyDescent="0.3">
      <c r="A129" s="131"/>
      <c r="B129" s="136" t="s">
        <v>816</v>
      </c>
      <c r="C129" s="132">
        <v>99.266599999999997</v>
      </c>
      <c r="D129" s="132">
        <v>5</v>
      </c>
      <c r="E129" s="132">
        <v>466.50799999999998</v>
      </c>
      <c r="F129" s="132">
        <v>466.50799999999998</v>
      </c>
      <c r="G129" s="132">
        <v>0</v>
      </c>
      <c r="H129" s="132">
        <v>312.38799999999998</v>
      </c>
      <c r="I129" s="133">
        <v>8</v>
      </c>
      <c r="J129" s="132">
        <v>213.77</v>
      </c>
      <c r="K129" s="133">
        <v>10</v>
      </c>
      <c r="L129" s="132">
        <v>0</v>
      </c>
      <c r="M129" s="132">
        <v>992.66599999999994</v>
      </c>
      <c r="N129"/>
      <c r="O129"/>
      <c r="P129"/>
      <c r="Q129"/>
      <c r="R129" s="34"/>
      <c r="S129" s="34"/>
      <c r="T129" s="34"/>
    </row>
    <row r="130" spans="1:20" ht="33" x14ac:dyDescent="0.3">
      <c r="A130" s="131"/>
      <c r="B130" s="136" t="s">
        <v>817</v>
      </c>
      <c r="C130" s="132">
        <v>171.26179999999999</v>
      </c>
      <c r="D130" s="132">
        <v>5</v>
      </c>
      <c r="E130" s="132">
        <v>414.053</v>
      </c>
      <c r="F130" s="132">
        <v>414.053</v>
      </c>
      <c r="G130" s="132">
        <v>0</v>
      </c>
      <c r="H130" s="132">
        <v>204.23599999999999</v>
      </c>
      <c r="I130" s="133">
        <v>4</v>
      </c>
      <c r="J130" s="132">
        <v>238.02</v>
      </c>
      <c r="K130" s="133">
        <v>5</v>
      </c>
      <c r="L130" s="132">
        <v>0</v>
      </c>
      <c r="M130" s="132">
        <v>856.30899999999997</v>
      </c>
      <c r="N130"/>
      <c r="O130"/>
      <c r="P130"/>
      <c r="Q130"/>
      <c r="R130" s="34"/>
      <c r="S130" s="34"/>
      <c r="T130" s="34"/>
    </row>
    <row r="131" spans="1:20" ht="49.5" x14ac:dyDescent="0.3">
      <c r="A131" s="131"/>
      <c r="B131" s="136" t="s">
        <v>818</v>
      </c>
      <c r="C131" s="132">
        <v>157.6208</v>
      </c>
      <c r="D131" s="132">
        <v>5</v>
      </c>
      <c r="E131" s="132">
        <v>382.88</v>
      </c>
      <c r="F131" s="132">
        <v>382.88</v>
      </c>
      <c r="G131" s="132">
        <v>0</v>
      </c>
      <c r="H131" s="132">
        <v>167.20400000000001</v>
      </c>
      <c r="I131" s="133">
        <v>4</v>
      </c>
      <c r="J131" s="132">
        <v>238.02</v>
      </c>
      <c r="K131" s="133">
        <v>5</v>
      </c>
      <c r="L131" s="132">
        <v>0</v>
      </c>
      <c r="M131" s="132">
        <v>788.10400000000004</v>
      </c>
      <c r="N131"/>
      <c r="O131"/>
      <c r="P131"/>
      <c r="Q131"/>
      <c r="R131" s="34"/>
      <c r="S131" s="34"/>
      <c r="T131" s="34"/>
    </row>
    <row r="132" spans="1:20" ht="66" x14ac:dyDescent="0.3">
      <c r="A132" s="131"/>
      <c r="B132" s="136" t="s">
        <v>819</v>
      </c>
      <c r="C132" s="132">
        <v>21.6264</v>
      </c>
      <c r="D132" s="132">
        <v>5</v>
      </c>
      <c r="E132" s="132">
        <v>0</v>
      </c>
      <c r="F132" s="132">
        <v>0</v>
      </c>
      <c r="G132" s="132">
        <v>0</v>
      </c>
      <c r="H132" s="132">
        <v>0</v>
      </c>
      <c r="I132" s="133">
        <v>4</v>
      </c>
      <c r="J132" s="132">
        <v>108.13200000000001</v>
      </c>
      <c r="K132" s="133">
        <v>5</v>
      </c>
      <c r="L132" s="132">
        <v>0</v>
      </c>
      <c r="M132" s="132">
        <v>108.13200000000001</v>
      </c>
      <c r="N132"/>
      <c r="O132"/>
      <c r="P132"/>
      <c r="Q132"/>
      <c r="R132" s="34"/>
      <c r="S132" s="34"/>
      <c r="T132" s="34"/>
    </row>
    <row r="133" spans="1:20" ht="49.5" x14ac:dyDescent="0.3">
      <c r="A133" s="131"/>
      <c r="B133" s="136" t="s">
        <v>820</v>
      </c>
      <c r="C133" s="132">
        <v>21.6264</v>
      </c>
      <c r="D133" s="132">
        <v>5</v>
      </c>
      <c r="E133" s="132">
        <v>0</v>
      </c>
      <c r="F133" s="132">
        <v>0</v>
      </c>
      <c r="G133" s="132">
        <v>0</v>
      </c>
      <c r="H133" s="132">
        <v>0</v>
      </c>
      <c r="I133" s="133">
        <v>4</v>
      </c>
      <c r="J133" s="132">
        <v>108.13200000000001</v>
      </c>
      <c r="K133" s="133">
        <v>5</v>
      </c>
      <c r="L133" s="132">
        <v>0</v>
      </c>
      <c r="M133" s="132">
        <v>108.13200000000001</v>
      </c>
      <c r="N133"/>
      <c r="O133"/>
      <c r="P133"/>
      <c r="Q133"/>
      <c r="R133" s="34"/>
      <c r="S133" s="34"/>
      <c r="T133" s="34"/>
    </row>
    <row r="134" spans="1:20" ht="82.5" x14ac:dyDescent="0.3">
      <c r="A134" s="131"/>
      <c r="B134" s="136" t="s">
        <v>821</v>
      </c>
      <c r="C134" s="132">
        <v>21.6264</v>
      </c>
      <c r="D134" s="132">
        <v>5</v>
      </c>
      <c r="E134" s="132">
        <v>0</v>
      </c>
      <c r="F134" s="132">
        <v>0</v>
      </c>
      <c r="G134" s="132">
        <v>0</v>
      </c>
      <c r="H134" s="132">
        <v>0</v>
      </c>
      <c r="I134" s="133">
        <v>4</v>
      </c>
      <c r="J134" s="132">
        <v>108.13200000000001</v>
      </c>
      <c r="K134" s="133">
        <v>5</v>
      </c>
      <c r="L134" s="132">
        <v>0</v>
      </c>
      <c r="M134" s="132">
        <v>108.13200000000001</v>
      </c>
      <c r="N134"/>
      <c r="O134"/>
      <c r="P134"/>
      <c r="Q134"/>
      <c r="R134" s="34"/>
      <c r="S134" s="34"/>
      <c r="T134" s="34"/>
    </row>
    <row r="135" spans="1:20" ht="82.5" x14ac:dyDescent="0.3">
      <c r="A135" s="131"/>
      <c r="B135" s="136" t="s">
        <v>822</v>
      </c>
      <c r="C135" s="132">
        <v>21.6264</v>
      </c>
      <c r="D135" s="132">
        <v>5</v>
      </c>
      <c r="E135" s="132">
        <v>0</v>
      </c>
      <c r="F135" s="132">
        <v>0</v>
      </c>
      <c r="G135" s="132">
        <v>0</v>
      </c>
      <c r="H135" s="132">
        <v>0</v>
      </c>
      <c r="I135" s="133">
        <v>4</v>
      </c>
      <c r="J135" s="132">
        <v>108.13200000000001</v>
      </c>
      <c r="K135" s="133">
        <v>5</v>
      </c>
      <c r="L135" s="132">
        <v>0</v>
      </c>
      <c r="M135" s="132">
        <v>108.13200000000001</v>
      </c>
      <c r="N135"/>
      <c r="O135"/>
      <c r="P135"/>
      <c r="Q135"/>
      <c r="R135" s="34"/>
      <c r="S135" s="34"/>
      <c r="T135" s="34"/>
    </row>
    <row r="136" spans="1:20" ht="82.5" x14ac:dyDescent="0.3">
      <c r="A136" s="131"/>
      <c r="B136" s="136" t="s">
        <v>823</v>
      </c>
      <c r="C136" s="132">
        <v>21.6264</v>
      </c>
      <c r="D136" s="132">
        <v>5</v>
      </c>
      <c r="E136" s="132">
        <v>0</v>
      </c>
      <c r="F136" s="132">
        <v>0</v>
      </c>
      <c r="G136" s="132">
        <v>0</v>
      </c>
      <c r="H136" s="132">
        <v>0</v>
      </c>
      <c r="I136" s="133">
        <v>4</v>
      </c>
      <c r="J136" s="132">
        <v>108.13200000000001</v>
      </c>
      <c r="K136" s="133">
        <v>5</v>
      </c>
      <c r="L136" s="132">
        <v>0</v>
      </c>
      <c r="M136" s="132">
        <v>108.13200000000001</v>
      </c>
      <c r="N136"/>
      <c r="O136"/>
      <c r="P136"/>
      <c r="Q136"/>
      <c r="R136" s="34"/>
      <c r="S136" s="34"/>
      <c r="T136" s="34"/>
    </row>
    <row r="137" spans="1:20" ht="66" x14ac:dyDescent="0.3">
      <c r="A137" s="131" t="s">
        <v>515</v>
      </c>
      <c r="B137" s="136" t="s">
        <v>1020</v>
      </c>
      <c r="C137" s="132">
        <v>15.812000000000003</v>
      </c>
      <c r="D137" s="132">
        <v>6</v>
      </c>
      <c r="E137" s="132">
        <v>0</v>
      </c>
      <c r="F137" s="132">
        <v>0</v>
      </c>
      <c r="G137" s="132">
        <v>0</v>
      </c>
      <c r="H137" s="132">
        <v>0</v>
      </c>
      <c r="I137" s="133">
        <v>5</v>
      </c>
      <c r="J137" s="132">
        <v>76.680000000000007</v>
      </c>
      <c r="K137" s="133">
        <v>6</v>
      </c>
      <c r="L137" s="132">
        <v>18.192</v>
      </c>
      <c r="M137" s="132">
        <v>94.872000000000014</v>
      </c>
      <c r="N137"/>
      <c r="O137"/>
      <c r="P137"/>
      <c r="Q137"/>
      <c r="R137" s="34"/>
      <c r="S137" s="34"/>
      <c r="T137" s="34"/>
    </row>
    <row r="138" spans="1:20" ht="33" x14ac:dyDescent="0.3">
      <c r="A138" s="131"/>
      <c r="B138" s="136" t="s">
        <v>824</v>
      </c>
      <c r="C138" s="132">
        <v>1.6815</v>
      </c>
      <c r="D138" s="132">
        <v>8</v>
      </c>
      <c r="E138" s="132">
        <v>0</v>
      </c>
      <c r="F138" s="132">
        <v>0</v>
      </c>
      <c r="G138" s="132">
        <v>0</v>
      </c>
      <c r="H138" s="132">
        <v>13.452</v>
      </c>
      <c r="I138" s="133">
        <v>7</v>
      </c>
      <c r="J138" s="132">
        <v>0</v>
      </c>
      <c r="K138" s="133">
        <v>8</v>
      </c>
      <c r="L138" s="132">
        <v>0</v>
      </c>
      <c r="M138" s="132">
        <v>13.452</v>
      </c>
      <c r="N138"/>
      <c r="O138"/>
      <c r="P138"/>
      <c r="Q138"/>
      <c r="R138" s="34"/>
      <c r="S138" s="34"/>
      <c r="T138" s="34"/>
    </row>
    <row r="139" spans="1:20" ht="49.5" x14ac:dyDescent="0.3">
      <c r="A139" s="131"/>
      <c r="B139" s="136" t="s">
        <v>825</v>
      </c>
      <c r="C139" s="132">
        <v>8.4125000000000005E-2</v>
      </c>
      <c r="D139" s="132">
        <v>8</v>
      </c>
      <c r="E139" s="132">
        <v>0</v>
      </c>
      <c r="F139" s="132">
        <v>0</v>
      </c>
      <c r="G139" s="132">
        <v>0</v>
      </c>
      <c r="H139" s="132">
        <v>0.67300000000000004</v>
      </c>
      <c r="I139" s="133">
        <v>7</v>
      </c>
      <c r="J139" s="132">
        <v>0</v>
      </c>
      <c r="K139" s="133">
        <v>8</v>
      </c>
      <c r="L139" s="132">
        <v>0</v>
      </c>
      <c r="M139" s="132">
        <v>0.67300000000000004</v>
      </c>
      <c r="N139"/>
      <c r="O139"/>
      <c r="P139"/>
      <c r="Q139"/>
      <c r="R139" s="34"/>
      <c r="S139" s="34"/>
      <c r="T139" s="34"/>
    </row>
    <row r="140" spans="1:20" ht="49.5" x14ac:dyDescent="0.3">
      <c r="A140" s="131"/>
      <c r="B140" s="136" t="s">
        <v>826</v>
      </c>
      <c r="C140" s="132">
        <v>253.91266666666664</v>
      </c>
      <c r="D140" s="132">
        <v>3</v>
      </c>
      <c r="E140" s="132">
        <v>473.62</v>
      </c>
      <c r="F140" s="132">
        <v>473.62</v>
      </c>
      <c r="G140" s="132">
        <v>0</v>
      </c>
      <c r="H140" s="132">
        <v>125.848</v>
      </c>
      <c r="I140" s="133">
        <v>2</v>
      </c>
      <c r="J140" s="132">
        <v>159.12</v>
      </c>
      <c r="K140" s="133">
        <v>3</v>
      </c>
      <c r="L140" s="132">
        <v>3.15</v>
      </c>
      <c r="M140" s="132">
        <v>761.73799999999994</v>
      </c>
      <c r="N140"/>
      <c r="O140"/>
      <c r="P140"/>
      <c r="Q140"/>
      <c r="R140" s="34"/>
      <c r="S140" s="34"/>
      <c r="T140" s="34"/>
    </row>
    <row r="141" spans="1:20" ht="49.5" x14ac:dyDescent="0.3">
      <c r="A141" s="131" t="s">
        <v>516</v>
      </c>
      <c r="B141" s="136" t="s">
        <v>827</v>
      </c>
      <c r="C141" s="132">
        <v>105.57299999999999</v>
      </c>
      <c r="D141" s="132">
        <v>4</v>
      </c>
      <c r="E141" s="132">
        <v>0</v>
      </c>
      <c r="F141" s="132">
        <v>0</v>
      </c>
      <c r="G141" s="132">
        <v>0</v>
      </c>
      <c r="H141" s="132">
        <v>213.422</v>
      </c>
      <c r="I141" s="133">
        <v>3</v>
      </c>
      <c r="J141" s="132">
        <v>192.19</v>
      </c>
      <c r="K141" s="133">
        <v>4</v>
      </c>
      <c r="L141" s="132">
        <v>16.68</v>
      </c>
      <c r="M141" s="132">
        <v>422.29199999999997</v>
      </c>
      <c r="N141"/>
      <c r="O141"/>
      <c r="P141"/>
      <c r="Q141"/>
      <c r="R141" s="34"/>
      <c r="S141" s="34"/>
      <c r="T141" s="34"/>
    </row>
    <row r="142" spans="1:20" ht="49.5" x14ac:dyDescent="0.3">
      <c r="A142" s="131"/>
      <c r="B142" s="136" t="s">
        <v>828</v>
      </c>
      <c r="C142" s="132">
        <v>28.632999999999999</v>
      </c>
      <c r="D142" s="132">
        <v>3</v>
      </c>
      <c r="E142" s="132">
        <v>0</v>
      </c>
      <c r="F142" s="132">
        <v>0</v>
      </c>
      <c r="G142" s="132">
        <v>0</v>
      </c>
      <c r="H142" s="132">
        <v>0</v>
      </c>
      <c r="I142" s="133">
        <v>2</v>
      </c>
      <c r="J142" s="132">
        <v>85.899000000000001</v>
      </c>
      <c r="K142" s="133">
        <v>3</v>
      </c>
      <c r="L142" s="132">
        <v>0</v>
      </c>
      <c r="M142" s="132">
        <v>85.899000000000001</v>
      </c>
      <c r="N142"/>
      <c r="O142"/>
      <c r="P142"/>
      <c r="Q142"/>
      <c r="R142" s="34"/>
      <c r="S142" s="34"/>
      <c r="T142" s="34"/>
    </row>
    <row r="143" spans="1:20" ht="49.5" x14ac:dyDescent="0.3">
      <c r="A143" s="131" t="s">
        <v>517</v>
      </c>
      <c r="B143" s="136" t="s">
        <v>829</v>
      </c>
      <c r="C143" s="132">
        <v>52.465454545454548</v>
      </c>
      <c r="D143" s="132">
        <v>3.6666666666666665</v>
      </c>
      <c r="E143" s="132">
        <v>539.75700000000006</v>
      </c>
      <c r="F143" s="132">
        <v>539.75700000000006</v>
      </c>
      <c r="G143" s="132">
        <v>0</v>
      </c>
      <c r="H143" s="132">
        <v>0</v>
      </c>
      <c r="I143" s="133">
        <v>8</v>
      </c>
      <c r="J143" s="132">
        <v>0</v>
      </c>
      <c r="K143" s="133">
        <v>11</v>
      </c>
      <c r="L143" s="132">
        <v>37.363</v>
      </c>
      <c r="M143" s="132">
        <v>577.12</v>
      </c>
      <c r="N143"/>
      <c r="O143"/>
      <c r="P143"/>
      <c r="Q143"/>
      <c r="R143" s="34"/>
      <c r="S143" s="34"/>
      <c r="T143" s="34"/>
    </row>
    <row r="144" spans="1:20" ht="66" x14ac:dyDescent="0.3">
      <c r="A144" s="131"/>
      <c r="B144" s="136" t="s">
        <v>830</v>
      </c>
      <c r="C144" s="132">
        <v>59.999500000000005</v>
      </c>
      <c r="D144" s="132">
        <v>4</v>
      </c>
      <c r="E144" s="132">
        <v>0</v>
      </c>
      <c r="F144" s="132">
        <v>0</v>
      </c>
      <c r="G144" s="132">
        <v>0</v>
      </c>
      <c r="H144" s="132">
        <v>48.496000000000002</v>
      </c>
      <c r="I144" s="133">
        <v>3</v>
      </c>
      <c r="J144" s="132">
        <v>191.50200000000001</v>
      </c>
      <c r="K144" s="133">
        <v>4</v>
      </c>
      <c r="L144" s="132">
        <v>0</v>
      </c>
      <c r="M144" s="132">
        <v>239.99800000000002</v>
      </c>
      <c r="N144"/>
      <c r="O144"/>
      <c r="P144"/>
      <c r="Q144"/>
      <c r="R144" s="34"/>
      <c r="S144" s="34"/>
      <c r="T144" s="34"/>
    </row>
    <row r="145" spans="1:20" ht="115.5" x14ac:dyDescent="0.3">
      <c r="A145" s="131"/>
      <c r="B145" s="136" t="s">
        <v>831</v>
      </c>
      <c r="C145" s="132">
        <v>59.999500000000005</v>
      </c>
      <c r="D145" s="132">
        <v>4</v>
      </c>
      <c r="E145" s="132">
        <v>0</v>
      </c>
      <c r="F145" s="132">
        <v>0</v>
      </c>
      <c r="G145" s="132">
        <v>0</v>
      </c>
      <c r="H145" s="132">
        <v>48.496000000000002</v>
      </c>
      <c r="I145" s="133">
        <v>3</v>
      </c>
      <c r="J145" s="132">
        <v>191.50200000000001</v>
      </c>
      <c r="K145" s="133">
        <v>4</v>
      </c>
      <c r="L145" s="132">
        <v>0</v>
      </c>
      <c r="M145" s="132">
        <v>239.99800000000002</v>
      </c>
      <c r="N145"/>
      <c r="O145"/>
      <c r="P145"/>
      <c r="Q145"/>
      <c r="R145" s="34"/>
      <c r="S145" s="34"/>
      <c r="T145" s="34"/>
    </row>
    <row r="146" spans="1:20" ht="66" x14ac:dyDescent="0.3">
      <c r="A146" s="131"/>
      <c r="B146" s="136" t="s">
        <v>832</v>
      </c>
      <c r="C146" s="132">
        <v>59.999500000000005</v>
      </c>
      <c r="D146" s="132">
        <v>4</v>
      </c>
      <c r="E146" s="132">
        <v>0</v>
      </c>
      <c r="F146" s="132">
        <v>0</v>
      </c>
      <c r="G146" s="132">
        <v>0</v>
      </c>
      <c r="H146" s="132">
        <v>48.496000000000002</v>
      </c>
      <c r="I146" s="133">
        <v>3</v>
      </c>
      <c r="J146" s="132">
        <v>191.50200000000001</v>
      </c>
      <c r="K146" s="133">
        <v>4</v>
      </c>
      <c r="L146" s="132">
        <v>0</v>
      </c>
      <c r="M146" s="132">
        <v>239.99800000000002</v>
      </c>
      <c r="N146"/>
      <c r="O146"/>
      <c r="P146"/>
      <c r="Q146"/>
      <c r="R146" s="34"/>
      <c r="S146" s="34"/>
      <c r="T146" s="34"/>
    </row>
    <row r="147" spans="1:20" ht="49.5" x14ac:dyDescent="0.3">
      <c r="A147" s="131"/>
      <c r="B147" s="136" t="s">
        <v>833</v>
      </c>
      <c r="C147" s="132">
        <v>144.27966666666666</v>
      </c>
      <c r="D147" s="132">
        <v>3</v>
      </c>
      <c r="E147" s="132">
        <v>284.56299999999999</v>
      </c>
      <c r="F147" s="132">
        <v>284.56299999999999</v>
      </c>
      <c r="G147" s="132">
        <v>0</v>
      </c>
      <c r="H147" s="132">
        <v>72.801000000000002</v>
      </c>
      <c r="I147" s="133">
        <v>2</v>
      </c>
      <c r="J147" s="132">
        <v>75.474999999999994</v>
      </c>
      <c r="K147" s="133">
        <v>3</v>
      </c>
      <c r="L147" s="132">
        <v>0</v>
      </c>
      <c r="M147" s="132">
        <v>432.83899999999994</v>
      </c>
      <c r="N147"/>
      <c r="O147"/>
      <c r="P147"/>
      <c r="Q147"/>
      <c r="R147" s="34"/>
      <c r="S147" s="34"/>
      <c r="T147" s="34"/>
    </row>
    <row r="148" spans="1:20" ht="49.5" x14ac:dyDescent="0.3">
      <c r="A148" s="131"/>
      <c r="B148" s="136" t="s">
        <v>834</v>
      </c>
      <c r="C148" s="132">
        <v>150.53799999999998</v>
      </c>
      <c r="D148" s="132">
        <v>3</v>
      </c>
      <c r="E148" s="132">
        <v>284.56299999999999</v>
      </c>
      <c r="F148" s="132">
        <v>284.56299999999999</v>
      </c>
      <c r="G148" s="132">
        <v>0</v>
      </c>
      <c r="H148" s="132">
        <v>72.801000000000002</v>
      </c>
      <c r="I148" s="133">
        <v>2</v>
      </c>
      <c r="J148" s="132">
        <v>75.474999999999994</v>
      </c>
      <c r="K148" s="133">
        <v>3</v>
      </c>
      <c r="L148" s="132">
        <v>18.774999999999999</v>
      </c>
      <c r="M148" s="132">
        <v>451.61399999999992</v>
      </c>
      <c r="N148"/>
      <c r="O148"/>
      <c r="P148"/>
      <c r="Q148"/>
      <c r="R148" s="34"/>
      <c r="S148" s="34"/>
      <c r="T148" s="34"/>
    </row>
    <row r="149" spans="1:20" ht="82.5" x14ac:dyDescent="0.3">
      <c r="A149" s="131"/>
      <c r="B149" s="136" t="s">
        <v>835</v>
      </c>
      <c r="C149" s="132">
        <v>31.772500000000001</v>
      </c>
      <c r="D149" s="132">
        <v>4</v>
      </c>
      <c r="E149" s="132">
        <v>0</v>
      </c>
      <c r="F149" s="132">
        <v>0</v>
      </c>
      <c r="G149" s="132">
        <v>0</v>
      </c>
      <c r="H149" s="132">
        <v>0</v>
      </c>
      <c r="I149" s="133">
        <v>3</v>
      </c>
      <c r="J149" s="132">
        <v>127.09</v>
      </c>
      <c r="K149" s="133">
        <v>4</v>
      </c>
      <c r="L149" s="132">
        <v>0</v>
      </c>
      <c r="M149" s="132">
        <v>127.09</v>
      </c>
      <c r="N149"/>
      <c r="O149"/>
      <c r="P149"/>
      <c r="Q149"/>
      <c r="R149" s="34"/>
      <c r="S149" s="34"/>
      <c r="T149" s="34"/>
    </row>
    <row r="150" spans="1:20" ht="99" x14ac:dyDescent="0.3">
      <c r="A150" s="131"/>
      <c r="B150" s="136" t="s">
        <v>836</v>
      </c>
      <c r="C150" s="132">
        <v>31.772500000000001</v>
      </c>
      <c r="D150" s="132">
        <v>4</v>
      </c>
      <c r="E150" s="132">
        <v>0</v>
      </c>
      <c r="F150" s="132">
        <v>0</v>
      </c>
      <c r="G150" s="132">
        <v>0</v>
      </c>
      <c r="H150" s="132">
        <v>0</v>
      </c>
      <c r="I150" s="133">
        <v>3</v>
      </c>
      <c r="J150" s="132">
        <v>127.09</v>
      </c>
      <c r="K150" s="133">
        <v>4</v>
      </c>
      <c r="L150" s="132">
        <v>0</v>
      </c>
      <c r="M150" s="132">
        <v>127.09</v>
      </c>
      <c r="N150"/>
      <c r="O150"/>
      <c r="P150"/>
      <c r="Q150"/>
      <c r="R150" s="34"/>
      <c r="S150" s="34"/>
      <c r="T150" s="34"/>
    </row>
    <row r="151" spans="1:20" ht="82.5" x14ac:dyDescent="0.3">
      <c r="A151" s="131"/>
      <c r="B151" s="136" t="s">
        <v>837</v>
      </c>
      <c r="C151" s="132">
        <v>34.179499999999997</v>
      </c>
      <c r="D151" s="132">
        <v>4</v>
      </c>
      <c r="E151" s="132">
        <v>0</v>
      </c>
      <c r="F151" s="132">
        <v>0</v>
      </c>
      <c r="G151" s="132">
        <v>0</v>
      </c>
      <c r="H151" s="132">
        <v>0</v>
      </c>
      <c r="I151" s="133">
        <v>3</v>
      </c>
      <c r="J151" s="132">
        <v>136.71799999999999</v>
      </c>
      <c r="K151" s="133">
        <v>4</v>
      </c>
      <c r="L151" s="132">
        <v>0</v>
      </c>
      <c r="M151" s="132">
        <v>136.71799999999999</v>
      </c>
      <c r="N151"/>
      <c r="O151"/>
      <c r="P151"/>
      <c r="Q151"/>
      <c r="R151" s="34"/>
      <c r="S151" s="34"/>
      <c r="T151" s="34"/>
    </row>
    <row r="152" spans="1:20" ht="99" x14ac:dyDescent="0.3">
      <c r="A152" s="131"/>
      <c r="B152" s="136" t="s">
        <v>838</v>
      </c>
      <c r="C152" s="132">
        <v>18.341750000000001</v>
      </c>
      <c r="D152" s="132">
        <v>4</v>
      </c>
      <c r="E152" s="132">
        <v>0</v>
      </c>
      <c r="F152" s="132">
        <v>0</v>
      </c>
      <c r="G152" s="132">
        <v>0</v>
      </c>
      <c r="H152" s="132">
        <v>58.667000000000002</v>
      </c>
      <c r="I152" s="133">
        <v>3</v>
      </c>
      <c r="J152" s="132">
        <v>0</v>
      </c>
      <c r="K152" s="133">
        <v>4</v>
      </c>
      <c r="L152" s="132">
        <v>14.7</v>
      </c>
      <c r="M152" s="132">
        <v>73.367000000000004</v>
      </c>
      <c r="N152"/>
      <c r="O152"/>
      <c r="P152"/>
      <c r="Q152"/>
      <c r="R152" s="34"/>
      <c r="S152" s="34"/>
      <c r="T152" s="34"/>
    </row>
    <row r="153" spans="1:20" ht="99" x14ac:dyDescent="0.3">
      <c r="A153" s="131"/>
      <c r="B153" s="136" t="s">
        <v>839</v>
      </c>
      <c r="C153" s="132">
        <v>4.6174999999999997</v>
      </c>
      <c r="D153" s="132">
        <v>4</v>
      </c>
      <c r="E153" s="132">
        <v>0</v>
      </c>
      <c r="F153" s="132">
        <v>0</v>
      </c>
      <c r="G153" s="132">
        <v>0</v>
      </c>
      <c r="H153" s="132">
        <v>18.47</v>
      </c>
      <c r="I153" s="133">
        <v>3</v>
      </c>
      <c r="J153" s="132">
        <v>0</v>
      </c>
      <c r="K153" s="133">
        <v>4</v>
      </c>
      <c r="L153" s="132">
        <v>0</v>
      </c>
      <c r="M153" s="132">
        <v>18.47</v>
      </c>
      <c r="N153"/>
      <c r="O153"/>
      <c r="P153"/>
      <c r="Q153"/>
      <c r="R153" s="34"/>
      <c r="S153" s="34"/>
      <c r="T153" s="34"/>
    </row>
    <row r="154" spans="1:20" ht="49.5" x14ac:dyDescent="0.3">
      <c r="A154" s="131"/>
      <c r="B154" s="136" t="s">
        <v>840</v>
      </c>
      <c r="C154" s="132">
        <v>189.9188</v>
      </c>
      <c r="D154" s="132">
        <v>5</v>
      </c>
      <c r="E154" s="132">
        <v>442.45299999999997</v>
      </c>
      <c r="F154" s="132">
        <v>442.45299999999997</v>
      </c>
      <c r="G154" s="132">
        <v>0</v>
      </c>
      <c r="H154" s="132">
        <v>255.28299999999999</v>
      </c>
      <c r="I154" s="133">
        <v>4</v>
      </c>
      <c r="J154" s="132">
        <v>242.935</v>
      </c>
      <c r="K154" s="133">
        <v>5</v>
      </c>
      <c r="L154" s="132">
        <v>8.923</v>
      </c>
      <c r="M154" s="132">
        <v>949.59400000000005</v>
      </c>
      <c r="N154"/>
      <c r="O154"/>
      <c r="P154"/>
      <c r="Q154"/>
      <c r="R154" s="34"/>
      <c r="S154" s="34"/>
      <c r="T154" s="34"/>
    </row>
    <row r="155" spans="1:20" ht="99" x14ac:dyDescent="0.3">
      <c r="A155" s="131"/>
      <c r="B155" s="136" t="s">
        <v>841</v>
      </c>
      <c r="C155" s="132">
        <v>186.75639999999999</v>
      </c>
      <c r="D155" s="132">
        <v>5</v>
      </c>
      <c r="E155" s="132">
        <v>442.45299999999997</v>
      </c>
      <c r="F155" s="132">
        <v>442.45299999999997</v>
      </c>
      <c r="G155" s="132">
        <v>0</v>
      </c>
      <c r="H155" s="132">
        <v>239.471</v>
      </c>
      <c r="I155" s="133">
        <v>4</v>
      </c>
      <c r="J155" s="132">
        <v>242.935</v>
      </c>
      <c r="K155" s="133">
        <v>5</v>
      </c>
      <c r="L155" s="132">
        <v>8.923</v>
      </c>
      <c r="M155" s="132">
        <v>933.78199999999993</v>
      </c>
      <c r="N155"/>
      <c r="O155"/>
      <c r="P155"/>
      <c r="Q155"/>
      <c r="R155" s="34"/>
      <c r="S155" s="34"/>
      <c r="T155" s="34"/>
    </row>
    <row r="156" spans="1:20" ht="49.5" x14ac:dyDescent="0.3">
      <c r="A156" s="131" t="s">
        <v>526</v>
      </c>
      <c r="B156" s="136" t="s">
        <v>842</v>
      </c>
      <c r="C156" s="132">
        <v>75.25</v>
      </c>
      <c r="D156" s="132">
        <v>5</v>
      </c>
      <c r="E156" s="132">
        <v>243.50200000000001</v>
      </c>
      <c r="F156" s="132">
        <v>243.50200000000001</v>
      </c>
      <c r="G156" s="132">
        <v>0</v>
      </c>
      <c r="H156" s="132">
        <v>0</v>
      </c>
      <c r="I156" s="133">
        <v>4</v>
      </c>
      <c r="J156" s="132">
        <v>118.123</v>
      </c>
      <c r="K156" s="133">
        <v>5</v>
      </c>
      <c r="L156" s="132">
        <v>14.625</v>
      </c>
      <c r="M156" s="132">
        <v>376.25</v>
      </c>
      <c r="N156"/>
      <c r="O156"/>
      <c r="P156"/>
      <c r="Q156"/>
      <c r="R156" s="34"/>
      <c r="S156" s="34"/>
      <c r="T156" s="34"/>
    </row>
    <row r="157" spans="1:20" ht="49.5" x14ac:dyDescent="0.3">
      <c r="A157" s="131"/>
      <c r="B157" s="136" t="s">
        <v>843</v>
      </c>
      <c r="C157" s="132">
        <v>56.825400000000002</v>
      </c>
      <c r="D157" s="132">
        <v>5</v>
      </c>
      <c r="E157" s="132">
        <v>255.67699999999999</v>
      </c>
      <c r="F157" s="132">
        <v>255.67699999999999</v>
      </c>
      <c r="G157" s="132">
        <v>0</v>
      </c>
      <c r="H157" s="132">
        <v>0</v>
      </c>
      <c r="I157" s="133">
        <v>4</v>
      </c>
      <c r="J157" s="132">
        <v>0</v>
      </c>
      <c r="K157" s="133">
        <v>5</v>
      </c>
      <c r="L157" s="132">
        <v>28.45</v>
      </c>
      <c r="M157" s="132">
        <v>284.12700000000001</v>
      </c>
      <c r="N157"/>
      <c r="O157"/>
      <c r="P157"/>
      <c r="Q157"/>
      <c r="R157" s="34"/>
      <c r="S157" s="34"/>
      <c r="T157" s="34"/>
    </row>
    <row r="158" spans="1:20" ht="66" x14ac:dyDescent="0.3">
      <c r="A158" s="131"/>
      <c r="B158" s="136" t="s">
        <v>844</v>
      </c>
      <c r="C158" s="132">
        <v>91.108750000000001</v>
      </c>
      <c r="D158" s="132">
        <v>4</v>
      </c>
      <c r="E158" s="132">
        <v>275.09500000000003</v>
      </c>
      <c r="F158" s="132">
        <v>275.09500000000003</v>
      </c>
      <c r="G158" s="132">
        <v>0</v>
      </c>
      <c r="H158" s="132">
        <v>0</v>
      </c>
      <c r="I158" s="133">
        <v>3</v>
      </c>
      <c r="J158" s="132">
        <v>71.284999999999997</v>
      </c>
      <c r="K158" s="133">
        <v>4</v>
      </c>
      <c r="L158" s="132">
        <v>18.055</v>
      </c>
      <c r="M158" s="132">
        <v>364.435</v>
      </c>
      <c r="N158"/>
      <c r="O158"/>
      <c r="P158"/>
      <c r="Q158"/>
      <c r="R158" s="34"/>
      <c r="S158" s="34"/>
      <c r="T158" s="34"/>
    </row>
    <row r="159" spans="1:20" ht="82.5" x14ac:dyDescent="0.3">
      <c r="A159" s="131"/>
      <c r="B159" s="136" t="s">
        <v>845</v>
      </c>
      <c r="C159" s="132">
        <v>91.108750000000001</v>
      </c>
      <c r="D159" s="132">
        <v>4</v>
      </c>
      <c r="E159" s="132">
        <v>275.09500000000003</v>
      </c>
      <c r="F159" s="132">
        <v>275.09500000000003</v>
      </c>
      <c r="G159" s="132">
        <v>0</v>
      </c>
      <c r="H159" s="132">
        <v>0</v>
      </c>
      <c r="I159" s="133">
        <v>3</v>
      </c>
      <c r="J159" s="132">
        <v>71.284999999999997</v>
      </c>
      <c r="K159" s="133">
        <v>4</v>
      </c>
      <c r="L159" s="132">
        <v>18.055</v>
      </c>
      <c r="M159" s="132">
        <v>364.435</v>
      </c>
      <c r="N159"/>
      <c r="O159"/>
      <c r="P159"/>
      <c r="Q159"/>
      <c r="R159" s="34"/>
      <c r="S159" s="34"/>
      <c r="T159" s="34"/>
    </row>
    <row r="160" spans="1:20" ht="49.5" x14ac:dyDescent="0.3">
      <c r="A160" s="131"/>
      <c r="B160" s="136" t="s">
        <v>846</v>
      </c>
      <c r="C160" s="132">
        <v>189.77419999999998</v>
      </c>
      <c r="D160" s="132">
        <v>5</v>
      </c>
      <c r="E160" s="132">
        <v>1010.324</v>
      </c>
      <c r="F160" s="132">
        <v>1010.324</v>
      </c>
      <c r="G160" s="132">
        <v>0</v>
      </c>
      <c r="H160" s="132">
        <v>440.48599999999999</v>
      </c>
      <c r="I160" s="133">
        <v>8</v>
      </c>
      <c r="J160" s="132">
        <v>418.86199999999997</v>
      </c>
      <c r="K160" s="133">
        <v>10</v>
      </c>
      <c r="L160" s="132">
        <v>28.07</v>
      </c>
      <c r="M160" s="132">
        <v>1897.7419999999997</v>
      </c>
      <c r="N160"/>
      <c r="O160"/>
      <c r="P160"/>
      <c r="Q160"/>
      <c r="R160" s="34"/>
      <c r="S160" s="34"/>
      <c r="T160" s="34"/>
    </row>
    <row r="161" spans="1:20" ht="66" x14ac:dyDescent="0.3">
      <c r="A161" s="131"/>
      <c r="B161" s="136" t="s">
        <v>847</v>
      </c>
      <c r="C161" s="132">
        <v>144.16200000000001</v>
      </c>
      <c r="D161" s="132">
        <v>4</v>
      </c>
      <c r="E161" s="132">
        <v>475.39400000000001</v>
      </c>
      <c r="F161" s="132">
        <v>475.39400000000001</v>
      </c>
      <c r="G161" s="132">
        <v>0</v>
      </c>
      <c r="H161" s="132">
        <v>0</v>
      </c>
      <c r="I161" s="133">
        <v>3</v>
      </c>
      <c r="J161" s="132">
        <v>77.483999999999995</v>
      </c>
      <c r="K161" s="133">
        <v>4</v>
      </c>
      <c r="L161" s="132">
        <v>23.77</v>
      </c>
      <c r="M161" s="132">
        <v>576.64800000000002</v>
      </c>
      <c r="N161"/>
      <c r="O161"/>
      <c r="P161"/>
      <c r="Q161"/>
      <c r="R161" s="34"/>
      <c r="S161" s="34"/>
      <c r="T161" s="34"/>
    </row>
    <row r="162" spans="1:20" ht="49.5" x14ac:dyDescent="0.3">
      <c r="A162" s="131"/>
      <c r="B162" s="136" t="s">
        <v>848</v>
      </c>
      <c r="C162" s="132">
        <v>37.994285714285709</v>
      </c>
      <c r="D162" s="132">
        <v>4.666666666666667</v>
      </c>
      <c r="E162" s="132">
        <v>0</v>
      </c>
      <c r="F162" s="132">
        <v>0</v>
      </c>
      <c r="G162" s="132">
        <v>0</v>
      </c>
      <c r="H162" s="132">
        <v>341.37799999999999</v>
      </c>
      <c r="I162" s="133">
        <v>11</v>
      </c>
      <c r="J162" s="132">
        <v>190.542</v>
      </c>
      <c r="K162" s="133">
        <v>14</v>
      </c>
      <c r="L162" s="132">
        <v>0</v>
      </c>
      <c r="M162" s="132">
        <v>531.91999999999996</v>
      </c>
      <c r="N162"/>
      <c r="O162"/>
      <c r="P162"/>
      <c r="Q162"/>
      <c r="R162" s="34"/>
      <c r="S162" s="34"/>
      <c r="T162" s="34"/>
    </row>
    <row r="163" spans="1:20" ht="49.5" x14ac:dyDescent="0.3">
      <c r="A163" s="131"/>
      <c r="B163" s="136" t="s">
        <v>849</v>
      </c>
      <c r="C163" s="132">
        <v>45.597699999999996</v>
      </c>
      <c r="D163" s="132">
        <v>5</v>
      </c>
      <c r="E163" s="132">
        <v>0</v>
      </c>
      <c r="F163" s="132">
        <v>0</v>
      </c>
      <c r="G163" s="132">
        <v>0</v>
      </c>
      <c r="H163" s="132">
        <v>341.37799999999999</v>
      </c>
      <c r="I163" s="133">
        <v>8</v>
      </c>
      <c r="J163" s="132">
        <v>114.599</v>
      </c>
      <c r="K163" s="133">
        <v>10</v>
      </c>
      <c r="L163" s="132">
        <v>0</v>
      </c>
      <c r="M163" s="132">
        <v>455.97699999999998</v>
      </c>
      <c r="N163"/>
      <c r="O163"/>
      <c r="P163"/>
      <c r="Q163"/>
      <c r="R163" s="34"/>
      <c r="S163" s="34"/>
      <c r="T163" s="34"/>
    </row>
    <row r="164" spans="1:20" ht="49.5" x14ac:dyDescent="0.3">
      <c r="A164" s="131"/>
      <c r="B164" s="136" t="s">
        <v>850</v>
      </c>
      <c r="C164" s="132">
        <v>20.297125000000001</v>
      </c>
      <c r="D164" s="132">
        <v>4</v>
      </c>
      <c r="E164" s="132">
        <v>0</v>
      </c>
      <c r="F164" s="132">
        <v>0</v>
      </c>
      <c r="G164" s="132">
        <v>0</v>
      </c>
      <c r="H164" s="132">
        <v>0</v>
      </c>
      <c r="I164" s="133">
        <v>6</v>
      </c>
      <c r="J164" s="132">
        <v>162.37700000000001</v>
      </c>
      <c r="K164" s="133">
        <v>8</v>
      </c>
      <c r="L164" s="132">
        <v>0</v>
      </c>
      <c r="M164" s="132">
        <v>162.37700000000001</v>
      </c>
      <c r="N164"/>
      <c r="O164"/>
      <c r="P164"/>
      <c r="Q164"/>
      <c r="R164" s="34"/>
      <c r="S164" s="34"/>
      <c r="T164" s="34"/>
    </row>
    <row r="165" spans="1:20" ht="66" x14ac:dyDescent="0.3">
      <c r="A165" s="131"/>
      <c r="B165" s="136" t="s">
        <v>851</v>
      </c>
      <c r="C165" s="132">
        <v>19.485749999999999</v>
      </c>
      <c r="D165" s="132">
        <v>4</v>
      </c>
      <c r="E165" s="132">
        <v>0</v>
      </c>
      <c r="F165" s="132">
        <v>0</v>
      </c>
      <c r="G165" s="132">
        <v>0</v>
      </c>
      <c r="H165" s="132">
        <v>0</v>
      </c>
      <c r="I165" s="133">
        <v>3</v>
      </c>
      <c r="J165" s="132">
        <v>75.942999999999998</v>
      </c>
      <c r="K165" s="133">
        <v>4</v>
      </c>
      <c r="L165" s="132">
        <v>2</v>
      </c>
      <c r="M165" s="132">
        <v>77.942999999999998</v>
      </c>
      <c r="N165"/>
      <c r="O165"/>
      <c r="P165"/>
      <c r="Q165"/>
      <c r="R165" s="34"/>
      <c r="S165" s="34"/>
      <c r="T165" s="34"/>
    </row>
    <row r="166" spans="1:20" ht="82.5" x14ac:dyDescent="0.3">
      <c r="A166" s="131"/>
      <c r="B166" s="136" t="s">
        <v>852</v>
      </c>
      <c r="C166" s="132">
        <v>11.9445</v>
      </c>
      <c r="D166" s="132">
        <v>4</v>
      </c>
      <c r="E166" s="132">
        <v>0</v>
      </c>
      <c r="F166" s="132">
        <v>0</v>
      </c>
      <c r="G166" s="132">
        <v>0</v>
      </c>
      <c r="H166" s="132">
        <v>0</v>
      </c>
      <c r="I166" s="133">
        <v>3</v>
      </c>
      <c r="J166" s="132">
        <v>47.777999999999999</v>
      </c>
      <c r="K166" s="133">
        <v>4</v>
      </c>
      <c r="L166" s="132">
        <v>0</v>
      </c>
      <c r="M166" s="132">
        <v>47.777999999999999</v>
      </c>
      <c r="N166"/>
      <c r="O166"/>
      <c r="P166"/>
      <c r="Q166"/>
      <c r="R166" s="34"/>
      <c r="S166" s="34"/>
      <c r="T166" s="34"/>
    </row>
    <row r="167" spans="1:20" ht="132" x14ac:dyDescent="0.3">
      <c r="A167" s="131" t="s">
        <v>539</v>
      </c>
      <c r="B167" s="136" t="s">
        <v>853</v>
      </c>
      <c r="C167" s="132">
        <v>54.968000000000011</v>
      </c>
      <c r="D167" s="132">
        <v>3</v>
      </c>
      <c r="E167" s="132">
        <v>0</v>
      </c>
      <c r="F167" s="132">
        <v>0</v>
      </c>
      <c r="G167" s="132">
        <v>0</v>
      </c>
      <c r="H167" s="132">
        <v>0</v>
      </c>
      <c r="I167" s="133">
        <v>2</v>
      </c>
      <c r="J167" s="132">
        <v>160.85400000000001</v>
      </c>
      <c r="K167" s="133">
        <v>3</v>
      </c>
      <c r="L167" s="132">
        <v>4.05</v>
      </c>
      <c r="M167" s="132">
        <v>164.90400000000002</v>
      </c>
      <c r="N167"/>
      <c r="O167"/>
      <c r="P167"/>
      <c r="Q167"/>
      <c r="R167" s="34"/>
      <c r="S167" s="34"/>
      <c r="T167" s="34"/>
    </row>
    <row r="168" spans="1:20" ht="99" x14ac:dyDescent="0.3">
      <c r="A168" s="131"/>
      <c r="B168" s="136" t="s">
        <v>854</v>
      </c>
      <c r="C168" s="132">
        <v>54.951333333333338</v>
      </c>
      <c r="D168" s="132">
        <v>3</v>
      </c>
      <c r="E168" s="132">
        <v>0</v>
      </c>
      <c r="F168" s="132">
        <v>0</v>
      </c>
      <c r="G168" s="132">
        <v>0</v>
      </c>
      <c r="H168" s="132">
        <v>0</v>
      </c>
      <c r="I168" s="133">
        <v>2</v>
      </c>
      <c r="J168" s="132">
        <v>160.85400000000001</v>
      </c>
      <c r="K168" s="133">
        <v>3</v>
      </c>
      <c r="L168" s="132">
        <v>4</v>
      </c>
      <c r="M168" s="132">
        <v>164.85400000000001</v>
      </c>
      <c r="N168"/>
      <c r="O168"/>
      <c r="P168"/>
      <c r="Q168"/>
      <c r="R168" s="34"/>
      <c r="S168" s="34"/>
      <c r="T168" s="34"/>
    </row>
    <row r="169" spans="1:20" ht="49.5" x14ac:dyDescent="0.3">
      <c r="A169" s="131"/>
      <c r="B169" s="136" t="s">
        <v>855</v>
      </c>
      <c r="C169" s="132">
        <v>100.7044705882353</v>
      </c>
      <c r="D169" s="132">
        <v>5.666666666666667</v>
      </c>
      <c r="E169" s="132">
        <v>488.63299999999998</v>
      </c>
      <c r="F169" s="132">
        <v>488.63299999999998</v>
      </c>
      <c r="G169" s="132">
        <v>0</v>
      </c>
      <c r="H169" s="132">
        <v>759.49199999999996</v>
      </c>
      <c r="I169" s="133">
        <v>14</v>
      </c>
      <c r="J169" s="132">
        <v>433.851</v>
      </c>
      <c r="K169" s="133">
        <v>17</v>
      </c>
      <c r="L169" s="132">
        <v>30</v>
      </c>
      <c r="M169" s="132">
        <v>1711.9760000000001</v>
      </c>
      <c r="N169"/>
      <c r="O169"/>
      <c r="P169"/>
      <c r="Q169"/>
      <c r="R169" s="34"/>
      <c r="S169" s="34"/>
      <c r="T169" s="34"/>
    </row>
    <row r="170" spans="1:20" ht="148.5" x14ac:dyDescent="0.3">
      <c r="A170" s="131"/>
      <c r="B170" s="136" t="s">
        <v>856</v>
      </c>
      <c r="C170" s="132">
        <v>208.28479999999999</v>
      </c>
      <c r="D170" s="132">
        <v>5</v>
      </c>
      <c r="E170" s="132">
        <v>322.56400000000002</v>
      </c>
      <c r="F170" s="132">
        <v>322.56400000000002</v>
      </c>
      <c r="G170" s="132">
        <v>0</v>
      </c>
      <c r="H170" s="132">
        <v>480.178</v>
      </c>
      <c r="I170" s="133">
        <v>4</v>
      </c>
      <c r="J170" s="132">
        <v>238.68199999999999</v>
      </c>
      <c r="K170" s="133">
        <v>5</v>
      </c>
      <c r="L170" s="132">
        <v>0</v>
      </c>
      <c r="M170" s="132">
        <v>1041.424</v>
      </c>
      <c r="N170"/>
      <c r="O170"/>
      <c r="P170"/>
      <c r="Q170"/>
      <c r="R170" s="34"/>
      <c r="S170" s="34"/>
      <c r="T170" s="34"/>
    </row>
    <row r="171" spans="1:20" ht="132" x14ac:dyDescent="0.3">
      <c r="A171" s="131"/>
      <c r="B171" s="136" t="s">
        <v>857</v>
      </c>
      <c r="C171" s="132">
        <v>83.515799999999999</v>
      </c>
      <c r="D171" s="132">
        <v>5</v>
      </c>
      <c r="E171" s="132">
        <v>136.80199999999999</v>
      </c>
      <c r="F171" s="132">
        <v>136.80199999999999</v>
      </c>
      <c r="G171" s="132">
        <v>0</v>
      </c>
      <c r="H171" s="132">
        <v>130.92400000000001</v>
      </c>
      <c r="I171" s="133">
        <v>4</v>
      </c>
      <c r="J171" s="132">
        <v>149.85300000000001</v>
      </c>
      <c r="K171" s="133">
        <v>5</v>
      </c>
      <c r="L171" s="132">
        <v>0</v>
      </c>
      <c r="M171" s="132">
        <v>417.57900000000001</v>
      </c>
      <c r="N171"/>
      <c r="O171"/>
      <c r="P171"/>
      <c r="Q171"/>
      <c r="R171" s="34"/>
      <c r="S171" s="34"/>
      <c r="T171" s="34"/>
    </row>
    <row r="172" spans="1:20" ht="49.5" x14ac:dyDescent="0.3">
      <c r="A172" s="131" t="s">
        <v>540</v>
      </c>
      <c r="B172" s="136" t="s">
        <v>858</v>
      </c>
      <c r="C172" s="132">
        <v>228.75720000000001</v>
      </c>
      <c r="D172" s="132">
        <v>5</v>
      </c>
      <c r="E172" s="132">
        <v>742.04100000000005</v>
      </c>
      <c r="F172" s="132">
        <v>742.04100000000005</v>
      </c>
      <c r="G172" s="132">
        <v>0</v>
      </c>
      <c r="H172" s="132">
        <v>195.34</v>
      </c>
      <c r="I172" s="133">
        <v>4</v>
      </c>
      <c r="J172" s="132">
        <v>191.69</v>
      </c>
      <c r="K172" s="133">
        <v>5</v>
      </c>
      <c r="L172" s="132">
        <v>14.715</v>
      </c>
      <c r="M172" s="132">
        <v>1143.7860000000001</v>
      </c>
      <c r="N172"/>
      <c r="O172"/>
      <c r="P172"/>
      <c r="Q172"/>
      <c r="R172" s="34"/>
      <c r="S172" s="34"/>
      <c r="T172" s="34"/>
    </row>
    <row r="173" spans="1:20" ht="49.5" x14ac:dyDescent="0.3">
      <c r="A173" s="131"/>
      <c r="B173" s="136" t="s">
        <v>859</v>
      </c>
      <c r="C173" s="132">
        <v>226.49420000000003</v>
      </c>
      <c r="D173" s="132">
        <v>5</v>
      </c>
      <c r="E173" s="132">
        <v>742.04100000000005</v>
      </c>
      <c r="F173" s="132">
        <v>742.04100000000005</v>
      </c>
      <c r="G173" s="132">
        <v>0</v>
      </c>
      <c r="H173" s="132">
        <v>195.34</v>
      </c>
      <c r="I173" s="133">
        <v>4</v>
      </c>
      <c r="J173" s="132">
        <v>191.69</v>
      </c>
      <c r="K173" s="133">
        <v>5</v>
      </c>
      <c r="L173" s="132">
        <v>3.4</v>
      </c>
      <c r="M173" s="132">
        <v>1132.4710000000002</v>
      </c>
      <c r="N173"/>
      <c r="O173"/>
      <c r="P173"/>
      <c r="Q173"/>
      <c r="R173" s="34"/>
      <c r="S173" s="34"/>
      <c r="T173" s="34"/>
    </row>
    <row r="174" spans="1:20" ht="99" x14ac:dyDescent="0.3">
      <c r="A174" s="131"/>
      <c r="B174" s="136" t="s">
        <v>860</v>
      </c>
      <c r="C174" s="132">
        <v>116.76780000000001</v>
      </c>
      <c r="D174" s="132">
        <v>5</v>
      </c>
      <c r="E174" s="132">
        <v>742.04100000000005</v>
      </c>
      <c r="F174" s="132">
        <v>742.04100000000005</v>
      </c>
      <c r="G174" s="132">
        <v>0</v>
      </c>
      <c r="H174" s="132">
        <v>195.34</v>
      </c>
      <c r="I174" s="133">
        <v>8</v>
      </c>
      <c r="J174" s="132">
        <v>191.69</v>
      </c>
      <c r="K174" s="133">
        <v>10</v>
      </c>
      <c r="L174" s="132">
        <v>38.606999999999999</v>
      </c>
      <c r="M174" s="132">
        <v>1167.6780000000001</v>
      </c>
      <c r="N174"/>
      <c r="O174"/>
      <c r="P174"/>
      <c r="Q174"/>
      <c r="R174" s="34"/>
      <c r="S174" s="34"/>
      <c r="T174" s="34"/>
    </row>
    <row r="175" spans="1:20" ht="33" x14ac:dyDescent="0.3">
      <c r="A175" s="131" t="s">
        <v>541</v>
      </c>
      <c r="B175" s="136" t="s">
        <v>861</v>
      </c>
      <c r="C175" s="132">
        <v>237.57655555555553</v>
      </c>
      <c r="D175" s="132">
        <v>3</v>
      </c>
      <c r="E175" s="132">
        <v>1538.2</v>
      </c>
      <c r="F175" s="132">
        <v>1538.2</v>
      </c>
      <c r="G175" s="132">
        <v>0</v>
      </c>
      <c r="H175" s="132">
        <v>295.65800000000002</v>
      </c>
      <c r="I175" s="133">
        <v>6</v>
      </c>
      <c r="J175" s="132">
        <v>302.98099999999999</v>
      </c>
      <c r="K175" s="133">
        <v>9</v>
      </c>
      <c r="L175" s="132">
        <v>1.35</v>
      </c>
      <c r="M175" s="132">
        <v>2138.1889999999999</v>
      </c>
      <c r="N175"/>
      <c r="O175"/>
      <c r="P175"/>
      <c r="Q175"/>
      <c r="R175" s="34"/>
      <c r="S175" s="34"/>
      <c r="T175" s="34"/>
    </row>
    <row r="176" spans="1:20" ht="82.5" x14ac:dyDescent="0.3">
      <c r="A176" s="131"/>
      <c r="B176" s="136" t="s">
        <v>862</v>
      </c>
      <c r="C176" s="132">
        <v>122.45480000000001</v>
      </c>
      <c r="D176" s="132">
        <v>5</v>
      </c>
      <c r="E176" s="132">
        <v>281.14999999999998</v>
      </c>
      <c r="F176" s="132">
        <v>281.14999999999998</v>
      </c>
      <c r="G176" s="132">
        <v>0</v>
      </c>
      <c r="H176" s="132">
        <v>185.87899999999999</v>
      </c>
      <c r="I176" s="133">
        <v>4</v>
      </c>
      <c r="J176" s="132">
        <v>145.245</v>
      </c>
      <c r="K176" s="133">
        <v>5</v>
      </c>
      <c r="L176" s="132">
        <v>0</v>
      </c>
      <c r="M176" s="132">
        <v>612.274</v>
      </c>
      <c r="N176"/>
      <c r="O176"/>
      <c r="P176"/>
      <c r="Q176"/>
      <c r="R176" s="34"/>
      <c r="S176" s="34"/>
      <c r="T176" s="34"/>
    </row>
    <row r="177" spans="1:20" ht="49.5" x14ac:dyDescent="0.3">
      <c r="A177" s="131"/>
      <c r="B177" s="136" t="s">
        <v>863</v>
      </c>
      <c r="C177" s="132">
        <v>180.39566666666667</v>
      </c>
      <c r="D177" s="132">
        <v>3</v>
      </c>
      <c r="E177" s="132">
        <v>378.9</v>
      </c>
      <c r="F177" s="132">
        <v>378.9</v>
      </c>
      <c r="G177" s="132">
        <v>0</v>
      </c>
      <c r="H177" s="132">
        <v>68.168000000000006</v>
      </c>
      <c r="I177" s="133">
        <v>2</v>
      </c>
      <c r="J177" s="132">
        <v>94.119</v>
      </c>
      <c r="K177" s="133">
        <v>3</v>
      </c>
      <c r="L177" s="132">
        <v>0</v>
      </c>
      <c r="M177" s="132">
        <v>541.18700000000001</v>
      </c>
      <c r="N177"/>
      <c r="O177"/>
      <c r="P177"/>
      <c r="Q177"/>
      <c r="R177" s="34"/>
      <c r="S177" s="34"/>
      <c r="T177" s="34"/>
    </row>
    <row r="178" spans="1:20" ht="49.5" x14ac:dyDescent="0.3">
      <c r="A178" s="131"/>
      <c r="B178" s="136" t="s">
        <v>864</v>
      </c>
      <c r="C178" s="132">
        <v>180.39566666666667</v>
      </c>
      <c r="D178" s="132">
        <v>3</v>
      </c>
      <c r="E178" s="132">
        <v>378.9</v>
      </c>
      <c r="F178" s="132">
        <v>378.9</v>
      </c>
      <c r="G178" s="132">
        <v>0</v>
      </c>
      <c r="H178" s="132">
        <v>68.168000000000006</v>
      </c>
      <c r="I178" s="133">
        <v>2</v>
      </c>
      <c r="J178" s="132">
        <v>94.119</v>
      </c>
      <c r="K178" s="133">
        <v>3</v>
      </c>
      <c r="L178" s="132">
        <v>0</v>
      </c>
      <c r="M178" s="132">
        <v>541.18700000000001</v>
      </c>
      <c r="N178"/>
      <c r="O178"/>
      <c r="P178"/>
      <c r="Q178"/>
      <c r="R178" s="34"/>
      <c r="S178" s="34"/>
      <c r="T178" s="34"/>
    </row>
    <row r="179" spans="1:20" ht="49.5" x14ac:dyDescent="0.3">
      <c r="A179" s="131"/>
      <c r="B179" s="136" t="s">
        <v>865</v>
      </c>
      <c r="C179" s="132">
        <v>180.39566666666667</v>
      </c>
      <c r="D179" s="132">
        <v>3</v>
      </c>
      <c r="E179" s="132">
        <v>378.9</v>
      </c>
      <c r="F179" s="132">
        <v>378.9</v>
      </c>
      <c r="G179" s="132">
        <v>0</v>
      </c>
      <c r="H179" s="132">
        <v>68.168000000000006</v>
      </c>
      <c r="I179" s="133">
        <v>2</v>
      </c>
      <c r="J179" s="132">
        <v>94.119</v>
      </c>
      <c r="K179" s="133">
        <v>3</v>
      </c>
      <c r="L179" s="132">
        <v>0</v>
      </c>
      <c r="M179" s="132">
        <v>541.18700000000001</v>
      </c>
      <c r="N179"/>
      <c r="O179"/>
      <c r="P179"/>
      <c r="Q179"/>
      <c r="R179" s="34"/>
      <c r="S179" s="34"/>
      <c r="T179" s="34"/>
    </row>
    <row r="180" spans="1:20" ht="49.5" x14ac:dyDescent="0.3">
      <c r="A180" s="131"/>
      <c r="B180" s="136" t="s">
        <v>866</v>
      </c>
      <c r="C180" s="132">
        <v>173.19733333333332</v>
      </c>
      <c r="D180" s="132">
        <v>3</v>
      </c>
      <c r="E180" s="132">
        <v>408</v>
      </c>
      <c r="F180" s="132">
        <v>408</v>
      </c>
      <c r="G180" s="132">
        <v>0</v>
      </c>
      <c r="H180" s="132">
        <v>58.121000000000002</v>
      </c>
      <c r="I180" s="133">
        <v>2</v>
      </c>
      <c r="J180" s="132">
        <v>53.470999999999997</v>
      </c>
      <c r="K180" s="133">
        <v>3</v>
      </c>
      <c r="L180" s="132">
        <v>0</v>
      </c>
      <c r="M180" s="132">
        <v>519.59199999999998</v>
      </c>
      <c r="N180"/>
      <c r="O180"/>
      <c r="P180"/>
      <c r="Q180"/>
      <c r="R180" s="34"/>
      <c r="S180" s="34"/>
      <c r="T180" s="34"/>
    </row>
    <row r="181" spans="1:20" ht="66" x14ac:dyDescent="0.3">
      <c r="A181" s="131"/>
      <c r="B181" s="136" t="s">
        <v>867</v>
      </c>
      <c r="C181" s="132">
        <v>173.19733333333332</v>
      </c>
      <c r="D181" s="132">
        <v>3</v>
      </c>
      <c r="E181" s="132">
        <v>408</v>
      </c>
      <c r="F181" s="132">
        <v>408</v>
      </c>
      <c r="G181" s="132">
        <v>0</v>
      </c>
      <c r="H181" s="132">
        <v>58.121000000000002</v>
      </c>
      <c r="I181" s="133">
        <v>2</v>
      </c>
      <c r="J181" s="132">
        <v>53.470999999999997</v>
      </c>
      <c r="K181" s="133">
        <v>3</v>
      </c>
      <c r="L181" s="132">
        <v>0</v>
      </c>
      <c r="M181" s="132">
        <v>519.59199999999998</v>
      </c>
      <c r="N181"/>
      <c r="O181"/>
      <c r="P181"/>
      <c r="Q181"/>
      <c r="R181" s="34"/>
      <c r="S181" s="34"/>
      <c r="T181" s="34"/>
    </row>
    <row r="182" spans="1:20" ht="66" x14ac:dyDescent="0.3">
      <c r="A182" s="131"/>
      <c r="B182" s="136" t="s">
        <v>868</v>
      </c>
      <c r="C182" s="132">
        <v>173.19733333333332</v>
      </c>
      <c r="D182" s="132">
        <v>3</v>
      </c>
      <c r="E182" s="132">
        <v>408</v>
      </c>
      <c r="F182" s="132">
        <v>408</v>
      </c>
      <c r="G182" s="132">
        <v>0</v>
      </c>
      <c r="H182" s="132">
        <v>58.121000000000002</v>
      </c>
      <c r="I182" s="133">
        <v>2</v>
      </c>
      <c r="J182" s="132">
        <v>53.470999999999997</v>
      </c>
      <c r="K182" s="133">
        <v>3</v>
      </c>
      <c r="L182" s="132">
        <v>0</v>
      </c>
      <c r="M182" s="132">
        <v>519.59199999999998</v>
      </c>
      <c r="N182"/>
      <c r="O182"/>
      <c r="P182"/>
      <c r="Q182"/>
      <c r="R182" s="34"/>
      <c r="S182" s="34"/>
      <c r="T182" s="34"/>
    </row>
    <row r="183" spans="1:20" ht="49.5" x14ac:dyDescent="0.3">
      <c r="A183" s="131"/>
      <c r="B183" s="136" t="s">
        <v>869</v>
      </c>
      <c r="C183" s="132">
        <v>136.8776</v>
      </c>
      <c r="D183" s="132">
        <v>5</v>
      </c>
      <c r="E183" s="132">
        <v>344</v>
      </c>
      <c r="F183" s="132">
        <v>344</v>
      </c>
      <c r="G183" s="132">
        <v>0</v>
      </c>
      <c r="H183" s="132">
        <v>188.499</v>
      </c>
      <c r="I183" s="133">
        <v>4</v>
      </c>
      <c r="J183" s="132">
        <v>151.88900000000001</v>
      </c>
      <c r="K183" s="133">
        <v>5</v>
      </c>
      <c r="L183" s="132">
        <v>0</v>
      </c>
      <c r="M183" s="132">
        <v>684.38800000000003</v>
      </c>
      <c r="N183"/>
      <c r="O183"/>
      <c r="P183"/>
      <c r="Q183"/>
      <c r="R183" s="34"/>
      <c r="S183" s="34"/>
      <c r="T183" s="34"/>
    </row>
    <row r="184" spans="1:20" ht="49.5" x14ac:dyDescent="0.3">
      <c r="A184" s="131"/>
      <c r="B184" s="136" t="s">
        <v>870</v>
      </c>
      <c r="C184" s="132">
        <v>136.8776</v>
      </c>
      <c r="D184" s="132">
        <v>5</v>
      </c>
      <c r="E184" s="132">
        <v>344</v>
      </c>
      <c r="F184" s="132">
        <v>344</v>
      </c>
      <c r="G184" s="132">
        <v>0</v>
      </c>
      <c r="H184" s="132">
        <v>188.499</v>
      </c>
      <c r="I184" s="133">
        <v>4</v>
      </c>
      <c r="J184" s="132">
        <v>151.88900000000001</v>
      </c>
      <c r="K184" s="133">
        <v>5</v>
      </c>
      <c r="L184" s="132">
        <v>0</v>
      </c>
      <c r="M184" s="132">
        <v>684.38800000000003</v>
      </c>
      <c r="N184"/>
      <c r="O184"/>
      <c r="P184"/>
      <c r="Q184"/>
      <c r="R184" s="34"/>
      <c r="S184" s="34"/>
      <c r="T184" s="34"/>
    </row>
    <row r="185" spans="1:20" ht="132" x14ac:dyDescent="0.3">
      <c r="A185" s="131" t="s">
        <v>542</v>
      </c>
      <c r="B185" s="136" t="s">
        <v>871</v>
      </c>
      <c r="C185" s="132">
        <v>48.730399999999996</v>
      </c>
      <c r="D185" s="132">
        <v>5</v>
      </c>
      <c r="E185" s="132">
        <v>0</v>
      </c>
      <c r="F185" s="132">
        <v>0</v>
      </c>
      <c r="G185" s="132">
        <v>0</v>
      </c>
      <c r="H185" s="132">
        <v>0</v>
      </c>
      <c r="I185" s="133">
        <v>4</v>
      </c>
      <c r="J185" s="132">
        <v>243.65199999999999</v>
      </c>
      <c r="K185" s="133">
        <v>5</v>
      </c>
      <c r="L185" s="132">
        <v>0</v>
      </c>
      <c r="M185" s="132">
        <v>243.65199999999999</v>
      </c>
      <c r="N185"/>
      <c r="O185"/>
      <c r="P185"/>
      <c r="Q185"/>
      <c r="R185" s="34"/>
      <c r="S185" s="34"/>
      <c r="T185" s="34"/>
    </row>
    <row r="186" spans="1:20" ht="115.5" x14ac:dyDescent="0.3">
      <c r="A186" s="131"/>
      <c r="B186" s="136" t="s">
        <v>872</v>
      </c>
      <c r="C186" s="132">
        <v>75.367400000000004</v>
      </c>
      <c r="D186" s="132">
        <v>5</v>
      </c>
      <c r="E186" s="132">
        <v>319.38</v>
      </c>
      <c r="F186" s="132">
        <v>319.38</v>
      </c>
      <c r="G186" s="132">
        <v>0</v>
      </c>
      <c r="H186" s="132">
        <v>0</v>
      </c>
      <c r="I186" s="133">
        <v>4</v>
      </c>
      <c r="J186" s="132">
        <v>0</v>
      </c>
      <c r="K186" s="133">
        <v>5</v>
      </c>
      <c r="L186" s="132">
        <v>57.457000000000001</v>
      </c>
      <c r="M186" s="132">
        <v>376.83699999999999</v>
      </c>
      <c r="N186"/>
      <c r="O186"/>
      <c r="P186" s="34"/>
      <c r="Q186" s="34"/>
      <c r="R186" s="34"/>
      <c r="S186" s="34"/>
      <c r="T186" s="34"/>
    </row>
    <row r="187" spans="1:20" ht="49.5" x14ac:dyDescent="0.3">
      <c r="A187" s="131"/>
      <c r="B187" s="136" t="s">
        <v>873</v>
      </c>
      <c r="C187" s="132">
        <v>163.45792857142857</v>
      </c>
      <c r="D187" s="132">
        <v>7</v>
      </c>
      <c r="E187" s="132">
        <v>1296.0239999999999</v>
      </c>
      <c r="F187" s="132">
        <v>1296.0239999999999</v>
      </c>
      <c r="G187" s="132">
        <v>0</v>
      </c>
      <c r="H187" s="132">
        <v>500.32100000000003</v>
      </c>
      <c r="I187" s="133">
        <v>12</v>
      </c>
      <c r="J187" s="132">
        <v>492.06599999999997</v>
      </c>
      <c r="K187" s="133">
        <v>14</v>
      </c>
      <c r="L187" s="132">
        <v>0</v>
      </c>
      <c r="M187" s="132">
        <v>2288.4110000000001</v>
      </c>
      <c r="N187"/>
      <c r="O187"/>
      <c r="P187" s="34"/>
      <c r="Q187" s="34"/>
      <c r="R187" s="34"/>
      <c r="S187" s="34"/>
      <c r="T187" s="34"/>
    </row>
    <row r="188" spans="1:20" ht="66" x14ac:dyDescent="0.3">
      <c r="A188" s="131"/>
      <c r="B188" s="136" t="s">
        <v>874</v>
      </c>
      <c r="C188" s="132">
        <v>174.96619999999999</v>
      </c>
      <c r="D188" s="132">
        <v>5</v>
      </c>
      <c r="E188" s="132">
        <v>1564.51</v>
      </c>
      <c r="F188" s="132">
        <v>1564.51</v>
      </c>
      <c r="G188" s="132">
        <v>0</v>
      </c>
      <c r="H188" s="132">
        <v>534.79500000000007</v>
      </c>
      <c r="I188" s="133">
        <v>13</v>
      </c>
      <c r="J188" s="132">
        <v>525.18799999999999</v>
      </c>
      <c r="K188" s="133">
        <v>15</v>
      </c>
      <c r="L188" s="132">
        <v>0</v>
      </c>
      <c r="M188" s="132">
        <v>2624.4929999999999</v>
      </c>
      <c r="N188"/>
      <c r="O188"/>
      <c r="P188" s="34"/>
      <c r="Q188" s="34"/>
      <c r="R188" s="34"/>
      <c r="S188" s="34"/>
      <c r="T188" s="34"/>
    </row>
    <row r="189" spans="1:20" ht="66" x14ac:dyDescent="0.3">
      <c r="A189" s="131"/>
      <c r="B189" s="136" t="s">
        <v>875</v>
      </c>
      <c r="C189" s="132">
        <v>185.36712500000002</v>
      </c>
      <c r="D189" s="132">
        <v>4</v>
      </c>
      <c r="E189" s="132">
        <v>820.47400000000005</v>
      </c>
      <c r="F189" s="132">
        <v>820.47400000000005</v>
      </c>
      <c r="G189" s="132">
        <v>0</v>
      </c>
      <c r="H189" s="132">
        <v>305.137</v>
      </c>
      <c r="I189" s="133">
        <v>6</v>
      </c>
      <c r="J189" s="132">
        <v>323.87599999999998</v>
      </c>
      <c r="K189" s="133">
        <v>8</v>
      </c>
      <c r="L189" s="132">
        <v>33.450000000000003</v>
      </c>
      <c r="M189" s="132">
        <v>1482.9370000000001</v>
      </c>
      <c r="N189"/>
      <c r="O189"/>
      <c r="P189" s="34"/>
      <c r="Q189" s="34"/>
      <c r="R189" s="34"/>
      <c r="S189" s="34"/>
      <c r="T189" s="34"/>
    </row>
    <row r="190" spans="1:20" ht="99" x14ac:dyDescent="0.3">
      <c r="A190" s="131"/>
      <c r="B190" s="136" t="s">
        <v>876</v>
      </c>
      <c r="C190" s="132">
        <v>53.671000000000006</v>
      </c>
      <c r="D190" s="132">
        <v>5</v>
      </c>
      <c r="E190" s="132">
        <v>246.63</v>
      </c>
      <c r="F190" s="132">
        <v>246.63</v>
      </c>
      <c r="G190" s="132">
        <v>0</v>
      </c>
      <c r="H190" s="132">
        <v>0</v>
      </c>
      <c r="I190" s="133">
        <v>4</v>
      </c>
      <c r="J190" s="132">
        <v>0</v>
      </c>
      <c r="K190" s="133">
        <v>5</v>
      </c>
      <c r="L190" s="132">
        <v>21.725000000000001</v>
      </c>
      <c r="M190" s="132">
        <v>268.35500000000002</v>
      </c>
      <c r="N190"/>
      <c r="O190"/>
      <c r="P190" s="34"/>
      <c r="Q190" s="34"/>
      <c r="R190" s="34"/>
      <c r="S190" s="34"/>
      <c r="T190" s="34"/>
    </row>
    <row r="191" spans="1:20" ht="99" x14ac:dyDescent="0.3">
      <c r="A191" s="131"/>
      <c r="B191" s="136" t="s">
        <v>877</v>
      </c>
      <c r="C191" s="132">
        <v>50.886000000000003</v>
      </c>
      <c r="D191" s="132">
        <v>5</v>
      </c>
      <c r="E191" s="132">
        <v>246.63</v>
      </c>
      <c r="F191" s="132">
        <v>246.63</v>
      </c>
      <c r="G191" s="132">
        <v>0</v>
      </c>
      <c r="H191" s="132">
        <v>0</v>
      </c>
      <c r="I191" s="133">
        <v>4</v>
      </c>
      <c r="J191" s="132">
        <v>0</v>
      </c>
      <c r="K191" s="133">
        <v>5</v>
      </c>
      <c r="L191" s="132">
        <v>7.8</v>
      </c>
      <c r="M191" s="132">
        <v>254.43</v>
      </c>
      <c r="N191"/>
      <c r="O191"/>
      <c r="P191" s="34"/>
      <c r="Q191" s="34"/>
      <c r="R191" s="34"/>
      <c r="S191" s="34"/>
      <c r="T191" s="34"/>
    </row>
    <row r="192" spans="1:20" ht="49.5" x14ac:dyDescent="0.3">
      <c r="A192" s="131"/>
      <c r="B192" s="136" t="s">
        <v>878</v>
      </c>
      <c r="C192" s="132">
        <v>176.715</v>
      </c>
      <c r="D192" s="132">
        <v>1</v>
      </c>
      <c r="E192" s="132">
        <v>95.867000000000004</v>
      </c>
      <c r="F192" s="132">
        <v>95.867000000000004</v>
      </c>
      <c r="G192" s="132">
        <v>0</v>
      </c>
      <c r="H192" s="132">
        <v>51.420999999999999</v>
      </c>
      <c r="I192" s="133">
        <v>2</v>
      </c>
      <c r="J192" s="132">
        <v>29.427</v>
      </c>
      <c r="K192" s="133">
        <v>1</v>
      </c>
      <c r="L192" s="132">
        <v>0</v>
      </c>
      <c r="M192" s="132">
        <v>176.715</v>
      </c>
      <c r="N192"/>
      <c r="O192"/>
      <c r="P192" s="34"/>
      <c r="Q192" s="34"/>
      <c r="R192" s="34"/>
      <c r="S192" s="34"/>
      <c r="T192" s="34"/>
    </row>
    <row r="193" spans="1:20" ht="82.5" x14ac:dyDescent="0.3">
      <c r="A193" s="131"/>
      <c r="B193" s="136" t="s">
        <v>879</v>
      </c>
      <c r="C193" s="132">
        <v>94.97</v>
      </c>
      <c r="D193" s="132">
        <v>4</v>
      </c>
      <c r="E193" s="132">
        <v>332.45799999999997</v>
      </c>
      <c r="F193" s="132">
        <v>332.45799999999997</v>
      </c>
      <c r="G193" s="132">
        <v>0</v>
      </c>
      <c r="H193" s="132">
        <v>191.916</v>
      </c>
      <c r="I193" s="133">
        <v>7</v>
      </c>
      <c r="J193" s="132">
        <v>235.386</v>
      </c>
      <c r="K193" s="133">
        <v>8</v>
      </c>
      <c r="L193" s="132">
        <v>0</v>
      </c>
      <c r="M193" s="132">
        <v>759.76</v>
      </c>
      <c r="N193"/>
      <c r="O193"/>
      <c r="P193" s="34"/>
      <c r="Q193" s="34"/>
      <c r="R193" s="34"/>
      <c r="S193" s="34"/>
      <c r="T193" s="34"/>
    </row>
    <row r="194" spans="1:20" ht="66" x14ac:dyDescent="0.3">
      <c r="A194" s="131"/>
      <c r="B194" s="136" t="s">
        <v>880</v>
      </c>
      <c r="C194" s="132">
        <v>176.99942857142858</v>
      </c>
      <c r="D194" s="132">
        <v>7</v>
      </c>
      <c r="E194" s="132">
        <v>373.84199999999998</v>
      </c>
      <c r="F194" s="132">
        <v>373.84199999999998</v>
      </c>
      <c r="G194" s="132">
        <v>0</v>
      </c>
      <c r="H194" s="132">
        <v>495.39400000000001</v>
      </c>
      <c r="I194" s="133">
        <v>6</v>
      </c>
      <c r="J194" s="132">
        <v>369.76</v>
      </c>
      <c r="K194" s="133">
        <v>7</v>
      </c>
      <c r="L194" s="132">
        <v>0</v>
      </c>
      <c r="M194" s="132">
        <v>1238.9960000000001</v>
      </c>
      <c r="N194"/>
      <c r="O194"/>
      <c r="P194" s="34"/>
      <c r="Q194" s="34"/>
      <c r="R194" s="34"/>
      <c r="S194" s="34"/>
      <c r="T194" s="34"/>
    </row>
    <row r="195" spans="1:20" ht="115.5" x14ac:dyDescent="0.3">
      <c r="A195" s="131"/>
      <c r="B195" s="136" t="s">
        <v>881</v>
      </c>
      <c r="C195" s="132">
        <v>167.64757142857141</v>
      </c>
      <c r="D195" s="132">
        <v>7</v>
      </c>
      <c r="E195" s="132">
        <v>373.84199999999998</v>
      </c>
      <c r="F195" s="132">
        <v>373.84199999999998</v>
      </c>
      <c r="G195" s="132">
        <v>0</v>
      </c>
      <c r="H195" s="132">
        <v>429.93099999999998</v>
      </c>
      <c r="I195" s="133">
        <v>6</v>
      </c>
      <c r="J195" s="132">
        <v>369.76</v>
      </c>
      <c r="K195" s="133">
        <v>7</v>
      </c>
      <c r="L195" s="132">
        <v>0</v>
      </c>
      <c r="M195" s="132">
        <v>1173.5329999999999</v>
      </c>
      <c r="N195"/>
      <c r="O195"/>
      <c r="P195" s="34"/>
      <c r="Q195" s="34"/>
      <c r="R195" s="34"/>
      <c r="S195" s="34"/>
      <c r="T195" s="34"/>
    </row>
    <row r="196" spans="1:20" ht="115.5" x14ac:dyDescent="0.3">
      <c r="A196" s="131"/>
      <c r="B196" s="136" t="s">
        <v>882</v>
      </c>
      <c r="C196" s="132">
        <v>47.738500000000002</v>
      </c>
      <c r="D196" s="132">
        <v>4</v>
      </c>
      <c r="E196" s="132">
        <v>0</v>
      </c>
      <c r="F196" s="132">
        <v>0</v>
      </c>
      <c r="G196" s="132">
        <v>0</v>
      </c>
      <c r="H196" s="132">
        <v>0</v>
      </c>
      <c r="I196" s="133">
        <v>3</v>
      </c>
      <c r="J196" s="132">
        <v>190.95400000000001</v>
      </c>
      <c r="K196" s="133">
        <v>4</v>
      </c>
      <c r="L196" s="132">
        <v>0</v>
      </c>
      <c r="M196" s="132">
        <v>190.95400000000001</v>
      </c>
      <c r="N196"/>
      <c r="O196"/>
      <c r="P196" s="34"/>
      <c r="Q196" s="34"/>
      <c r="R196" s="34"/>
      <c r="S196" s="34"/>
      <c r="T196" s="34"/>
    </row>
    <row r="197" spans="1:20" ht="148.5" x14ac:dyDescent="0.3">
      <c r="A197" s="131"/>
      <c r="B197" s="136" t="s">
        <v>883</v>
      </c>
      <c r="C197" s="132">
        <v>47.738500000000002</v>
      </c>
      <c r="D197" s="132">
        <v>4</v>
      </c>
      <c r="E197" s="132">
        <v>0</v>
      </c>
      <c r="F197" s="132">
        <v>0</v>
      </c>
      <c r="G197" s="132">
        <v>0</v>
      </c>
      <c r="H197" s="132">
        <v>0</v>
      </c>
      <c r="I197" s="133">
        <v>3</v>
      </c>
      <c r="J197" s="132">
        <v>190.95400000000001</v>
      </c>
      <c r="K197" s="133">
        <v>4</v>
      </c>
      <c r="L197" s="132">
        <v>0</v>
      </c>
      <c r="M197" s="132">
        <v>190.95400000000001</v>
      </c>
      <c r="N197"/>
      <c r="O197"/>
      <c r="P197" s="34"/>
      <c r="Q197" s="34"/>
      <c r="R197" s="34"/>
      <c r="S197" s="34"/>
      <c r="T197" s="34"/>
    </row>
    <row r="198" spans="1:20" ht="132" x14ac:dyDescent="0.3">
      <c r="A198" s="131"/>
      <c r="B198" s="136" t="s">
        <v>884</v>
      </c>
      <c r="C198" s="132">
        <v>69.485749999999996</v>
      </c>
      <c r="D198" s="132">
        <v>4</v>
      </c>
      <c r="E198" s="132">
        <v>160.21899999999999</v>
      </c>
      <c r="F198" s="132">
        <v>160.21899999999999</v>
      </c>
      <c r="G198" s="132">
        <v>0</v>
      </c>
      <c r="H198" s="132">
        <v>0</v>
      </c>
      <c r="I198" s="133">
        <v>3</v>
      </c>
      <c r="J198" s="132">
        <v>117.724</v>
      </c>
      <c r="K198" s="133">
        <v>4</v>
      </c>
      <c r="L198" s="132">
        <v>0</v>
      </c>
      <c r="M198" s="132">
        <v>277.94299999999998</v>
      </c>
      <c r="N198"/>
      <c r="O198"/>
      <c r="P198" s="34"/>
      <c r="Q198" s="34"/>
      <c r="R198" s="34"/>
      <c r="S198" s="34"/>
      <c r="T198" s="34"/>
    </row>
    <row r="199" spans="1:20" ht="49.5" x14ac:dyDescent="0.3">
      <c r="A199" s="131"/>
      <c r="B199" s="136" t="s">
        <v>894</v>
      </c>
      <c r="C199" s="132">
        <v>102.8211</v>
      </c>
      <c r="D199" s="132">
        <v>2.5</v>
      </c>
      <c r="E199" s="132">
        <v>538.31099999999992</v>
      </c>
      <c r="F199" s="132">
        <v>538.31099999999992</v>
      </c>
      <c r="G199" s="132">
        <v>0</v>
      </c>
      <c r="H199" s="132">
        <v>175.35</v>
      </c>
      <c r="I199" s="133">
        <v>6</v>
      </c>
      <c r="J199" s="132">
        <v>299.55</v>
      </c>
      <c r="K199" s="133">
        <v>10</v>
      </c>
      <c r="L199" s="132">
        <v>15</v>
      </c>
      <c r="M199" s="132">
        <v>1028.211</v>
      </c>
      <c r="N199"/>
      <c r="O199"/>
      <c r="P199" s="34"/>
      <c r="Q199" s="34"/>
      <c r="R199" s="34"/>
      <c r="S199" s="34"/>
      <c r="T199" s="34"/>
    </row>
    <row r="200" spans="1:20" ht="99" x14ac:dyDescent="0.3">
      <c r="A200" s="131"/>
      <c r="B200" s="136" t="s">
        <v>885</v>
      </c>
      <c r="C200" s="132">
        <v>54.981571428571435</v>
      </c>
      <c r="D200" s="132">
        <v>7</v>
      </c>
      <c r="E200" s="132">
        <v>373.04700000000003</v>
      </c>
      <c r="F200" s="132">
        <v>373.04700000000003</v>
      </c>
      <c r="G200" s="132">
        <v>0</v>
      </c>
      <c r="H200" s="132">
        <v>0</v>
      </c>
      <c r="I200" s="133">
        <v>6</v>
      </c>
      <c r="J200" s="132">
        <v>0</v>
      </c>
      <c r="K200" s="133">
        <v>7</v>
      </c>
      <c r="L200" s="132">
        <v>11.824</v>
      </c>
      <c r="M200" s="132">
        <v>384.87100000000004</v>
      </c>
      <c r="N200"/>
      <c r="O200"/>
      <c r="P200" s="34"/>
      <c r="Q200" s="34"/>
      <c r="R200" s="34"/>
      <c r="S200" s="34"/>
      <c r="T200" s="34"/>
    </row>
    <row r="201" spans="1:20" ht="49.5" x14ac:dyDescent="0.3">
      <c r="A201" s="131"/>
      <c r="B201" s="136" t="s">
        <v>886</v>
      </c>
      <c r="C201" s="132">
        <v>96.4465</v>
      </c>
      <c r="D201" s="132">
        <v>4</v>
      </c>
      <c r="E201" s="132">
        <v>171.726</v>
      </c>
      <c r="F201" s="132">
        <v>171.726</v>
      </c>
      <c r="G201" s="132">
        <v>0</v>
      </c>
      <c r="H201" s="132">
        <v>96.385000000000005</v>
      </c>
      <c r="I201" s="133">
        <v>3</v>
      </c>
      <c r="J201" s="132">
        <v>117.675</v>
      </c>
      <c r="K201" s="133">
        <v>4</v>
      </c>
      <c r="L201" s="132">
        <v>0</v>
      </c>
      <c r="M201" s="132">
        <v>385.786</v>
      </c>
      <c r="N201"/>
      <c r="O201"/>
      <c r="P201" s="34"/>
      <c r="Q201" s="34"/>
      <c r="R201" s="34"/>
      <c r="S201" s="34"/>
      <c r="T201" s="34"/>
    </row>
    <row r="202" spans="1:20" ht="82.5" x14ac:dyDescent="0.3">
      <c r="A202" s="131"/>
      <c r="B202" s="136" t="s">
        <v>887</v>
      </c>
      <c r="C202" s="132">
        <v>108.18324999999999</v>
      </c>
      <c r="D202" s="132">
        <v>4</v>
      </c>
      <c r="E202" s="132">
        <v>409.74699999999996</v>
      </c>
      <c r="F202" s="132">
        <v>409.74699999999996</v>
      </c>
      <c r="G202" s="132">
        <v>0</v>
      </c>
      <c r="H202" s="132">
        <v>224.322</v>
      </c>
      <c r="I202" s="133">
        <v>6</v>
      </c>
      <c r="J202" s="132">
        <v>231.39699999999999</v>
      </c>
      <c r="K202" s="133">
        <v>8</v>
      </c>
      <c r="L202" s="132">
        <v>0</v>
      </c>
      <c r="M202" s="132">
        <v>865.46599999999989</v>
      </c>
      <c r="N202"/>
      <c r="O202"/>
      <c r="P202" s="34"/>
      <c r="Q202" s="34"/>
      <c r="R202" s="34"/>
      <c r="S202" s="34"/>
      <c r="T202" s="34"/>
    </row>
    <row r="203" spans="1:20" ht="99" x14ac:dyDescent="0.3">
      <c r="A203" s="131"/>
      <c r="B203" s="136" t="s">
        <v>888</v>
      </c>
      <c r="C203" s="132">
        <v>98.647750000000002</v>
      </c>
      <c r="D203" s="132">
        <v>4</v>
      </c>
      <c r="E203" s="132">
        <v>180.53100000000001</v>
      </c>
      <c r="F203" s="132">
        <v>180.53100000000001</v>
      </c>
      <c r="G203" s="132">
        <v>0</v>
      </c>
      <c r="H203" s="132">
        <v>96.385000000000005</v>
      </c>
      <c r="I203" s="133">
        <v>3</v>
      </c>
      <c r="J203" s="132">
        <v>117.675</v>
      </c>
      <c r="K203" s="133">
        <v>4</v>
      </c>
      <c r="L203" s="132">
        <v>0</v>
      </c>
      <c r="M203" s="132">
        <v>394.59100000000001</v>
      </c>
      <c r="N203"/>
      <c r="O203"/>
      <c r="P203" s="34"/>
      <c r="Q203" s="34"/>
      <c r="R203" s="34"/>
      <c r="S203" s="34"/>
      <c r="T203" s="34"/>
    </row>
    <row r="204" spans="1:20" ht="82.5" x14ac:dyDescent="0.3">
      <c r="A204" s="131"/>
      <c r="B204" s="136" t="s">
        <v>889</v>
      </c>
      <c r="C204" s="132">
        <v>143.45099999999999</v>
      </c>
      <c r="D204" s="132">
        <v>2</v>
      </c>
      <c r="E204" s="132">
        <v>195.93700000000001</v>
      </c>
      <c r="F204" s="132">
        <v>195.93700000000001</v>
      </c>
      <c r="G204" s="132">
        <v>0</v>
      </c>
      <c r="H204" s="132">
        <v>32.128</v>
      </c>
      <c r="I204" s="133">
        <v>1</v>
      </c>
      <c r="J204" s="132">
        <v>58.837000000000003</v>
      </c>
      <c r="K204" s="133">
        <v>2</v>
      </c>
      <c r="L204" s="132">
        <v>0</v>
      </c>
      <c r="M204" s="132">
        <v>286.90199999999999</v>
      </c>
      <c r="N204"/>
      <c r="O204"/>
      <c r="P204" s="34"/>
      <c r="Q204" s="34"/>
      <c r="R204" s="34"/>
      <c r="S204" s="34"/>
      <c r="T204" s="34"/>
    </row>
    <row r="205" spans="1:20" ht="115.5" x14ac:dyDescent="0.3">
      <c r="A205" s="131"/>
      <c r="B205" s="136" t="s">
        <v>890</v>
      </c>
      <c r="C205" s="132">
        <v>72.675142857142845</v>
      </c>
      <c r="D205" s="132">
        <v>7</v>
      </c>
      <c r="E205" s="132">
        <v>186.90799999999999</v>
      </c>
      <c r="F205" s="132">
        <v>186.90799999999999</v>
      </c>
      <c r="G205" s="132">
        <v>0</v>
      </c>
      <c r="H205" s="132">
        <v>115.74299999999999</v>
      </c>
      <c r="I205" s="133">
        <v>6</v>
      </c>
      <c r="J205" s="132">
        <v>206.07499999999999</v>
      </c>
      <c r="K205" s="133">
        <v>7</v>
      </c>
      <c r="L205" s="132">
        <v>0</v>
      </c>
      <c r="M205" s="132">
        <v>508.72599999999994</v>
      </c>
      <c r="N205"/>
      <c r="O205"/>
      <c r="P205" s="34"/>
      <c r="Q205" s="34"/>
      <c r="R205" s="34"/>
      <c r="S205" s="34"/>
      <c r="T205" s="34"/>
    </row>
    <row r="206" spans="1:20" ht="82.5" x14ac:dyDescent="0.3">
      <c r="A206" s="131"/>
      <c r="B206" s="136" t="s">
        <v>891</v>
      </c>
      <c r="C206" s="132">
        <v>136.21977777777778</v>
      </c>
      <c r="D206" s="132">
        <v>4.5</v>
      </c>
      <c r="E206" s="132">
        <v>723.75500000000011</v>
      </c>
      <c r="F206" s="132">
        <v>723.75500000000011</v>
      </c>
      <c r="G206" s="132">
        <v>0</v>
      </c>
      <c r="H206" s="132">
        <v>240.125</v>
      </c>
      <c r="I206" s="133">
        <v>7</v>
      </c>
      <c r="J206" s="132">
        <v>262.09800000000001</v>
      </c>
      <c r="K206" s="133">
        <v>9</v>
      </c>
      <c r="L206" s="132">
        <v>0</v>
      </c>
      <c r="M206" s="132">
        <v>1225.9780000000001</v>
      </c>
      <c r="N206"/>
      <c r="O206"/>
      <c r="P206" s="34"/>
      <c r="Q206" s="34"/>
      <c r="R206" s="34"/>
      <c r="S206" s="34"/>
      <c r="T206" s="34"/>
    </row>
    <row r="207" spans="1:20" ht="132" x14ac:dyDescent="0.3">
      <c r="A207" s="131"/>
      <c r="B207" s="136" t="s">
        <v>892</v>
      </c>
      <c r="C207" s="132">
        <v>99.856750000000005</v>
      </c>
      <c r="D207" s="132">
        <v>4</v>
      </c>
      <c r="E207" s="132">
        <v>193.65600000000001</v>
      </c>
      <c r="F207" s="132">
        <v>193.65600000000001</v>
      </c>
      <c r="G207" s="132">
        <v>0</v>
      </c>
      <c r="H207" s="132">
        <v>87.525000000000006</v>
      </c>
      <c r="I207" s="133">
        <v>3</v>
      </c>
      <c r="J207" s="132">
        <v>118.246</v>
      </c>
      <c r="K207" s="133">
        <v>4</v>
      </c>
      <c r="L207" s="132">
        <v>0</v>
      </c>
      <c r="M207" s="132">
        <v>399.42700000000002</v>
      </c>
      <c r="N207"/>
      <c r="O207"/>
      <c r="P207" s="34"/>
      <c r="Q207" s="34"/>
      <c r="R207" s="34"/>
      <c r="S207" s="34"/>
      <c r="T207" s="34"/>
    </row>
    <row r="208" spans="1:20" ht="99" x14ac:dyDescent="0.3">
      <c r="A208" s="131"/>
      <c r="B208" s="136" t="s">
        <v>893</v>
      </c>
      <c r="C208" s="132">
        <v>234.26875000000001</v>
      </c>
      <c r="D208" s="132">
        <v>4</v>
      </c>
      <c r="E208" s="132">
        <v>533.47</v>
      </c>
      <c r="F208" s="132">
        <v>533.47</v>
      </c>
      <c r="G208" s="132">
        <v>0</v>
      </c>
      <c r="H208" s="132">
        <v>152.22</v>
      </c>
      <c r="I208" s="133">
        <v>3</v>
      </c>
      <c r="J208" s="132">
        <v>206.90199999999999</v>
      </c>
      <c r="K208" s="133">
        <v>4</v>
      </c>
      <c r="L208" s="132">
        <v>44.482999999999997</v>
      </c>
      <c r="M208" s="132">
        <v>937.07500000000005</v>
      </c>
      <c r="N208"/>
      <c r="O208"/>
      <c r="P208" s="34"/>
      <c r="Q208" s="34"/>
      <c r="R208" s="34"/>
      <c r="S208" s="34"/>
      <c r="T208" s="34"/>
    </row>
    <row r="209" spans="1:20" ht="132" x14ac:dyDescent="0.3">
      <c r="A209" s="131"/>
      <c r="B209" s="136" t="s">
        <v>895</v>
      </c>
      <c r="C209" s="132">
        <v>59.957250000000002</v>
      </c>
      <c r="D209" s="132">
        <v>4</v>
      </c>
      <c r="E209" s="132">
        <v>196.04900000000001</v>
      </c>
      <c r="F209" s="132">
        <v>196.04900000000001</v>
      </c>
      <c r="G209" s="132">
        <v>0</v>
      </c>
      <c r="H209" s="132">
        <v>0</v>
      </c>
      <c r="I209" s="133">
        <v>3</v>
      </c>
      <c r="J209" s="132">
        <v>0</v>
      </c>
      <c r="K209" s="133">
        <v>4</v>
      </c>
      <c r="L209" s="132">
        <v>43.78</v>
      </c>
      <c r="M209" s="132">
        <v>239.82900000000001</v>
      </c>
      <c r="N209"/>
      <c r="O209"/>
      <c r="P209" s="34"/>
      <c r="Q209" s="34"/>
      <c r="R209" s="34"/>
      <c r="S209" s="34"/>
      <c r="T209" s="34"/>
    </row>
    <row r="210" spans="1:20" ht="99" x14ac:dyDescent="0.3">
      <c r="A210" s="131"/>
      <c r="B210" s="136" t="s">
        <v>896</v>
      </c>
      <c r="C210" s="132">
        <v>59.957250000000002</v>
      </c>
      <c r="D210" s="132">
        <v>4</v>
      </c>
      <c r="E210" s="132">
        <v>196.04900000000001</v>
      </c>
      <c r="F210" s="132">
        <v>196.04900000000001</v>
      </c>
      <c r="G210" s="132">
        <v>0</v>
      </c>
      <c r="H210" s="132">
        <v>0</v>
      </c>
      <c r="I210" s="133">
        <v>3</v>
      </c>
      <c r="J210" s="132">
        <v>0</v>
      </c>
      <c r="K210" s="133">
        <v>4</v>
      </c>
      <c r="L210" s="132">
        <v>43.78</v>
      </c>
      <c r="M210" s="132">
        <v>239.82900000000001</v>
      </c>
      <c r="N210"/>
      <c r="O210"/>
      <c r="P210" s="34"/>
      <c r="Q210" s="34"/>
      <c r="R210" s="34"/>
      <c r="S210" s="34"/>
      <c r="T210" s="34"/>
    </row>
    <row r="211" spans="1:20" ht="132" x14ac:dyDescent="0.3">
      <c r="A211" s="131"/>
      <c r="B211" s="136" t="s">
        <v>332</v>
      </c>
      <c r="C211" s="132">
        <v>336.637</v>
      </c>
      <c r="D211" s="132">
        <v>1</v>
      </c>
      <c r="E211" s="132">
        <v>254.227</v>
      </c>
      <c r="F211" s="132">
        <v>254.227</v>
      </c>
      <c r="G211" s="132">
        <v>0</v>
      </c>
      <c r="H211" s="132">
        <v>49.287999999999997</v>
      </c>
      <c r="I211" s="133">
        <v>1</v>
      </c>
      <c r="J211" s="132">
        <v>33.122</v>
      </c>
      <c r="K211" s="133">
        <v>1</v>
      </c>
      <c r="L211" s="132">
        <v>0</v>
      </c>
      <c r="M211" s="132">
        <v>336.637</v>
      </c>
      <c r="N211"/>
      <c r="O211"/>
      <c r="P211" s="34"/>
      <c r="Q211" s="34"/>
      <c r="R211" s="34"/>
      <c r="S211" s="34"/>
      <c r="T211" s="34"/>
    </row>
    <row r="212" spans="1:20" ht="49.5" x14ac:dyDescent="0.3">
      <c r="A212" s="131"/>
      <c r="B212" s="136" t="s">
        <v>897</v>
      </c>
      <c r="C212" s="132">
        <v>119.15349999999999</v>
      </c>
      <c r="D212" s="132">
        <v>2</v>
      </c>
      <c r="E212" s="132">
        <v>123.98099999999999</v>
      </c>
      <c r="F212" s="132">
        <v>123.98099999999999</v>
      </c>
      <c r="G212" s="132">
        <v>0</v>
      </c>
      <c r="H212" s="132">
        <v>51.786000000000001</v>
      </c>
      <c r="I212" s="133">
        <v>2</v>
      </c>
      <c r="J212" s="132">
        <v>57.54</v>
      </c>
      <c r="K212" s="133">
        <v>2</v>
      </c>
      <c r="L212" s="132">
        <v>5</v>
      </c>
      <c r="M212" s="132">
        <v>238.30699999999999</v>
      </c>
      <c r="N212"/>
      <c r="O212"/>
      <c r="P212" s="34"/>
      <c r="Q212" s="34"/>
      <c r="R212" s="34"/>
      <c r="S212" s="34"/>
      <c r="T212" s="34"/>
    </row>
    <row r="213" spans="1:20" ht="82.5" x14ac:dyDescent="0.3">
      <c r="A213" s="131"/>
      <c r="B213" s="136" t="s">
        <v>898</v>
      </c>
      <c r="C213" s="132">
        <v>165.31020000000001</v>
      </c>
      <c r="D213" s="132">
        <v>5</v>
      </c>
      <c r="E213" s="132">
        <v>530.09900000000005</v>
      </c>
      <c r="F213" s="132">
        <v>530.09900000000005</v>
      </c>
      <c r="G213" s="132">
        <v>0</v>
      </c>
      <c r="H213" s="132">
        <v>152.6</v>
      </c>
      <c r="I213" s="133">
        <v>4</v>
      </c>
      <c r="J213" s="132">
        <v>143.852</v>
      </c>
      <c r="K213" s="133">
        <v>5</v>
      </c>
      <c r="L213" s="132">
        <v>0</v>
      </c>
      <c r="M213" s="132">
        <v>826.55100000000004</v>
      </c>
      <c r="N213"/>
      <c r="O213"/>
      <c r="P213" s="34"/>
      <c r="Q213" s="34"/>
      <c r="R213" s="34"/>
      <c r="S213" s="34"/>
      <c r="T213" s="34"/>
    </row>
    <row r="214" spans="1:20" ht="99" x14ac:dyDescent="0.3">
      <c r="A214" s="131"/>
      <c r="B214" s="136" t="s">
        <v>899</v>
      </c>
      <c r="C214" s="132">
        <v>72.866714285714281</v>
      </c>
      <c r="D214" s="132">
        <v>7</v>
      </c>
      <c r="E214" s="132">
        <v>159.31800000000001</v>
      </c>
      <c r="F214" s="132">
        <v>159.31800000000001</v>
      </c>
      <c r="G214" s="132">
        <v>0</v>
      </c>
      <c r="H214" s="132">
        <v>140.30099999999999</v>
      </c>
      <c r="I214" s="133">
        <v>6</v>
      </c>
      <c r="J214" s="132">
        <v>210.44800000000001</v>
      </c>
      <c r="K214" s="133">
        <v>7</v>
      </c>
      <c r="L214" s="132">
        <v>0</v>
      </c>
      <c r="M214" s="132">
        <v>510.06700000000001</v>
      </c>
      <c r="N214"/>
      <c r="O214"/>
      <c r="P214" s="34"/>
      <c r="Q214" s="34"/>
      <c r="R214" s="34"/>
      <c r="S214" s="34"/>
      <c r="T214" s="34"/>
    </row>
    <row r="215" spans="1:20" ht="82.5" x14ac:dyDescent="0.3">
      <c r="A215" s="131"/>
      <c r="B215" s="136" t="s">
        <v>900</v>
      </c>
      <c r="C215" s="132">
        <v>71.597714285714275</v>
      </c>
      <c r="D215" s="132">
        <v>14</v>
      </c>
      <c r="E215" s="132">
        <v>327.47800000000001</v>
      </c>
      <c r="F215" s="132">
        <v>327.47800000000001</v>
      </c>
      <c r="G215" s="132">
        <v>0</v>
      </c>
      <c r="H215" s="132">
        <v>255.30199999999999</v>
      </c>
      <c r="I215" s="133">
        <v>13</v>
      </c>
      <c r="J215" s="132">
        <v>419.58800000000002</v>
      </c>
      <c r="K215" s="133">
        <v>14</v>
      </c>
      <c r="L215" s="132">
        <v>0</v>
      </c>
      <c r="M215" s="132">
        <v>1002.3679999999999</v>
      </c>
      <c r="N215"/>
      <c r="O215"/>
      <c r="P215" s="34"/>
      <c r="Q215" s="34"/>
      <c r="R215" s="34"/>
      <c r="S215" s="34"/>
      <c r="T215" s="34"/>
    </row>
    <row r="216" spans="1:20" ht="99" x14ac:dyDescent="0.3">
      <c r="A216" s="131"/>
      <c r="B216" s="136" t="s">
        <v>901</v>
      </c>
      <c r="C216" s="132">
        <v>71.597714285714275</v>
      </c>
      <c r="D216" s="132">
        <v>14</v>
      </c>
      <c r="E216" s="132">
        <v>327.47800000000001</v>
      </c>
      <c r="F216" s="132">
        <v>327.47800000000001</v>
      </c>
      <c r="G216" s="132">
        <v>0</v>
      </c>
      <c r="H216" s="132">
        <v>255.30199999999999</v>
      </c>
      <c r="I216" s="133">
        <v>13</v>
      </c>
      <c r="J216" s="132">
        <v>419.58800000000002</v>
      </c>
      <c r="K216" s="133">
        <v>14</v>
      </c>
      <c r="L216" s="132">
        <v>0</v>
      </c>
      <c r="M216" s="132">
        <v>1002.3679999999999</v>
      </c>
      <c r="N216"/>
      <c r="O216"/>
      <c r="P216" s="34"/>
      <c r="Q216" s="34"/>
      <c r="R216" s="34"/>
      <c r="S216" s="34"/>
      <c r="T216" s="34"/>
    </row>
    <row r="217" spans="1:20" ht="66" x14ac:dyDescent="0.3">
      <c r="A217" s="131" t="s">
        <v>562</v>
      </c>
      <c r="B217" s="136" t="s">
        <v>902</v>
      </c>
      <c r="C217" s="132">
        <v>52.378199999999993</v>
      </c>
      <c r="D217" s="132">
        <v>5</v>
      </c>
      <c r="E217" s="132">
        <v>0</v>
      </c>
      <c r="F217" s="132">
        <v>0</v>
      </c>
      <c r="G217" s="132">
        <v>0</v>
      </c>
      <c r="H217" s="132">
        <v>142.327</v>
      </c>
      <c r="I217" s="133">
        <v>4</v>
      </c>
      <c r="J217" s="132">
        <v>0</v>
      </c>
      <c r="K217" s="133">
        <v>5</v>
      </c>
      <c r="L217" s="132">
        <v>119.56399999999999</v>
      </c>
      <c r="M217" s="132">
        <v>261.89099999999996</v>
      </c>
      <c r="N217"/>
      <c r="O217"/>
      <c r="P217" s="34"/>
      <c r="Q217" s="34"/>
      <c r="R217" s="34"/>
      <c r="S217" s="34"/>
      <c r="T217" s="34"/>
    </row>
    <row r="218" spans="1:20" ht="82.5" x14ac:dyDescent="0.3">
      <c r="A218" s="131"/>
      <c r="B218" s="136" t="s">
        <v>335</v>
      </c>
      <c r="C218" s="132">
        <v>107.14164705882354</v>
      </c>
      <c r="D218" s="132">
        <v>5.666666666666667</v>
      </c>
      <c r="E218" s="132">
        <v>872.01700000000005</v>
      </c>
      <c r="F218" s="132">
        <v>872.01700000000005</v>
      </c>
      <c r="G218" s="132">
        <v>0</v>
      </c>
      <c r="H218" s="132">
        <v>450.12599999999998</v>
      </c>
      <c r="I218" s="133">
        <v>14</v>
      </c>
      <c r="J218" s="132">
        <v>499.26499999999999</v>
      </c>
      <c r="K218" s="133">
        <v>17</v>
      </c>
      <c r="L218" s="132">
        <v>0</v>
      </c>
      <c r="M218" s="132">
        <v>1821.4080000000001</v>
      </c>
      <c r="N218"/>
      <c r="O218"/>
      <c r="P218" s="34"/>
      <c r="Q218" s="34"/>
      <c r="R218" s="34"/>
      <c r="S218" s="34"/>
      <c r="T218" s="34"/>
    </row>
    <row r="219" spans="1:20" ht="49.5" x14ac:dyDescent="0.3">
      <c r="A219" s="131"/>
      <c r="B219" s="136" t="s">
        <v>903</v>
      </c>
      <c r="C219" s="132">
        <v>63.363210526315783</v>
      </c>
      <c r="D219" s="132">
        <v>9.5</v>
      </c>
      <c r="E219" s="132">
        <v>242.04</v>
      </c>
      <c r="F219" s="132">
        <v>242.04</v>
      </c>
      <c r="G219" s="132">
        <v>0</v>
      </c>
      <c r="H219" s="132">
        <v>493.89800000000002</v>
      </c>
      <c r="I219" s="133">
        <v>17</v>
      </c>
      <c r="J219" s="132">
        <v>252.089</v>
      </c>
      <c r="K219" s="133">
        <v>19</v>
      </c>
      <c r="L219" s="132">
        <v>215.874</v>
      </c>
      <c r="M219" s="132">
        <v>1203.9009999999998</v>
      </c>
      <c r="N219"/>
      <c r="O219"/>
      <c r="P219" s="34"/>
      <c r="Q219" s="34"/>
      <c r="R219" s="34"/>
      <c r="S219" s="34"/>
      <c r="T219" s="34"/>
    </row>
    <row r="220" spans="1:20" ht="82.5" x14ac:dyDescent="0.3">
      <c r="A220" s="131"/>
      <c r="B220" s="136" t="s">
        <v>904</v>
      </c>
      <c r="C220" s="132">
        <v>170.65279999999998</v>
      </c>
      <c r="D220" s="132">
        <v>5</v>
      </c>
      <c r="E220" s="132">
        <v>255.17</v>
      </c>
      <c r="F220" s="132">
        <v>255.17</v>
      </c>
      <c r="G220" s="132">
        <v>0</v>
      </c>
      <c r="H220" s="132">
        <v>224.32</v>
      </c>
      <c r="I220" s="133">
        <v>4</v>
      </c>
      <c r="J220" s="132">
        <v>252.089</v>
      </c>
      <c r="K220" s="133">
        <v>5</v>
      </c>
      <c r="L220" s="132">
        <v>121.685</v>
      </c>
      <c r="M220" s="132">
        <v>853.2639999999999</v>
      </c>
      <c r="N220"/>
      <c r="O220"/>
      <c r="P220" s="34"/>
      <c r="Q220" s="34"/>
      <c r="R220" s="34"/>
      <c r="S220" s="34"/>
      <c r="T220" s="34"/>
    </row>
    <row r="221" spans="1:20" ht="66" x14ac:dyDescent="0.3">
      <c r="A221" s="131"/>
      <c r="B221" s="136" t="s">
        <v>905</v>
      </c>
      <c r="C221" s="132">
        <v>89.365199999999987</v>
      </c>
      <c r="D221" s="132">
        <v>5</v>
      </c>
      <c r="E221" s="132">
        <v>0</v>
      </c>
      <c r="F221" s="132">
        <v>0</v>
      </c>
      <c r="G221" s="132">
        <v>0</v>
      </c>
      <c r="H221" s="132">
        <v>160.83699999999999</v>
      </c>
      <c r="I221" s="133">
        <v>4</v>
      </c>
      <c r="J221" s="132">
        <v>285.98899999999998</v>
      </c>
      <c r="K221" s="133">
        <v>5</v>
      </c>
      <c r="L221" s="132">
        <v>0</v>
      </c>
      <c r="M221" s="132">
        <v>446.82599999999996</v>
      </c>
      <c r="N221"/>
      <c r="O221"/>
      <c r="P221" s="34"/>
      <c r="Q221" s="34"/>
      <c r="R221" s="34"/>
      <c r="S221" s="34"/>
      <c r="T221" s="34"/>
    </row>
    <row r="222" spans="1:20" ht="82.5" x14ac:dyDescent="0.3">
      <c r="A222" s="131"/>
      <c r="B222" s="136" t="s">
        <v>957</v>
      </c>
      <c r="C222" s="132">
        <v>2.5</v>
      </c>
      <c r="D222" s="132">
        <v>6</v>
      </c>
      <c r="E222" s="132">
        <v>0</v>
      </c>
      <c r="F222" s="132">
        <v>0</v>
      </c>
      <c r="G222" s="132">
        <v>0</v>
      </c>
      <c r="H222" s="132">
        <v>0</v>
      </c>
      <c r="I222" s="133">
        <v>5</v>
      </c>
      <c r="J222" s="132">
        <v>0</v>
      </c>
      <c r="K222" s="133">
        <v>6</v>
      </c>
      <c r="L222" s="132">
        <v>15</v>
      </c>
      <c r="M222" s="132">
        <v>15</v>
      </c>
      <c r="N222"/>
      <c r="O222"/>
      <c r="P222" s="34"/>
      <c r="Q222" s="34"/>
      <c r="R222" s="34"/>
      <c r="S222" s="34"/>
      <c r="T222" s="34"/>
    </row>
    <row r="223" spans="1:20" ht="66" x14ac:dyDescent="0.3">
      <c r="A223" s="131"/>
      <c r="B223" s="136" t="s">
        <v>906</v>
      </c>
      <c r="C223" s="132">
        <v>85.719857142857137</v>
      </c>
      <c r="D223" s="132">
        <v>14</v>
      </c>
      <c r="E223" s="132">
        <v>295.613</v>
      </c>
      <c r="F223" s="132">
        <v>295.613</v>
      </c>
      <c r="G223" s="132">
        <v>0</v>
      </c>
      <c r="H223" s="132">
        <v>1083.7370000000001</v>
      </c>
      <c r="I223" s="133">
        <v>26</v>
      </c>
      <c r="J223" s="132">
        <v>987.178</v>
      </c>
      <c r="K223" s="133">
        <v>28</v>
      </c>
      <c r="L223" s="132">
        <v>33.628</v>
      </c>
      <c r="M223" s="132">
        <v>2400.1559999999999</v>
      </c>
      <c r="N223"/>
      <c r="O223"/>
      <c r="P223" s="34"/>
      <c r="Q223" s="34"/>
      <c r="R223" s="34"/>
      <c r="S223" s="34"/>
      <c r="T223" s="34"/>
    </row>
    <row r="224" spans="1:20" ht="82.5" x14ac:dyDescent="0.3">
      <c r="A224" s="131"/>
      <c r="B224" s="136" t="s">
        <v>907</v>
      </c>
      <c r="C224" s="132">
        <v>0.56668421052631579</v>
      </c>
      <c r="D224" s="132">
        <v>19</v>
      </c>
      <c r="E224" s="132">
        <v>10.064</v>
      </c>
      <c r="F224" s="132">
        <v>10.064</v>
      </c>
      <c r="G224" s="132">
        <v>0</v>
      </c>
      <c r="H224" s="132">
        <v>0</v>
      </c>
      <c r="I224" s="133">
        <v>36</v>
      </c>
      <c r="J224" s="132">
        <v>0</v>
      </c>
      <c r="K224" s="133">
        <v>38</v>
      </c>
      <c r="L224" s="132">
        <v>11.47</v>
      </c>
      <c r="M224" s="132">
        <v>21.533999999999999</v>
      </c>
      <c r="N224"/>
      <c r="O224"/>
      <c r="P224" s="34"/>
      <c r="Q224" s="34"/>
      <c r="R224" s="34"/>
      <c r="S224" s="34"/>
      <c r="T224" s="34"/>
    </row>
    <row r="225" spans="1:20" ht="66" x14ac:dyDescent="0.3">
      <c r="A225" s="131"/>
      <c r="B225" s="136" t="s">
        <v>908</v>
      </c>
      <c r="C225" s="132">
        <v>3.1857142857142859</v>
      </c>
      <c r="D225" s="132">
        <v>7</v>
      </c>
      <c r="E225" s="132">
        <v>22.3</v>
      </c>
      <c r="F225" s="132">
        <v>22.3</v>
      </c>
      <c r="G225" s="132">
        <v>0</v>
      </c>
      <c r="H225" s="132">
        <v>0</v>
      </c>
      <c r="I225" s="133">
        <v>6</v>
      </c>
      <c r="J225" s="132">
        <v>0</v>
      </c>
      <c r="K225" s="133">
        <v>7</v>
      </c>
      <c r="L225" s="132">
        <v>0</v>
      </c>
      <c r="M225" s="132">
        <v>22.3</v>
      </c>
      <c r="N225"/>
      <c r="O225"/>
      <c r="P225" s="34"/>
      <c r="Q225" s="34"/>
      <c r="R225" s="34"/>
      <c r="S225" s="34"/>
      <c r="T225" s="34"/>
    </row>
    <row r="226" spans="1:20" ht="82.5" x14ac:dyDescent="0.3">
      <c r="A226" s="131"/>
      <c r="B226" s="136" t="s">
        <v>343</v>
      </c>
      <c r="C226" s="132">
        <v>75.924916666666675</v>
      </c>
      <c r="D226" s="132">
        <v>6</v>
      </c>
      <c r="E226" s="132">
        <v>427.86700000000002</v>
      </c>
      <c r="F226" s="132">
        <v>427.86700000000002</v>
      </c>
      <c r="G226" s="132">
        <v>0</v>
      </c>
      <c r="H226" s="132">
        <v>205.88200000000001</v>
      </c>
      <c r="I226" s="133">
        <v>10</v>
      </c>
      <c r="J226" s="132">
        <v>262.35000000000002</v>
      </c>
      <c r="K226" s="133">
        <v>12</v>
      </c>
      <c r="L226" s="132">
        <v>15</v>
      </c>
      <c r="M226" s="132">
        <v>911.09900000000005</v>
      </c>
      <c r="N226"/>
      <c r="O226"/>
      <c r="P226" s="34"/>
      <c r="Q226" s="34"/>
      <c r="R226" s="34"/>
      <c r="S226" s="34"/>
      <c r="T226" s="34"/>
    </row>
    <row r="227" spans="1:20" ht="66" x14ac:dyDescent="0.3">
      <c r="A227" s="131"/>
      <c r="B227" s="136" t="s">
        <v>909</v>
      </c>
      <c r="C227" s="132">
        <v>3.1857142857142859</v>
      </c>
      <c r="D227" s="132">
        <v>7</v>
      </c>
      <c r="E227" s="132">
        <v>22.3</v>
      </c>
      <c r="F227" s="132">
        <v>22.3</v>
      </c>
      <c r="G227" s="132">
        <v>0</v>
      </c>
      <c r="H227" s="132">
        <v>0</v>
      </c>
      <c r="I227" s="133">
        <v>6</v>
      </c>
      <c r="J227" s="132">
        <v>0</v>
      </c>
      <c r="K227" s="133">
        <v>7</v>
      </c>
      <c r="L227" s="132">
        <v>0</v>
      </c>
      <c r="M227" s="132">
        <v>22.3</v>
      </c>
      <c r="N227"/>
      <c r="O227"/>
      <c r="P227" s="34"/>
      <c r="Q227" s="34"/>
      <c r="R227" s="34"/>
      <c r="S227" s="34"/>
      <c r="T227" s="34"/>
    </row>
    <row r="228" spans="1:20" ht="49.5" x14ac:dyDescent="0.3">
      <c r="A228" s="131"/>
      <c r="B228" s="136" t="s">
        <v>910</v>
      </c>
      <c r="C228" s="132">
        <v>103.55033333333334</v>
      </c>
      <c r="D228" s="132">
        <v>5</v>
      </c>
      <c r="E228" s="132">
        <v>604.80700000000002</v>
      </c>
      <c r="F228" s="132">
        <v>604.80700000000002</v>
      </c>
      <c r="G228" s="132">
        <v>0</v>
      </c>
      <c r="H228" s="132">
        <v>213.017</v>
      </c>
      <c r="I228" s="133">
        <v>12</v>
      </c>
      <c r="J228" s="132">
        <v>735.43100000000004</v>
      </c>
      <c r="K228" s="133">
        <v>15</v>
      </c>
      <c r="L228" s="132">
        <v>0</v>
      </c>
      <c r="M228" s="132">
        <v>1553.2550000000001</v>
      </c>
      <c r="N228"/>
      <c r="O228"/>
      <c r="P228" s="34"/>
      <c r="Q228" s="34"/>
      <c r="R228" s="34"/>
      <c r="S228" s="34"/>
      <c r="T228" s="34"/>
    </row>
    <row r="229" spans="1:20" ht="49.5" x14ac:dyDescent="0.3">
      <c r="A229" s="131"/>
      <c r="B229" s="136" t="s">
        <v>911</v>
      </c>
      <c r="C229" s="132">
        <v>48.914000000000001</v>
      </c>
      <c r="D229" s="132">
        <v>5</v>
      </c>
      <c r="E229" s="132">
        <v>0</v>
      </c>
      <c r="F229" s="132">
        <v>0</v>
      </c>
      <c r="G229" s="132">
        <v>0</v>
      </c>
      <c r="H229" s="132">
        <v>0</v>
      </c>
      <c r="I229" s="133">
        <v>8</v>
      </c>
      <c r="J229" s="132">
        <v>489.14</v>
      </c>
      <c r="K229" s="133">
        <v>10</v>
      </c>
      <c r="L229" s="132">
        <v>0</v>
      </c>
      <c r="M229" s="132">
        <v>489.14</v>
      </c>
      <c r="N229"/>
      <c r="O229"/>
      <c r="P229" s="34"/>
      <c r="Q229" s="34"/>
      <c r="R229" s="34"/>
      <c r="S229" s="34"/>
      <c r="T229" s="34"/>
    </row>
    <row r="230" spans="1:20" ht="82.5" x14ac:dyDescent="0.3">
      <c r="A230" s="131"/>
      <c r="B230" s="136" t="s">
        <v>912</v>
      </c>
      <c r="C230" s="132">
        <v>0.37</v>
      </c>
      <c r="D230" s="132">
        <v>31</v>
      </c>
      <c r="E230" s="132">
        <v>0</v>
      </c>
      <c r="F230" s="132">
        <v>0</v>
      </c>
      <c r="G230" s="132">
        <v>0</v>
      </c>
      <c r="H230" s="132">
        <v>0</v>
      </c>
      <c r="I230" s="133">
        <v>30</v>
      </c>
      <c r="J230" s="132">
        <v>0</v>
      </c>
      <c r="K230" s="133">
        <v>31</v>
      </c>
      <c r="L230" s="132">
        <v>11.47</v>
      </c>
      <c r="M230" s="132">
        <v>11.47</v>
      </c>
      <c r="N230"/>
      <c r="O230"/>
      <c r="P230" s="34"/>
      <c r="Q230" s="34"/>
      <c r="R230" s="34"/>
      <c r="S230" s="34"/>
      <c r="T230" s="34"/>
    </row>
    <row r="231" spans="1:20" ht="82.5" x14ac:dyDescent="0.3">
      <c r="A231" s="131"/>
      <c r="B231" s="136" t="s">
        <v>342</v>
      </c>
      <c r="C231" s="132">
        <v>200.65619999999998</v>
      </c>
      <c r="D231" s="132">
        <v>5</v>
      </c>
      <c r="E231" s="132">
        <v>720.41300000000001</v>
      </c>
      <c r="F231" s="132">
        <v>720.41300000000001</v>
      </c>
      <c r="G231" s="132">
        <v>0</v>
      </c>
      <c r="H231" s="132">
        <v>730.34500000000003</v>
      </c>
      <c r="I231" s="133">
        <v>8</v>
      </c>
      <c r="J231" s="132">
        <v>540.80400000000009</v>
      </c>
      <c r="K231" s="133">
        <v>10</v>
      </c>
      <c r="L231" s="132">
        <v>15</v>
      </c>
      <c r="M231" s="132">
        <v>2006.5619999999999</v>
      </c>
      <c r="N231"/>
      <c r="O231"/>
      <c r="P231" s="34"/>
      <c r="Q231" s="34"/>
      <c r="R231" s="34"/>
      <c r="S231" s="34"/>
      <c r="T231" s="34"/>
    </row>
    <row r="232" spans="1:20" ht="82.5" x14ac:dyDescent="0.3">
      <c r="A232" s="131"/>
      <c r="B232" s="136" t="s">
        <v>913</v>
      </c>
      <c r="C232" s="132">
        <v>204.58340000000001</v>
      </c>
      <c r="D232" s="132">
        <v>5</v>
      </c>
      <c r="E232" s="132">
        <v>405.56700000000001</v>
      </c>
      <c r="F232" s="132">
        <v>405.56700000000001</v>
      </c>
      <c r="G232" s="132">
        <v>0</v>
      </c>
      <c r="H232" s="132">
        <v>340</v>
      </c>
      <c r="I232" s="133">
        <v>4</v>
      </c>
      <c r="J232" s="132">
        <v>262.35000000000002</v>
      </c>
      <c r="K232" s="133">
        <v>5</v>
      </c>
      <c r="L232" s="132">
        <v>15</v>
      </c>
      <c r="M232" s="132">
        <v>1022.917</v>
      </c>
      <c r="N232"/>
      <c r="O232"/>
      <c r="P232" s="34"/>
      <c r="Q232" s="34"/>
      <c r="R232" s="34"/>
      <c r="S232" s="34"/>
      <c r="T232" s="34"/>
    </row>
    <row r="233" spans="1:20" ht="82.5" x14ac:dyDescent="0.3">
      <c r="A233" s="131"/>
      <c r="B233" s="136" t="s">
        <v>914</v>
      </c>
      <c r="C233" s="132">
        <v>114.32300000000002</v>
      </c>
      <c r="D233" s="132">
        <v>21</v>
      </c>
      <c r="E233" s="132">
        <v>285.54899999999998</v>
      </c>
      <c r="F233" s="132">
        <v>285.54899999999998</v>
      </c>
      <c r="G233" s="132">
        <v>0</v>
      </c>
      <c r="H233" s="132">
        <v>1065.0530000000001</v>
      </c>
      <c r="I233" s="133">
        <v>20</v>
      </c>
      <c r="J233" s="132">
        <v>987.178</v>
      </c>
      <c r="K233" s="133">
        <v>21</v>
      </c>
      <c r="L233" s="132">
        <v>63.003</v>
      </c>
      <c r="M233" s="132">
        <v>2400.7830000000004</v>
      </c>
      <c r="N233"/>
      <c r="O233"/>
      <c r="P233" s="34"/>
      <c r="Q233" s="34"/>
      <c r="R233" s="34"/>
      <c r="S233" s="34"/>
      <c r="T233" s="34"/>
    </row>
    <row r="234" spans="1:20" ht="82.5" x14ac:dyDescent="0.3">
      <c r="A234" s="131"/>
      <c r="B234" s="136" t="s">
        <v>915</v>
      </c>
      <c r="C234" s="132">
        <v>210.03919999999999</v>
      </c>
      <c r="D234" s="132">
        <v>5</v>
      </c>
      <c r="E234" s="132">
        <v>438.43700000000001</v>
      </c>
      <c r="F234" s="132">
        <v>438.43700000000001</v>
      </c>
      <c r="G234" s="132">
        <v>0</v>
      </c>
      <c r="H234" s="132">
        <v>338.27699999999999</v>
      </c>
      <c r="I234" s="133">
        <v>4</v>
      </c>
      <c r="J234" s="132">
        <v>259.21899999999999</v>
      </c>
      <c r="K234" s="133">
        <v>5</v>
      </c>
      <c r="L234" s="132">
        <v>14.263</v>
      </c>
      <c r="M234" s="132">
        <v>1050.1959999999999</v>
      </c>
      <c r="N234"/>
      <c r="O234"/>
      <c r="P234" s="34"/>
      <c r="Q234" s="34"/>
      <c r="R234" s="34"/>
      <c r="S234" s="34"/>
      <c r="T234" s="34"/>
    </row>
    <row r="235" spans="1:20" ht="49.5" x14ac:dyDescent="0.3">
      <c r="A235" s="131"/>
      <c r="B235" s="136" t="s">
        <v>916</v>
      </c>
      <c r="C235" s="132">
        <v>64.344999999999999</v>
      </c>
      <c r="D235" s="132">
        <v>7</v>
      </c>
      <c r="E235" s="132">
        <v>0</v>
      </c>
      <c r="F235" s="132">
        <v>0</v>
      </c>
      <c r="G235" s="132">
        <v>0</v>
      </c>
      <c r="H235" s="132">
        <v>0</v>
      </c>
      <c r="I235" s="133">
        <v>6</v>
      </c>
      <c r="J235" s="132">
        <v>405.745</v>
      </c>
      <c r="K235" s="133">
        <v>7</v>
      </c>
      <c r="L235" s="132">
        <v>44.67</v>
      </c>
      <c r="M235" s="132">
        <v>450.41500000000002</v>
      </c>
      <c r="N235"/>
      <c r="O235"/>
      <c r="P235" s="34"/>
      <c r="Q235" s="34"/>
      <c r="R235" s="34"/>
      <c r="S235" s="34"/>
      <c r="T235" s="34"/>
    </row>
    <row r="236" spans="1:20" ht="66" x14ac:dyDescent="0.3">
      <c r="A236" s="131"/>
      <c r="B236" s="136" t="s">
        <v>917</v>
      </c>
      <c r="C236" s="132">
        <v>4</v>
      </c>
      <c r="D236" s="132">
        <v>5</v>
      </c>
      <c r="E236" s="132">
        <v>0</v>
      </c>
      <c r="F236" s="132">
        <v>0</v>
      </c>
      <c r="G236" s="132">
        <v>0</v>
      </c>
      <c r="H236" s="132">
        <v>0</v>
      </c>
      <c r="I236" s="133">
        <v>4</v>
      </c>
      <c r="J236" s="132">
        <v>0</v>
      </c>
      <c r="K236" s="133">
        <v>5</v>
      </c>
      <c r="L236" s="132">
        <v>20</v>
      </c>
      <c r="M236" s="132">
        <v>20</v>
      </c>
      <c r="N236"/>
      <c r="O236"/>
      <c r="P236" s="34"/>
      <c r="Q236" s="34"/>
      <c r="R236" s="34"/>
      <c r="S236" s="34"/>
      <c r="T236" s="34"/>
    </row>
    <row r="237" spans="1:20" ht="66" x14ac:dyDescent="0.3">
      <c r="A237" s="131" t="s">
        <v>589</v>
      </c>
      <c r="B237" s="136" t="s">
        <v>212</v>
      </c>
      <c r="C237" s="132">
        <v>29.3825</v>
      </c>
      <c r="D237" s="132">
        <v>2</v>
      </c>
      <c r="E237" s="132">
        <v>0</v>
      </c>
      <c r="F237" s="132">
        <v>0</v>
      </c>
      <c r="G237" s="132">
        <v>0</v>
      </c>
      <c r="H237" s="132">
        <v>17.826000000000001</v>
      </c>
      <c r="I237" s="133">
        <v>1</v>
      </c>
      <c r="J237" s="132">
        <v>0</v>
      </c>
      <c r="K237" s="133">
        <v>2</v>
      </c>
      <c r="L237" s="132">
        <v>40.939</v>
      </c>
      <c r="M237" s="132">
        <v>58.765000000000001</v>
      </c>
      <c r="N237"/>
      <c r="O237"/>
      <c r="P237" s="34"/>
      <c r="Q237" s="34"/>
      <c r="R237" s="34"/>
      <c r="S237" s="34"/>
      <c r="T237" s="34"/>
    </row>
    <row r="238" spans="1:20" ht="66" x14ac:dyDescent="0.3">
      <c r="A238" s="131"/>
      <c r="B238" s="136" t="s">
        <v>918</v>
      </c>
      <c r="C238" s="132">
        <v>71.357624999999999</v>
      </c>
      <c r="D238" s="132">
        <v>4</v>
      </c>
      <c r="E238" s="132">
        <v>176.715</v>
      </c>
      <c r="F238" s="132">
        <v>176.715</v>
      </c>
      <c r="G238" s="132">
        <v>0</v>
      </c>
      <c r="H238" s="132">
        <v>81.941999999999993</v>
      </c>
      <c r="I238" s="133">
        <v>6</v>
      </c>
      <c r="J238" s="132">
        <v>303.36799999999999</v>
      </c>
      <c r="K238" s="133">
        <v>8</v>
      </c>
      <c r="L238" s="132">
        <v>8.8360000000000003</v>
      </c>
      <c r="M238" s="132">
        <v>570.86099999999999</v>
      </c>
      <c r="N238"/>
      <c r="O238"/>
      <c r="P238" s="34"/>
      <c r="Q238" s="34"/>
      <c r="R238" s="34"/>
      <c r="S238" s="34"/>
      <c r="T238" s="34"/>
    </row>
    <row r="239" spans="1:20" ht="82.5" x14ac:dyDescent="0.3">
      <c r="A239" s="131"/>
      <c r="B239" s="136" t="s">
        <v>919</v>
      </c>
      <c r="C239" s="132">
        <v>91.835999999999999</v>
      </c>
      <c r="D239" s="132">
        <v>4</v>
      </c>
      <c r="E239" s="132">
        <v>145.41999999999999</v>
      </c>
      <c r="F239" s="132">
        <v>145.41999999999999</v>
      </c>
      <c r="G239" s="132">
        <v>0</v>
      </c>
      <c r="H239" s="132">
        <v>99.926000000000002</v>
      </c>
      <c r="I239" s="133">
        <v>3</v>
      </c>
      <c r="J239" s="132">
        <v>121.998</v>
      </c>
      <c r="K239" s="133">
        <v>4</v>
      </c>
      <c r="L239" s="132">
        <v>0</v>
      </c>
      <c r="M239" s="132">
        <v>367.34399999999999</v>
      </c>
      <c r="N239"/>
      <c r="O239"/>
      <c r="P239" s="34"/>
      <c r="Q239" s="34"/>
      <c r="R239" s="34"/>
      <c r="S239" s="34"/>
      <c r="T239" s="34"/>
    </row>
    <row r="240" spans="1:20" ht="49.5" x14ac:dyDescent="0.3">
      <c r="A240" s="131" t="s">
        <v>591</v>
      </c>
      <c r="B240" s="136" t="s">
        <v>920</v>
      </c>
      <c r="C240" s="132">
        <v>54.077249999999999</v>
      </c>
      <c r="D240" s="132">
        <v>4</v>
      </c>
      <c r="E240" s="132">
        <v>0</v>
      </c>
      <c r="F240" s="132">
        <v>0</v>
      </c>
      <c r="G240" s="132">
        <v>0</v>
      </c>
      <c r="H240" s="132">
        <v>0</v>
      </c>
      <c r="I240" s="133">
        <v>6</v>
      </c>
      <c r="J240" s="132">
        <v>432.61799999999999</v>
      </c>
      <c r="K240" s="133">
        <v>8</v>
      </c>
      <c r="L240" s="132">
        <v>0</v>
      </c>
      <c r="M240" s="132">
        <v>432.61799999999999</v>
      </c>
      <c r="N240"/>
      <c r="O240"/>
      <c r="P240" s="34"/>
      <c r="Q240" s="34"/>
      <c r="R240" s="34"/>
      <c r="S240" s="34"/>
      <c r="T240" s="34"/>
    </row>
    <row r="241" spans="1:20" ht="82.5" x14ac:dyDescent="0.3">
      <c r="A241" s="131"/>
      <c r="B241" s="136" t="s">
        <v>921</v>
      </c>
      <c r="C241" s="132">
        <v>60.05</v>
      </c>
      <c r="D241" s="132">
        <v>4</v>
      </c>
      <c r="E241" s="132">
        <v>0</v>
      </c>
      <c r="F241" s="132">
        <v>0</v>
      </c>
      <c r="G241" s="132">
        <v>0</v>
      </c>
      <c r="H241" s="132">
        <v>0</v>
      </c>
      <c r="I241" s="133">
        <v>3</v>
      </c>
      <c r="J241" s="132">
        <v>240.2</v>
      </c>
      <c r="K241" s="133">
        <v>4</v>
      </c>
      <c r="L241" s="132">
        <v>0</v>
      </c>
      <c r="M241" s="132">
        <v>240.2</v>
      </c>
      <c r="N241"/>
      <c r="O241"/>
      <c r="P241" s="34"/>
      <c r="Q241" s="34"/>
      <c r="R241" s="34"/>
      <c r="S241" s="34"/>
      <c r="T241" s="34"/>
    </row>
    <row r="242" spans="1:20" ht="66" x14ac:dyDescent="0.3">
      <c r="A242" s="131" t="s">
        <v>593</v>
      </c>
      <c r="B242" s="136" t="s">
        <v>214</v>
      </c>
      <c r="C242" s="132">
        <v>51.865333333333332</v>
      </c>
      <c r="D242" s="132">
        <v>3</v>
      </c>
      <c r="E242" s="132">
        <v>0</v>
      </c>
      <c r="F242" s="132">
        <v>0</v>
      </c>
      <c r="G242" s="132">
        <v>0</v>
      </c>
      <c r="H242" s="132">
        <v>69.67</v>
      </c>
      <c r="I242" s="133">
        <v>2</v>
      </c>
      <c r="J242" s="132">
        <v>85.926000000000002</v>
      </c>
      <c r="K242" s="133">
        <v>3</v>
      </c>
      <c r="L242" s="132">
        <v>0</v>
      </c>
      <c r="M242" s="132">
        <v>155.596</v>
      </c>
      <c r="N242"/>
      <c r="O242"/>
      <c r="P242" s="34"/>
      <c r="Q242" s="34"/>
      <c r="R242" s="34"/>
      <c r="S242" s="34"/>
      <c r="T242" s="34"/>
    </row>
    <row r="243" spans="1:20" ht="82.5" x14ac:dyDescent="0.3">
      <c r="A243" s="131"/>
      <c r="B243" s="136" t="s">
        <v>922</v>
      </c>
      <c r="C243" s="132">
        <v>16.144615384615385</v>
      </c>
      <c r="D243" s="132">
        <v>6.5</v>
      </c>
      <c r="E243" s="132">
        <v>0</v>
      </c>
      <c r="F243" s="132">
        <v>0</v>
      </c>
      <c r="G243" s="132">
        <v>0</v>
      </c>
      <c r="H243" s="132">
        <v>0</v>
      </c>
      <c r="I243" s="133">
        <v>11</v>
      </c>
      <c r="J243" s="132">
        <v>134.39500000000001</v>
      </c>
      <c r="K243" s="133">
        <v>13</v>
      </c>
      <c r="L243" s="132">
        <v>75.484999999999999</v>
      </c>
      <c r="M243" s="132">
        <v>209.88</v>
      </c>
      <c r="N243"/>
      <c r="O243"/>
      <c r="P243" s="34"/>
      <c r="Q243" s="34"/>
      <c r="R243" s="34"/>
      <c r="S243" s="34"/>
      <c r="T243" s="34"/>
    </row>
    <row r="244" spans="1:20" ht="66" x14ac:dyDescent="0.3">
      <c r="A244" s="131"/>
      <c r="B244" s="136" t="s">
        <v>923</v>
      </c>
      <c r="C244" s="132">
        <v>189.50199999999998</v>
      </c>
      <c r="D244" s="132">
        <v>3</v>
      </c>
      <c r="E244" s="132">
        <v>342.95</v>
      </c>
      <c r="F244" s="132">
        <v>342.95</v>
      </c>
      <c r="G244" s="132">
        <v>0</v>
      </c>
      <c r="H244" s="132">
        <v>82.695999999999998</v>
      </c>
      <c r="I244" s="133">
        <v>2</v>
      </c>
      <c r="J244" s="132">
        <v>142.86000000000001</v>
      </c>
      <c r="K244" s="133">
        <v>3</v>
      </c>
      <c r="L244" s="132">
        <v>0</v>
      </c>
      <c r="M244" s="132">
        <v>568.50599999999997</v>
      </c>
      <c r="N244"/>
      <c r="O244"/>
      <c r="P244" s="34"/>
      <c r="Q244" s="34"/>
      <c r="R244" s="34"/>
      <c r="S244" s="34"/>
      <c r="T244" s="34"/>
    </row>
    <row r="245" spans="1:20" ht="115.5" x14ac:dyDescent="0.3">
      <c r="A245" s="131"/>
      <c r="B245" s="136" t="s">
        <v>924</v>
      </c>
      <c r="C245" s="132">
        <v>51.865333333333332</v>
      </c>
      <c r="D245" s="132">
        <v>3</v>
      </c>
      <c r="E245" s="132">
        <v>0</v>
      </c>
      <c r="F245" s="132">
        <v>0</v>
      </c>
      <c r="G245" s="132">
        <v>0</v>
      </c>
      <c r="H245" s="132">
        <v>69.67</v>
      </c>
      <c r="I245" s="133">
        <v>2</v>
      </c>
      <c r="J245" s="132">
        <v>85.926000000000002</v>
      </c>
      <c r="K245" s="133">
        <v>3</v>
      </c>
      <c r="L245" s="132">
        <v>0</v>
      </c>
      <c r="M245" s="132">
        <v>155.596</v>
      </c>
      <c r="N245"/>
      <c r="O245"/>
      <c r="P245" s="34"/>
      <c r="Q245" s="34"/>
      <c r="R245" s="34"/>
      <c r="S245" s="34"/>
      <c r="T245" s="34"/>
    </row>
    <row r="246" spans="1:20" ht="33" x14ac:dyDescent="0.3">
      <c r="A246" s="131" t="s">
        <v>596</v>
      </c>
      <c r="B246" s="136" t="s">
        <v>925</v>
      </c>
      <c r="C246" s="132">
        <v>84.331800000000001</v>
      </c>
      <c r="D246" s="132">
        <v>5</v>
      </c>
      <c r="E246" s="132">
        <v>421.65899999999999</v>
      </c>
      <c r="F246" s="132">
        <v>421.65899999999999</v>
      </c>
      <c r="G246" s="132">
        <v>0</v>
      </c>
      <c r="H246" s="132">
        <v>0</v>
      </c>
      <c r="I246" s="133">
        <v>4</v>
      </c>
      <c r="J246" s="132">
        <v>0</v>
      </c>
      <c r="K246" s="133">
        <v>5</v>
      </c>
      <c r="L246" s="132">
        <v>0</v>
      </c>
      <c r="M246" s="132">
        <v>421.65899999999999</v>
      </c>
      <c r="N246"/>
      <c r="O246"/>
      <c r="P246" s="34"/>
      <c r="Q246" s="34"/>
      <c r="R246" s="34"/>
      <c r="S246" s="34"/>
      <c r="T246" s="34"/>
    </row>
    <row r="247" spans="1:20" ht="49.5" x14ac:dyDescent="0.3">
      <c r="A247" s="131"/>
      <c r="B247" s="136" t="s">
        <v>926</v>
      </c>
      <c r="C247" s="132">
        <v>72.167999999999992</v>
      </c>
      <c r="D247" s="132">
        <v>5</v>
      </c>
      <c r="E247" s="132">
        <v>360.84</v>
      </c>
      <c r="F247" s="132">
        <v>360.84</v>
      </c>
      <c r="G247" s="132">
        <v>0</v>
      </c>
      <c r="H247" s="132">
        <v>0</v>
      </c>
      <c r="I247" s="133">
        <v>4</v>
      </c>
      <c r="J247" s="132">
        <v>0</v>
      </c>
      <c r="K247" s="133">
        <v>5</v>
      </c>
      <c r="L247" s="132">
        <v>0</v>
      </c>
      <c r="M247" s="132">
        <v>360.84</v>
      </c>
      <c r="N247"/>
      <c r="O247"/>
      <c r="P247" s="34"/>
      <c r="Q247" s="34"/>
      <c r="R247" s="34"/>
      <c r="S247" s="34"/>
      <c r="T247" s="34"/>
    </row>
    <row r="248" spans="1:20" ht="33" x14ac:dyDescent="0.3">
      <c r="A248" s="131"/>
      <c r="B248" s="136" t="s">
        <v>927</v>
      </c>
      <c r="C248" s="132">
        <v>72.167999999999992</v>
      </c>
      <c r="D248" s="132">
        <v>5</v>
      </c>
      <c r="E248" s="132">
        <v>360.84</v>
      </c>
      <c r="F248" s="132">
        <v>360.84</v>
      </c>
      <c r="G248" s="132">
        <v>0</v>
      </c>
      <c r="H248" s="132">
        <v>0</v>
      </c>
      <c r="I248" s="133">
        <v>4</v>
      </c>
      <c r="J248" s="132">
        <v>0</v>
      </c>
      <c r="K248" s="133">
        <v>5</v>
      </c>
      <c r="L248" s="132">
        <v>0</v>
      </c>
      <c r="M248" s="132">
        <v>360.84</v>
      </c>
      <c r="N248"/>
      <c r="O248"/>
      <c r="P248" s="34"/>
      <c r="Q248" s="34"/>
      <c r="R248" s="34"/>
      <c r="S248" s="34"/>
      <c r="T248" s="34"/>
    </row>
    <row r="249" spans="1:20" ht="33" x14ac:dyDescent="0.3">
      <c r="A249" s="131"/>
      <c r="B249" s="136" t="s">
        <v>928</v>
      </c>
      <c r="C249" s="132">
        <v>72.167999999999992</v>
      </c>
      <c r="D249" s="132">
        <v>5</v>
      </c>
      <c r="E249" s="132">
        <v>360.84</v>
      </c>
      <c r="F249" s="132">
        <v>360.84</v>
      </c>
      <c r="G249" s="132">
        <v>0</v>
      </c>
      <c r="H249" s="132">
        <v>0</v>
      </c>
      <c r="I249" s="133">
        <v>4</v>
      </c>
      <c r="J249" s="132">
        <v>0</v>
      </c>
      <c r="K249" s="133">
        <v>5</v>
      </c>
      <c r="L249" s="132">
        <v>0</v>
      </c>
      <c r="M249" s="132">
        <v>360.84</v>
      </c>
      <c r="N249"/>
      <c r="O249"/>
      <c r="P249" s="34"/>
      <c r="Q249" s="34"/>
      <c r="R249" s="34"/>
      <c r="S249" s="34"/>
      <c r="T249" s="34"/>
    </row>
    <row r="250" spans="1:20" ht="33" x14ac:dyDescent="0.3">
      <c r="A250" s="131" t="s">
        <v>601</v>
      </c>
      <c r="B250" s="136" t="s">
        <v>929</v>
      </c>
      <c r="C250" s="132">
        <v>234.04180000000002</v>
      </c>
      <c r="D250" s="132">
        <v>5</v>
      </c>
      <c r="E250" s="132">
        <v>353.53699999999998</v>
      </c>
      <c r="F250" s="132">
        <v>353.53699999999998</v>
      </c>
      <c r="G250" s="132">
        <v>0</v>
      </c>
      <c r="H250" s="132">
        <v>555</v>
      </c>
      <c r="I250" s="133">
        <v>4</v>
      </c>
      <c r="J250" s="132">
        <v>233.995</v>
      </c>
      <c r="K250" s="133">
        <v>5</v>
      </c>
      <c r="L250" s="132">
        <v>27.677</v>
      </c>
      <c r="M250" s="132">
        <v>1170.2090000000001</v>
      </c>
      <c r="N250"/>
      <c r="O250"/>
      <c r="P250" s="34"/>
      <c r="Q250" s="34"/>
      <c r="R250" s="34"/>
      <c r="S250" s="34"/>
      <c r="T250" s="34"/>
    </row>
    <row r="251" spans="1:20" ht="33" x14ac:dyDescent="0.3">
      <c r="A251" s="131"/>
      <c r="B251" s="136" t="s">
        <v>930</v>
      </c>
      <c r="C251" s="132">
        <v>178.4418</v>
      </c>
      <c r="D251" s="132">
        <v>5</v>
      </c>
      <c r="E251" s="132">
        <v>353.53699999999998</v>
      </c>
      <c r="F251" s="132">
        <v>353.53699999999998</v>
      </c>
      <c r="G251" s="132">
        <v>0</v>
      </c>
      <c r="H251" s="132">
        <v>277</v>
      </c>
      <c r="I251" s="133">
        <v>4</v>
      </c>
      <c r="J251" s="132">
        <v>233.995</v>
      </c>
      <c r="K251" s="133">
        <v>5</v>
      </c>
      <c r="L251" s="132">
        <v>27.677</v>
      </c>
      <c r="M251" s="132">
        <v>892.20900000000006</v>
      </c>
      <c r="N251"/>
      <c r="O251"/>
      <c r="P251" s="34"/>
      <c r="Q251" s="34"/>
      <c r="R251" s="34"/>
      <c r="S251" s="34"/>
      <c r="T251" s="34"/>
    </row>
    <row r="252" spans="1:20" ht="33" x14ac:dyDescent="0.3">
      <c r="A252" s="131"/>
      <c r="B252" s="136" t="s">
        <v>931</v>
      </c>
      <c r="C252" s="132">
        <v>178.4418</v>
      </c>
      <c r="D252" s="132">
        <v>5</v>
      </c>
      <c r="E252" s="132">
        <v>353.53699999999998</v>
      </c>
      <c r="F252" s="132">
        <v>353.53699999999998</v>
      </c>
      <c r="G252" s="132">
        <v>0</v>
      </c>
      <c r="H252" s="132">
        <v>277</v>
      </c>
      <c r="I252" s="133">
        <v>4</v>
      </c>
      <c r="J252" s="132">
        <v>233.995</v>
      </c>
      <c r="K252" s="133">
        <v>5</v>
      </c>
      <c r="L252" s="132">
        <v>27.677</v>
      </c>
      <c r="M252" s="132">
        <v>892.20900000000006</v>
      </c>
      <c r="N252"/>
      <c r="O252"/>
      <c r="P252" s="34"/>
      <c r="Q252" s="34"/>
      <c r="R252" s="34"/>
      <c r="S252" s="34"/>
      <c r="T252" s="34"/>
    </row>
    <row r="253" spans="1:20" x14ac:dyDescent="0.3">
      <c r="A253" s="131" t="s">
        <v>101</v>
      </c>
      <c r="B253" s="131"/>
      <c r="C253" s="132">
        <v>106.46781307793917</v>
      </c>
      <c r="D253" s="132">
        <v>4.6873065015479867</v>
      </c>
      <c r="E253" s="132">
        <v>72189.685999999972</v>
      </c>
      <c r="F253" s="132">
        <v>71526.150999999969</v>
      </c>
      <c r="G253" s="132">
        <v>663.53499999999997</v>
      </c>
      <c r="H253" s="132">
        <v>38699.638000000006</v>
      </c>
      <c r="I253" s="133">
        <v>1204</v>
      </c>
      <c r="J253" s="132">
        <v>47342.800000000017</v>
      </c>
      <c r="K253" s="133">
        <v>1514</v>
      </c>
      <c r="L253" s="132">
        <v>2960.1450000000009</v>
      </c>
      <c r="M253" s="132">
        <v>161192.26899999991</v>
      </c>
      <c r="N253"/>
      <c r="O253"/>
      <c r="P253" s="34"/>
      <c r="Q253" s="34"/>
      <c r="R253" s="34"/>
      <c r="S253" s="34"/>
      <c r="T253" s="34"/>
    </row>
    <row r="254" spans="1:20" x14ac:dyDescent="0.3">
      <c r="A254"/>
      <c r="B254" s="59"/>
      <c r="C254"/>
      <c r="D254"/>
      <c r="E254"/>
      <c r="F254"/>
      <c r="G254"/>
      <c r="H254"/>
      <c r="I254"/>
      <c r="J254"/>
      <c r="K254"/>
      <c r="L254"/>
      <c r="M254"/>
      <c r="N254" s="59"/>
      <c r="O254" s="34"/>
      <c r="P254" s="34"/>
      <c r="Q254" s="34"/>
      <c r="R254" s="34"/>
      <c r="S254" s="34"/>
      <c r="T254" s="34"/>
    </row>
    <row r="255" spans="1:20" x14ac:dyDescent="0.3">
      <c r="A255"/>
      <c r="B255" s="59"/>
      <c r="C255"/>
      <c r="D255"/>
      <c r="E255"/>
      <c r="F255"/>
      <c r="G255"/>
      <c r="H255"/>
      <c r="I255"/>
      <c r="J255"/>
      <c r="K255"/>
      <c r="L255"/>
      <c r="M255"/>
      <c r="N255" s="59"/>
      <c r="O255" s="34"/>
      <c r="P255" s="34"/>
      <c r="Q255" s="34"/>
      <c r="R255" s="34"/>
      <c r="S255" s="34"/>
      <c r="T255" s="34"/>
    </row>
    <row r="256" spans="1:20" x14ac:dyDescent="0.3">
      <c r="A256"/>
      <c r="B256" s="59"/>
      <c r="C256"/>
      <c r="D256"/>
      <c r="E256"/>
      <c r="F256"/>
      <c r="G256"/>
      <c r="H256"/>
      <c r="I256"/>
      <c r="J256"/>
      <c r="K256"/>
      <c r="L256"/>
      <c r="M256"/>
      <c r="N256" s="59"/>
      <c r="O256" s="34"/>
      <c r="P256" s="34"/>
      <c r="Q256" s="34"/>
      <c r="R256" s="34"/>
      <c r="S256" s="34"/>
      <c r="T256" s="34"/>
    </row>
    <row r="257" spans="1:20" x14ac:dyDescent="0.3">
      <c r="A257"/>
      <c r="B257" s="59"/>
      <c r="C257"/>
      <c r="D257"/>
      <c r="E257"/>
      <c r="F257"/>
      <c r="G257"/>
      <c r="H257"/>
      <c r="I257"/>
      <c r="J257"/>
      <c r="K257"/>
      <c r="L257"/>
      <c r="M257"/>
      <c r="N257" s="59"/>
      <c r="O257" s="34"/>
      <c r="P257" s="34"/>
      <c r="Q257" s="34"/>
      <c r="R257" s="34"/>
      <c r="S257" s="34"/>
      <c r="T257" s="34"/>
    </row>
    <row r="258" spans="1:20" x14ac:dyDescent="0.3">
      <c r="A258"/>
      <c r="B258" s="59"/>
      <c r="C258"/>
      <c r="D258"/>
      <c r="E258"/>
      <c r="F258"/>
      <c r="G258"/>
      <c r="H258"/>
      <c r="I258"/>
      <c r="J258"/>
      <c r="K258"/>
      <c r="L258"/>
      <c r="M258"/>
      <c r="N258" s="59"/>
      <c r="O258" s="34"/>
      <c r="P258" s="34"/>
      <c r="Q258" s="34"/>
      <c r="R258" s="34"/>
      <c r="S258" s="34"/>
      <c r="T258" s="34"/>
    </row>
    <row r="259" spans="1:20" x14ac:dyDescent="0.3">
      <c r="A259"/>
      <c r="B259" s="59"/>
      <c r="C259"/>
      <c r="D259"/>
      <c r="E259"/>
      <c r="F259"/>
      <c r="G259"/>
      <c r="H259"/>
      <c r="I259"/>
      <c r="J259"/>
      <c r="K259"/>
      <c r="L259"/>
      <c r="M259"/>
      <c r="N259" s="59"/>
      <c r="O259" s="34"/>
      <c r="P259" s="34"/>
      <c r="Q259" s="34"/>
      <c r="R259" s="34"/>
      <c r="S259" s="34"/>
      <c r="T259" s="34"/>
    </row>
    <row r="260" spans="1:20" x14ac:dyDescent="0.3">
      <c r="A260"/>
      <c r="B260" s="59"/>
      <c r="C260"/>
      <c r="D260"/>
      <c r="E260"/>
      <c r="F260"/>
      <c r="G260"/>
      <c r="H260"/>
      <c r="I260"/>
      <c r="J260"/>
      <c r="K260"/>
      <c r="L260"/>
      <c r="M260"/>
      <c r="N260" s="59"/>
      <c r="O260" s="34"/>
      <c r="P260" s="34"/>
      <c r="Q260" s="34"/>
      <c r="R260" s="34"/>
      <c r="S260" s="34"/>
      <c r="T260" s="34"/>
    </row>
    <row r="261" spans="1:20" x14ac:dyDescent="0.3">
      <c r="A261"/>
      <c r="B261" s="59"/>
      <c r="C261"/>
      <c r="D261"/>
      <c r="E261"/>
      <c r="F261"/>
      <c r="G261"/>
      <c r="H261"/>
      <c r="I261"/>
      <c r="J261"/>
      <c r="K261"/>
      <c r="L261"/>
      <c r="M261"/>
      <c r="N261" s="59"/>
      <c r="O261" s="34"/>
      <c r="P261" s="34"/>
      <c r="Q261" s="34"/>
      <c r="R261" s="34"/>
      <c r="S261" s="34"/>
      <c r="T261" s="34"/>
    </row>
    <row r="262" spans="1:20" x14ac:dyDescent="0.3">
      <c r="A262"/>
      <c r="B262" s="59"/>
      <c r="C262"/>
      <c r="D262"/>
      <c r="E262"/>
      <c r="F262"/>
      <c r="G262"/>
      <c r="H262"/>
      <c r="I262"/>
      <c r="J262"/>
      <c r="K262"/>
      <c r="L262"/>
      <c r="M262"/>
      <c r="N262" s="59"/>
      <c r="O262" s="34"/>
      <c r="P262" s="34"/>
      <c r="Q262" s="34"/>
      <c r="R262" s="34"/>
      <c r="S262" s="34"/>
      <c r="T262" s="34"/>
    </row>
    <row r="263" spans="1:20" x14ac:dyDescent="0.3">
      <c r="A263"/>
      <c r="B263" s="59"/>
      <c r="C263"/>
      <c r="D263"/>
      <c r="E263"/>
      <c r="F263"/>
      <c r="G263"/>
      <c r="H263"/>
      <c r="I263"/>
      <c r="J263"/>
      <c r="K263"/>
      <c r="L263"/>
      <c r="M263"/>
      <c r="N263" s="59"/>
      <c r="O263" s="34"/>
      <c r="P263" s="34"/>
      <c r="Q263" s="34"/>
      <c r="R263" s="34"/>
      <c r="S263" s="34"/>
      <c r="T263" s="34"/>
    </row>
    <row r="264" spans="1:20" x14ac:dyDescent="0.3">
      <c r="A264"/>
      <c r="B264" s="59"/>
      <c r="C264"/>
      <c r="D264"/>
      <c r="E264"/>
      <c r="F264"/>
      <c r="G264"/>
      <c r="H264"/>
      <c r="I264"/>
      <c r="J264"/>
      <c r="K264"/>
      <c r="L264"/>
      <c r="M264"/>
      <c r="N264" s="59"/>
      <c r="O264" s="34"/>
      <c r="P264" s="34"/>
      <c r="Q264" s="34"/>
      <c r="R264" s="34"/>
      <c r="S264" s="34"/>
      <c r="T264" s="34"/>
    </row>
    <row r="265" spans="1:20" x14ac:dyDescent="0.3">
      <c r="A265"/>
      <c r="B265" s="59"/>
      <c r="C265"/>
      <c r="D265"/>
      <c r="E265"/>
      <c r="F265"/>
      <c r="G265"/>
      <c r="H265"/>
      <c r="I265"/>
      <c r="J265"/>
      <c r="K265"/>
      <c r="L265"/>
      <c r="M265"/>
      <c r="N265" s="59"/>
      <c r="O265" s="34"/>
      <c r="P265" s="34"/>
      <c r="Q265" s="34"/>
      <c r="R265" s="34"/>
      <c r="S265" s="34"/>
      <c r="T265" s="34"/>
    </row>
    <row r="266" spans="1:20" x14ac:dyDescent="0.3">
      <c r="A266"/>
      <c r="B266" s="59"/>
      <c r="C266"/>
      <c r="D266"/>
      <c r="E266"/>
      <c r="F266"/>
      <c r="G266"/>
      <c r="H266"/>
      <c r="I266"/>
      <c r="J266"/>
      <c r="K266"/>
      <c r="L266"/>
      <c r="M266"/>
      <c r="N266" s="59"/>
      <c r="O266" s="34"/>
      <c r="P266" s="34"/>
      <c r="Q266" s="34"/>
      <c r="R266" s="34"/>
      <c r="S266" s="34"/>
      <c r="T266" s="34"/>
    </row>
    <row r="267" spans="1:20" x14ac:dyDescent="0.3">
      <c r="A267"/>
      <c r="B267" s="59"/>
      <c r="C267"/>
      <c r="D267"/>
      <c r="E267"/>
      <c r="F267"/>
      <c r="G267"/>
      <c r="H267"/>
      <c r="I267"/>
      <c r="J267"/>
      <c r="K267"/>
      <c r="L267"/>
      <c r="M267"/>
      <c r="N267" s="59"/>
      <c r="O267" s="34"/>
      <c r="P267" s="34"/>
      <c r="Q267" s="34"/>
      <c r="R267" s="34"/>
      <c r="S267" s="34"/>
      <c r="T267" s="34"/>
    </row>
    <row r="268" spans="1:20" x14ac:dyDescent="0.3">
      <c r="A268" s="34"/>
      <c r="B268" s="37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7"/>
      <c r="O268" s="34"/>
      <c r="P268" s="34"/>
      <c r="Q268" s="34"/>
      <c r="R268" s="34"/>
      <c r="S268" s="34"/>
      <c r="T268" s="34"/>
    </row>
    <row r="269" spans="1:20" x14ac:dyDescent="0.3">
      <c r="A269" s="34"/>
      <c r="B269" s="37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7"/>
      <c r="O269" s="34"/>
      <c r="P269" s="34"/>
      <c r="Q269" s="34"/>
      <c r="R269" s="34"/>
      <c r="S269" s="34"/>
      <c r="T269" s="34"/>
    </row>
    <row r="270" spans="1:20" x14ac:dyDescent="0.3">
      <c r="A270" s="34"/>
      <c r="B270" s="37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7"/>
      <c r="O270" s="34"/>
      <c r="P270" s="34"/>
      <c r="Q270" s="34"/>
      <c r="R270" s="34"/>
      <c r="S270" s="34"/>
      <c r="T270" s="34"/>
    </row>
    <row r="271" spans="1:20" x14ac:dyDescent="0.3">
      <c r="A271" s="34"/>
      <c r="B271" s="37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7"/>
      <c r="O271" s="34"/>
      <c r="P271" s="34"/>
      <c r="Q271" s="34"/>
      <c r="R271" s="34"/>
      <c r="S271" s="34"/>
      <c r="T271" s="34"/>
    </row>
    <row r="272" spans="1:20" x14ac:dyDescent="0.3">
      <c r="A272" s="34"/>
      <c r="B272" s="37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7"/>
      <c r="O272" s="34"/>
      <c r="P272" s="34"/>
      <c r="Q272" s="34"/>
      <c r="R272" s="34"/>
      <c r="S272" s="34"/>
      <c r="T272" s="34"/>
    </row>
    <row r="273" spans="1:20" x14ac:dyDescent="0.3">
      <c r="A273" s="34"/>
      <c r="B273" s="37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7"/>
      <c r="O273" s="34"/>
      <c r="P273" s="34"/>
      <c r="Q273" s="34"/>
      <c r="R273" s="34"/>
      <c r="S273" s="34"/>
      <c r="T273" s="34"/>
    </row>
    <row r="274" spans="1:20" x14ac:dyDescent="0.3">
      <c r="A274" s="34"/>
      <c r="B274" s="37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7"/>
      <c r="O274" s="34"/>
      <c r="P274" s="34"/>
      <c r="Q274" s="34"/>
      <c r="R274" s="34"/>
      <c r="S274" s="34"/>
      <c r="T274" s="34"/>
    </row>
    <row r="275" spans="1:20" x14ac:dyDescent="0.3">
      <c r="A275" s="34"/>
      <c r="B275" s="37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7"/>
      <c r="O275" s="34"/>
      <c r="P275" s="34"/>
      <c r="Q275" s="34"/>
      <c r="R275" s="34"/>
      <c r="S275" s="34"/>
      <c r="T275" s="34"/>
    </row>
    <row r="276" spans="1:20" x14ac:dyDescent="0.3">
      <c r="A276" s="34"/>
      <c r="B276" s="37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7"/>
      <c r="O276" s="34"/>
      <c r="P276" s="34"/>
      <c r="Q276" s="34"/>
      <c r="R276" s="34"/>
      <c r="S276" s="34"/>
      <c r="T276" s="34"/>
    </row>
    <row r="277" spans="1:20" x14ac:dyDescent="0.3">
      <c r="A277" s="34"/>
      <c r="B277" s="37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7"/>
      <c r="O277" s="34"/>
      <c r="P277" s="34"/>
      <c r="Q277" s="34"/>
      <c r="R277" s="34"/>
      <c r="S277" s="34"/>
      <c r="T277" s="34"/>
    </row>
    <row r="278" spans="1:20" x14ac:dyDescent="0.3">
      <c r="A278" s="34"/>
      <c r="B278" s="37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7"/>
      <c r="O278" s="34"/>
      <c r="P278" s="34"/>
      <c r="Q278" s="34"/>
      <c r="R278" s="34"/>
      <c r="S278" s="34"/>
      <c r="T278" s="34"/>
    </row>
    <row r="279" spans="1:20" x14ac:dyDescent="0.3">
      <c r="A279" s="34"/>
      <c r="B279" s="37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7"/>
      <c r="O279" s="34"/>
      <c r="P279" s="34"/>
      <c r="Q279" s="34"/>
      <c r="R279" s="34"/>
      <c r="S279" s="34"/>
      <c r="T279" s="34"/>
    </row>
    <row r="280" spans="1:20" x14ac:dyDescent="0.3">
      <c r="A280" s="34"/>
      <c r="B280" s="37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7"/>
      <c r="O280" s="34"/>
      <c r="P280" s="34"/>
      <c r="Q280" s="34"/>
      <c r="R280" s="34"/>
      <c r="S280" s="34"/>
      <c r="T280" s="34"/>
    </row>
    <row r="281" spans="1:20" x14ac:dyDescent="0.3">
      <c r="A281" s="34"/>
      <c r="B281" s="37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7"/>
      <c r="O281" s="34"/>
      <c r="P281" s="34"/>
      <c r="Q281" s="34"/>
      <c r="R281" s="34"/>
      <c r="S281" s="34"/>
      <c r="T281" s="34"/>
    </row>
    <row r="282" spans="1:20" x14ac:dyDescent="0.3">
      <c r="A282" s="34"/>
      <c r="B282" s="37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7"/>
      <c r="O282" s="34"/>
      <c r="P282" s="34"/>
      <c r="Q282" s="34"/>
      <c r="R282" s="34"/>
      <c r="S282" s="34"/>
      <c r="T282" s="34"/>
    </row>
    <row r="283" spans="1:20" x14ac:dyDescent="0.3">
      <c r="A283" s="34"/>
      <c r="B283" s="37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7"/>
      <c r="O283" s="34"/>
      <c r="P283" s="34"/>
      <c r="Q283" s="34"/>
      <c r="R283" s="34"/>
      <c r="S283" s="34"/>
      <c r="T283" s="34"/>
    </row>
    <row r="284" spans="1:20" x14ac:dyDescent="0.3">
      <c r="A284" s="34"/>
      <c r="B284" s="37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7"/>
      <c r="O284" s="34"/>
      <c r="P284" s="34"/>
      <c r="Q284" s="34"/>
      <c r="R284" s="34"/>
      <c r="S284" s="34"/>
      <c r="T284" s="34"/>
    </row>
    <row r="285" spans="1:20" x14ac:dyDescent="0.3">
      <c r="A285" s="34"/>
      <c r="B285" s="37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7"/>
      <c r="O285" s="34"/>
      <c r="P285" s="34"/>
      <c r="Q285" s="34"/>
      <c r="R285" s="34"/>
      <c r="S285" s="34"/>
      <c r="T285" s="34"/>
    </row>
    <row r="286" spans="1:20" x14ac:dyDescent="0.3">
      <c r="A286" s="34"/>
      <c r="B286" s="37"/>
      <c r="C286" s="34"/>
      <c r="D286" s="34"/>
      <c r="E286" s="34"/>
      <c r="F286" s="35"/>
      <c r="G286" s="34"/>
      <c r="H286" s="36"/>
      <c r="I286" s="37"/>
      <c r="J286" s="34"/>
      <c r="K286" s="34"/>
      <c r="L286" s="34"/>
      <c r="M286" s="34"/>
      <c r="N286" s="37"/>
      <c r="O286" s="34"/>
      <c r="P286" s="34"/>
      <c r="Q286" s="34"/>
      <c r="R286" s="34"/>
      <c r="S286" s="34"/>
      <c r="T286" s="34"/>
    </row>
    <row r="287" spans="1:20" x14ac:dyDescent="0.3">
      <c r="A287" s="34"/>
      <c r="B287" s="37"/>
      <c r="C287" s="34"/>
      <c r="D287" s="34"/>
      <c r="E287" s="34"/>
      <c r="F287" s="35"/>
      <c r="G287" s="34"/>
      <c r="H287" s="36"/>
      <c r="I287" s="37"/>
      <c r="J287" s="34"/>
      <c r="K287" s="34"/>
      <c r="L287" s="34"/>
      <c r="M287" s="34"/>
      <c r="N287" s="37"/>
      <c r="O287" s="34"/>
      <c r="P287" s="34"/>
      <c r="Q287" s="34"/>
      <c r="R287" s="34"/>
      <c r="S287" s="34"/>
      <c r="T287" s="34"/>
    </row>
    <row r="288" spans="1:20" x14ac:dyDescent="0.3">
      <c r="A288" s="34"/>
      <c r="B288" s="37"/>
      <c r="C288" s="34"/>
      <c r="D288" s="34"/>
      <c r="E288" s="34"/>
      <c r="F288" s="35"/>
      <c r="G288" s="34"/>
      <c r="H288" s="36"/>
      <c r="I288" s="37"/>
      <c r="J288" s="34"/>
      <c r="K288" s="34"/>
      <c r="L288" s="34"/>
      <c r="M288" s="34"/>
      <c r="N288" s="37"/>
      <c r="O288" s="34"/>
      <c r="P288" s="34"/>
      <c r="Q288" s="34"/>
      <c r="R288" s="34"/>
      <c r="S288" s="34"/>
      <c r="T288" s="34"/>
    </row>
    <row r="289" spans="1:20" x14ac:dyDescent="0.3">
      <c r="A289" s="34"/>
      <c r="B289" s="37"/>
      <c r="C289" s="34"/>
      <c r="D289" s="34"/>
      <c r="E289" s="34"/>
      <c r="F289" s="35"/>
      <c r="G289" s="34"/>
      <c r="H289" s="36"/>
      <c r="I289" s="37"/>
      <c r="J289" s="34"/>
      <c r="K289" s="34"/>
      <c r="L289" s="34"/>
      <c r="M289" s="34"/>
      <c r="N289" s="37"/>
      <c r="O289" s="34"/>
      <c r="P289" s="34"/>
      <c r="Q289" s="34"/>
      <c r="R289" s="34"/>
      <c r="S289" s="34"/>
      <c r="T289" s="34"/>
    </row>
    <row r="290" spans="1:20" x14ac:dyDescent="0.3">
      <c r="A290" s="34"/>
      <c r="B290" s="37"/>
      <c r="C290" s="34"/>
      <c r="D290" s="34"/>
      <c r="E290" s="34"/>
      <c r="F290" s="35"/>
      <c r="G290" s="34"/>
      <c r="H290" s="36"/>
      <c r="I290" s="37"/>
      <c r="J290" s="34"/>
      <c r="K290" s="34"/>
      <c r="L290" s="34"/>
      <c r="M290" s="34"/>
      <c r="N290" s="37"/>
      <c r="O290" s="34"/>
      <c r="P290" s="34"/>
      <c r="Q290" s="34"/>
      <c r="R290" s="34"/>
      <c r="S290" s="34"/>
      <c r="T290" s="34"/>
    </row>
    <row r="291" spans="1:20" x14ac:dyDescent="0.3">
      <c r="A291" s="34"/>
      <c r="B291" s="37"/>
      <c r="C291" s="34"/>
      <c r="D291" s="34"/>
      <c r="E291" s="34"/>
      <c r="F291" s="35"/>
      <c r="G291" s="34"/>
      <c r="H291" s="36"/>
      <c r="I291" s="37"/>
      <c r="J291" s="34"/>
      <c r="K291" s="34"/>
      <c r="L291" s="34"/>
      <c r="M291" s="34"/>
      <c r="N291" s="37"/>
      <c r="O291" s="34"/>
      <c r="P291" s="34"/>
      <c r="Q291" s="34"/>
      <c r="R291" s="34"/>
      <c r="S291" s="34"/>
      <c r="T291" s="34"/>
    </row>
    <row r="292" spans="1:20" x14ac:dyDescent="0.3">
      <c r="A292" s="34"/>
      <c r="B292" s="37"/>
      <c r="C292" s="34"/>
      <c r="D292" s="34"/>
      <c r="E292" s="34"/>
      <c r="F292" s="35"/>
      <c r="G292" s="34"/>
      <c r="H292" s="36"/>
      <c r="I292" s="37"/>
      <c r="J292" s="34"/>
      <c r="K292" s="34"/>
      <c r="L292" s="34"/>
      <c r="M292" s="34"/>
      <c r="N292" s="37"/>
      <c r="O292" s="34"/>
      <c r="P292" s="34"/>
      <c r="Q292" s="34"/>
      <c r="R292" s="34"/>
      <c r="S292" s="34"/>
      <c r="T292" s="34"/>
    </row>
    <row r="293" spans="1:20" x14ac:dyDescent="0.3">
      <c r="A293" s="34"/>
      <c r="B293" s="37"/>
      <c r="C293" s="34"/>
      <c r="D293" s="34"/>
      <c r="E293" s="34"/>
      <c r="F293" s="35"/>
      <c r="G293" s="34"/>
      <c r="H293" s="36"/>
      <c r="I293" s="37"/>
      <c r="J293" s="34"/>
      <c r="K293" s="34"/>
      <c r="L293" s="34"/>
      <c r="M293" s="34"/>
      <c r="N293" s="37"/>
      <c r="O293" s="34"/>
      <c r="P293" s="34"/>
      <c r="Q293" s="34"/>
      <c r="R293" s="34"/>
      <c r="S293" s="34"/>
      <c r="T293" s="34"/>
    </row>
    <row r="294" spans="1:20" x14ac:dyDescent="0.3">
      <c r="A294" s="34"/>
      <c r="B294" s="37"/>
      <c r="C294" s="34"/>
      <c r="D294" s="34"/>
      <c r="E294" s="34"/>
      <c r="F294" s="35"/>
      <c r="G294" s="34"/>
      <c r="H294" s="36"/>
      <c r="I294" s="37"/>
      <c r="J294" s="34"/>
      <c r="K294" s="34"/>
      <c r="L294" s="34"/>
      <c r="M294" s="34"/>
      <c r="N294" s="37"/>
      <c r="O294" s="34"/>
      <c r="P294" s="34"/>
      <c r="Q294" s="34"/>
      <c r="R294" s="34"/>
      <c r="S294" s="34"/>
      <c r="T294" s="34"/>
    </row>
    <row r="295" spans="1:20" x14ac:dyDescent="0.3">
      <c r="A295" s="34"/>
      <c r="B295" s="37"/>
      <c r="C295" s="34"/>
      <c r="D295" s="34"/>
      <c r="E295" s="34"/>
      <c r="F295" s="35"/>
      <c r="G295" s="34"/>
      <c r="H295" s="36"/>
      <c r="I295" s="37"/>
      <c r="J295" s="34"/>
      <c r="K295" s="34"/>
      <c r="L295" s="34"/>
      <c r="M295" s="34"/>
      <c r="N295" s="37"/>
      <c r="O295" s="34"/>
      <c r="P295" s="34"/>
      <c r="Q295" s="34"/>
      <c r="R295" s="34"/>
      <c r="S295" s="34"/>
      <c r="T295" s="34"/>
    </row>
    <row r="296" spans="1:20" x14ac:dyDescent="0.3">
      <c r="A296" s="34"/>
      <c r="B296" s="37"/>
      <c r="C296" s="34"/>
      <c r="D296" s="34"/>
      <c r="E296" s="34"/>
      <c r="F296" s="35"/>
      <c r="G296" s="34"/>
      <c r="H296" s="36"/>
      <c r="I296" s="37"/>
      <c r="J296" s="34"/>
      <c r="K296" s="34"/>
      <c r="L296" s="34"/>
      <c r="M296" s="34"/>
      <c r="N296" s="37"/>
      <c r="O296" s="34"/>
      <c r="P296" s="34"/>
      <c r="Q296" s="34"/>
      <c r="R296" s="34"/>
      <c r="S296" s="34"/>
      <c r="T296" s="34"/>
    </row>
    <row r="297" spans="1:20" x14ac:dyDescent="0.3">
      <c r="A297" s="34"/>
      <c r="B297" s="37"/>
      <c r="C297" s="34"/>
      <c r="D297" s="34"/>
      <c r="E297" s="34"/>
      <c r="F297" s="35"/>
      <c r="G297" s="34"/>
      <c r="H297" s="36"/>
      <c r="I297" s="37"/>
      <c r="J297" s="34"/>
      <c r="K297" s="34"/>
      <c r="L297" s="34"/>
      <c r="M297" s="34"/>
      <c r="N297" s="37"/>
      <c r="O297" s="34"/>
      <c r="P297" s="34"/>
      <c r="Q297" s="34"/>
      <c r="R297" s="34"/>
      <c r="S297" s="34"/>
      <c r="T297" s="34"/>
    </row>
    <row r="298" spans="1:20" x14ac:dyDescent="0.3">
      <c r="A298" s="34"/>
      <c r="B298" s="37"/>
      <c r="C298" s="34"/>
      <c r="D298" s="34"/>
      <c r="E298" s="34"/>
      <c r="F298" s="35"/>
      <c r="G298" s="34"/>
      <c r="H298" s="36"/>
      <c r="I298" s="37"/>
      <c r="J298" s="34"/>
      <c r="K298" s="34"/>
      <c r="L298" s="34"/>
      <c r="M298" s="34"/>
      <c r="N298" s="37"/>
      <c r="O298" s="34"/>
      <c r="P298" s="34"/>
      <c r="Q298" s="34"/>
      <c r="R298" s="34"/>
      <c r="S298" s="34"/>
      <c r="T298" s="34"/>
    </row>
    <row r="299" spans="1:20" x14ac:dyDescent="0.3">
      <c r="A299" s="34"/>
      <c r="B299" s="37"/>
      <c r="C299" s="34"/>
      <c r="D299" s="34"/>
      <c r="E299" s="34"/>
      <c r="F299" s="35"/>
      <c r="G299" s="34"/>
      <c r="H299" s="36"/>
      <c r="I299" s="37"/>
      <c r="J299" s="34"/>
      <c r="K299" s="34"/>
      <c r="L299" s="34"/>
      <c r="M299" s="34"/>
      <c r="N299" s="37"/>
      <c r="O299" s="34"/>
      <c r="P299" s="34"/>
      <c r="Q299" s="34"/>
      <c r="R299" s="34"/>
      <c r="S299" s="34"/>
      <c r="T299" s="34"/>
    </row>
    <row r="300" spans="1:20" x14ac:dyDescent="0.3">
      <c r="A300" s="34"/>
      <c r="B300" s="37"/>
      <c r="C300" s="34"/>
      <c r="D300" s="34"/>
      <c r="E300" s="34"/>
      <c r="F300" s="35"/>
      <c r="G300" s="34"/>
      <c r="H300" s="36"/>
      <c r="I300" s="37"/>
      <c r="J300" s="34"/>
      <c r="K300" s="34"/>
      <c r="L300" s="34"/>
      <c r="M300" s="34"/>
      <c r="N300" s="37"/>
      <c r="O300" s="34"/>
      <c r="P300" s="34"/>
      <c r="Q300" s="34"/>
      <c r="R300" s="34"/>
      <c r="S300" s="34"/>
      <c r="T300" s="34"/>
    </row>
    <row r="301" spans="1:20" x14ac:dyDescent="0.3">
      <c r="A301" s="34"/>
      <c r="B301" s="37"/>
      <c r="C301" s="34"/>
      <c r="D301" s="34"/>
      <c r="E301" s="34"/>
      <c r="F301" s="35"/>
      <c r="G301" s="34"/>
      <c r="H301" s="36"/>
      <c r="I301" s="37"/>
      <c r="J301" s="34"/>
      <c r="K301" s="34"/>
      <c r="L301" s="34"/>
      <c r="M301" s="34"/>
      <c r="N301" s="37"/>
      <c r="O301" s="34"/>
      <c r="P301" s="34"/>
      <c r="Q301" s="34"/>
      <c r="R301" s="34"/>
      <c r="S301" s="34"/>
      <c r="T301" s="34"/>
    </row>
    <row r="302" spans="1:20" x14ac:dyDescent="0.3">
      <c r="A302" s="34"/>
      <c r="B302" s="37"/>
      <c r="C302" s="34"/>
      <c r="D302" s="34"/>
      <c r="E302" s="34"/>
      <c r="F302" s="35"/>
      <c r="G302" s="34"/>
      <c r="H302" s="36"/>
      <c r="I302" s="37"/>
      <c r="J302" s="34"/>
      <c r="K302" s="34"/>
      <c r="L302" s="34"/>
      <c r="M302" s="34"/>
      <c r="N302" s="37"/>
      <c r="O302" s="34"/>
      <c r="P302" s="34"/>
      <c r="Q302" s="34"/>
      <c r="R302" s="34"/>
      <c r="S302" s="34"/>
      <c r="T302" s="34"/>
    </row>
    <row r="303" spans="1:20" x14ac:dyDescent="0.3">
      <c r="A303" s="34"/>
      <c r="B303" s="37"/>
      <c r="C303" s="34"/>
      <c r="D303" s="34"/>
      <c r="E303" s="34"/>
      <c r="F303" s="35"/>
      <c r="G303" s="34"/>
      <c r="H303" s="36"/>
      <c r="I303" s="37"/>
      <c r="J303" s="34"/>
      <c r="K303" s="34"/>
      <c r="L303" s="34"/>
      <c r="M303" s="34"/>
      <c r="N303" s="37"/>
      <c r="O303" s="34"/>
      <c r="P303" s="34"/>
      <c r="Q303" s="34"/>
      <c r="R303" s="34"/>
      <c r="S303" s="34"/>
      <c r="T303" s="34"/>
    </row>
    <row r="304" spans="1:20" x14ac:dyDescent="0.3">
      <c r="A304" s="34"/>
      <c r="B304" s="37"/>
      <c r="C304" s="34"/>
      <c r="D304" s="34"/>
      <c r="E304" s="34"/>
      <c r="F304" s="35"/>
      <c r="G304" s="34"/>
      <c r="H304" s="36"/>
      <c r="I304" s="37"/>
      <c r="J304" s="34"/>
      <c r="K304" s="34"/>
      <c r="L304" s="34"/>
      <c r="M304" s="34"/>
      <c r="N304" s="37"/>
      <c r="O304" s="34"/>
      <c r="P304" s="34"/>
      <c r="Q304" s="34"/>
      <c r="R304" s="34"/>
      <c r="S304" s="34"/>
      <c r="T304" s="34"/>
    </row>
    <row r="305" spans="1:20" x14ac:dyDescent="0.3">
      <c r="A305" s="34"/>
      <c r="B305" s="37"/>
      <c r="C305" s="34"/>
      <c r="D305" s="34"/>
      <c r="E305" s="34"/>
      <c r="F305" s="35"/>
      <c r="G305" s="34"/>
      <c r="H305" s="36"/>
      <c r="I305" s="37"/>
      <c r="J305" s="34"/>
      <c r="K305" s="34"/>
      <c r="L305" s="34"/>
      <c r="M305" s="34"/>
      <c r="N305" s="37"/>
      <c r="O305" s="34"/>
      <c r="P305" s="34"/>
      <c r="Q305" s="34"/>
      <c r="R305" s="34"/>
      <c r="S305" s="34"/>
      <c r="T305" s="34"/>
    </row>
    <row r="306" spans="1:20" x14ac:dyDescent="0.3">
      <c r="A306" s="34"/>
      <c r="B306" s="37"/>
      <c r="C306" s="34"/>
      <c r="D306" s="34"/>
      <c r="E306" s="34"/>
      <c r="F306" s="35"/>
      <c r="G306" s="34"/>
      <c r="H306" s="36"/>
      <c r="I306" s="37"/>
      <c r="J306" s="34"/>
      <c r="K306" s="34"/>
      <c r="L306" s="34"/>
      <c r="M306" s="34"/>
      <c r="N306" s="37"/>
      <c r="O306" s="34"/>
      <c r="P306" s="34"/>
      <c r="Q306" s="34"/>
      <c r="R306" s="34"/>
      <c r="S306" s="34"/>
      <c r="T306" s="34"/>
    </row>
    <row r="307" spans="1:20" x14ac:dyDescent="0.3">
      <c r="A307" s="34"/>
      <c r="B307" s="37"/>
      <c r="C307" s="34"/>
      <c r="D307" s="34"/>
      <c r="E307" s="34"/>
      <c r="F307" s="35"/>
      <c r="G307" s="34"/>
      <c r="H307" s="36"/>
      <c r="I307" s="37"/>
      <c r="J307" s="34"/>
      <c r="K307" s="34"/>
      <c r="L307" s="34"/>
      <c r="M307" s="34"/>
      <c r="N307" s="37"/>
      <c r="O307" s="34"/>
      <c r="P307" s="34"/>
      <c r="Q307" s="34"/>
      <c r="R307" s="34"/>
      <c r="S307" s="34"/>
      <c r="T307" s="34"/>
    </row>
    <row r="308" spans="1:20" x14ac:dyDescent="0.3">
      <c r="A308" s="34"/>
      <c r="B308" s="37"/>
      <c r="C308" s="34"/>
      <c r="D308" s="34"/>
      <c r="E308" s="34"/>
      <c r="F308" s="35"/>
      <c r="G308" s="34"/>
      <c r="H308" s="36"/>
      <c r="I308" s="37"/>
      <c r="J308" s="34"/>
      <c r="K308" s="34"/>
      <c r="L308" s="34"/>
      <c r="M308" s="34"/>
      <c r="N308" s="37"/>
      <c r="O308" s="34"/>
      <c r="P308" s="34"/>
      <c r="Q308" s="34"/>
      <c r="R308" s="34"/>
      <c r="S308" s="34"/>
      <c r="T308" s="34"/>
    </row>
    <row r="309" spans="1:20" x14ac:dyDescent="0.3">
      <c r="A309" s="34"/>
      <c r="B309" s="37"/>
      <c r="C309" s="34"/>
      <c r="D309" s="34"/>
      <c r="E309" s="34"/>
      <c r="F309" s="35"/>
      <c r="G309" s="34"/>
      <c r="H309" s="36"/>
      <c r="I309" s="37"/>
      <c r="J309" s="34"/>
      <c r="K309" s="34"/>
      <c r="L309" s="34"/>
      <c r="M309" s="34"/>
      <c r="N309" s="37"/>
      <c r="O309" s="34"/>
      <c r="P309" s="34"/>
      <c r="Q309" s="34"/>
      <c r="R309" s="34"/>
      <c r="S309" s="34"/>
      <c r="T309" s="34"/>
    </row>
    <row r="310" spans="1:20" x14ac:dyDescent="0.3">
      <c r="A310" s="34"/>
      <c r="B310" s="37"/>
      <c r="C310" s="34"/>
      <c r="D310" s="34"/>
      <c r="E310" s="34"/>
      <c r="F310" s="35"/>
      <c r="G310" s="34"/>
      <c r="H310" s="36"/>
      <c r="I310" s="37"/>
      <c r="J310" s="34"/>
      <c r="K310" s="34"/>
      <c r="L310" s="34"/>
      <c r="M310" s="34"/>
      <c r="N310" s="37"/>
      <c r="O310" s="34"/>
      <c r="P310" s="34"/>
      <c r="Q310" s="34"/>
      <c r="R310" s="34"/>
      <c r="S310" s="34"/>
      <c r="T310" s="34"/>
    </row>
    <row r="311" spans="1:20" x14ac:dyDescent="0.3">
      <c r="A311" s="34"/>
      <c r="B311" s="37"/>
      <c r="C311" s="34"/>
      <c r="D311" s="34"/>
      <c r="E311" s="34"/>
      <c r="F311" s="35"/>
      <c r="G311" s="34"/>
      <c r="H311" s="36"/>
      <c r="I311" s="37"/>
      <c r="J311" s="34"/>
      <c r="K311" s="34"/>
      <c r="L311" s="34"/>
      <c r="M311" s="34"/>
      <c r="N311" s="37"/>
      <c r="O311" s="34"/>
      <c r="P311" s="34"/>
      <c r="Q311" s="34"/>
      <c r="R311" s="34"/>
      <c r="S311" s="34"/>
      <c r="T311" s="34"/>
    </row>
    <row r="312" spans="1:20" x14ac:dyDescent="0.3">
      <c r="A312" s="34"/>
      <c r="B312" s="37"/>
      <c r="C312" s="34"/>
      <c r="D312" s="34"/>
      <c r="E312" s="34"/>
      <c r="F312" s="35"/>
      <c r="G312" s="34"/>
      <c r="H312" s="36"/>
      <c r="I312" s="37"/>
      <c r="J312" s="34"/>
      <c r="K312" s="34"/>
      <c r="L312" s="34"/>
      <c r="M312" s="34"/>
      <c r="N312" s="37"/>
      <c r="O312" s="34"/>
      <c r="P312" s="34"/>
      <c r="Q312" s="34"/>
      <c r="R312" s="34"/>
      <c r="S312" s="34"/>
      <c r="T312" s="34"/>
    </row>
    <row r="313" spans="1:20" x14ac:dyDescent="0.3">
      <c r="A313" s="34"/>
      <c r="B313" s="37"/>
      <c r="C313" s="34"/>
      <c r="D313" s="34"/>
      <c r="E313" s="34"/>
      <c r="F313" s="35"/>
      <c r="G313" s="34"/>
      <c r="H313" s="36"/>
      <c r="I313" s="37"/>
      <c r="J313" s="34"/>
      <c r="K313" s="34"/>
      <c r="L313" s="34"/>
      <c r="M313" s="34"/>
      <c r="N313" s="37"/>
      <c r="O313" s="34"/>
      <c r="P313" s="34"/>
      <c r="Q313" s="34"/>
      <c r="R313" s="34"/>
      <c r="S313" s="34"/>
      <c r="T313" s="34"/>
    </row>
  </sheetData>
  <mergeCells count="6">
    <mergeCell ref="J7:M7"/>
    <mergeCell ref="A1:J1"/>
    <mergeCell ref="A2:J2"/>
    <mergeCell ref="J3:M3"/>
    <mergeCell ref="J4:M4"/>
    <mergeCell ref="J6:M6"/>
  </mergeCells>
  <pageMargins left="0.28999999999999998" right="0.28000000000000003" top="0.49" bottom="0.46" header="0.3" footer="0.3"/>
  <pageSetup scale="56" orientation="landscape" r:id="rId2"/>
  <colBreaks count="1" manualBreakCount="1">
    <brk id="7" max="25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367"/>
  <sheetViews>
    <sheetView zoomScale="60" zoomScaleNormal="60" workbookViewId="0">
      <pane ySplit="9" topLeftCell="A73" activePane="bottomLeft" state="frozen"/>
      <selection pane="bottomLeft" sqref="A1:J1"/>
    </sheetView>
  </sheetViews>
  <sheetFormatPr defaultColWidth="9.140625" defaultRowHeight="17.25" outlineLevelRow="1" x14ac:dyDescent="0.3"/>
  <cols>
    <col min="1" max="1" width="68.5703125" style="85" customWidth="1"/>
    <col min="2" max="2" width="17.140625" style="86" customWidth="1"/>
    <col min="3" max="3" width="21.5703125" style="87" customWidth="1"/>
    <col min="4" max="4" width="20.85546875" style="125" customWidth="1"/>
    <col min="5" max="5" width="39.5703125" style="47" customWidth="1"/>
    <col min="6" max="6" width="22.140625" style="88" customWidth="1"/>
    <col min="7" max="7" width="22.85546875" style="88" customWidth="1"/>
    <col min="8" max="8" width="25.28515625" style="47" customWidth="1"/>
    <col min="9" max="9" width="25.140625" style="47" customWidth="1"/>
    <col min="10" max="10" width="27.5703125" style="89" customWidth="1"/>
    <col min="11" max="12" width="26.28515625" style="89" customWidth="1"/>
    <col min="13" max="13" width="26.28515625" style="90" customWidth="1"/>
    <col min="14" max="14" width="21.5703125" style="89" customWidth="1"/>
    <col min="15" max="15" width="21.5703125" style="90" customWidth="1"/>
    <col min="16" max="16" width="22.5703125" style="89" customWidth="1"/>
    <col min="17" max="17" width="17.7109375" style="89" customWidth="1"/>
    <col min="18" max="18" width="23.5703125" style="91" customWidth="1"/>
    <col min="19" max="16384" width="9.140625" style="47"/>
  </cols>
  <sheetData>
    <row r="1" spans="1:18" ht="22.5" x14ac:dyDescent="0.4">
      <c r="A1" s="183" t="s">
        <v>81</v>
      </c>
      <c r="B1" s="183"/>
      <c r="C1" s="183"/>
      <c r="D1" s="183"/>
      <c r="E1" s="183"/>
      <c r="F1" s="183"/>
      <c r="G1" s="183"/>
      <c r="H1" s="183"/>
      <c r="I1" s="183"/>
      <c r="J1" s="183"/>
      <c r="K1" s="77"/>
      <c r="L1" s="77"/>
      <c r="M1" s="78"/>
      <c r="N1" s="56"/>
      <c r="O1" s="79"/>
      <c r="P1" s="56"/>
      <c r="Q1" s="56"/>
      <c r="R1" s="56"/>
    </row>
    <row r="2" spans="1:18" ht="18.75" x14ac:dyDescent="0.3">
      <c r="A2" s="184" t="s">
        <v>1016</v>
      </c>
      <c r="B2" s="184"/>
      <c r="C2" s="184"/>
      <c r="D2" s="184"/>
      <c r="E2" s="184"/>
      <c r="F2" s="184"/>
      <c r="G2" s="184"/>
      <c r="H2" s="184"/>
      <c r="I2" s="184"/>
      <c r="J2" s="184"/>
      <c r="K2" s="80"/>
      <c r="L2" s="80"/>
      <c r="M2" s="81"/>
      <c r="N2" s="82"/>
      <c r="O2" s="83"/>
      <c r="P2" s="82"/>
      <c r="Q2" s="82"/>
      <c r="R2" s="84"/>
    </row>
    <row r="3" spans="1:18" x14ac:dyDescent="0.3">
      <c r="D3" s="87"/>
      <c r="J3" s="182" t="s">
        <v>26</v>
      </c>
      <c r="K3" s="182"/>
      <c r="L3" s="182"/>
      <c r="M3" s="182"/>
    </row>
    <row r="4" spans="1:18" x14ac:dyDescent="0.3">
      <c r="D4" s="87"/>
      <c r="J4" s="182" t="s">
        <v>25</v>
      </c>
      <c r="K4" s="182"/>
      <c r="L4" s="182"/>
      <c r="M4" s="182"/>
    </row>
    <row r="5" spans="1:18" x14ac:dyDescent="0.3">
      <c r="D5" s="87"/>
      <c r="K5" s="90"/>
      <c r="M5" s="92"/>
    </row>
    <row r="6" spans="1:18" ht="22.5" x14ac:dyDescent="0.4">
      <c r="A6" s="56"/>
      <c r="B6" s="93"/>
      <c r="C6" s="94"/>
      <c r="D6" s="94"/>
      <c r="E6" s="56"/>
      <c r="F6" s="95"/>
      <c r="G6" s="95"/>
      <c r="H6" s="56"/>
      <c r="I6" s="56"/>
      <c r="J6" s="182" t="s">
        <v>27</v>
      </c>
      <c r="K6" s="182"/>
      <c r="L6" s="182"/>
      <c r="M6" s="182"/>
      <c r="N6" s="47"/>
      <c r="P6" s="47"/>
      <c r="Q6" s="47"/>
      <c r="R6" s="56"/>
    </row>
    <row r="7" spans="1:18" ht="22.5" x14ac:dyDescent="0.4">
      <c r="A7" s="96"/>
      <c r="B7" s="93"/>
      <c r="C7" s="97"/>
      <c r="D7" s="97"/>
      <c r="E7" s="57"/>
      <c r="F7" s="98"/>
      <c r="G7" s="98"/>
      <c r="H7" s="57"/>
      <c r="I7" s="57"/>
      <c r="J7" s="182" t="s">
        <v>24</v>
      </c>
      <c r="K7" s="182"/>
      <c r="L7" s="182"/>
      <c r="M7" s="182"/>
      <c r="N7" s="47"/>
      <c r="O7" s="99"/>
      <c r="P7" s="47"/>
      <c r="Q7" s="47"/>
      <c r="R7" s="100"/>
    </row>
    <row r="8" spans="1:18" ht="18" thickBot="1" x14ac:dyDescent="0.35">
      <c r="A8" s="96"/>
      <c r="B8" s="101"/>
      <c r="C8" s="101"/>
      <c r="D8" s="101"/>
      <c r="E8" s="57"/>
      <c r="F8" s="98"/>
      <c r="G8" s="98"/>
      <c r="H8" s="57"/>
      <c r="I8" s="57"/>
      <c r="J8" s="57"/>
      <c r="K8" s="57"/>
      <c r="L8" s="57"/>
      <c r="M8" s="102"/>
      <c r="N8" s="57"/>
      <c r="O8" s="102"/>
      <c r="P8" s="57"/>
      <c r="Q8" s="57"/>
      <c r="R8" s="97" t="s">
        <v>1147</v>
      </c>
    </row>
    <row r="9" spans="1:18" s="108" customFormat="1" ht="69" x14ac:dyDescent="0.3">
      <c r="A9" s="103" t="s">
        <v>31</v>
      </c>
      <c r="B9" s="104" t="s">
        <v>20</v>
      </c>
      <c r="C9" s="73" t="s">
        <v>94</v>
      </c>
      <c r="D9" s="73" t="s">
        <v>95</v>
      </c>
      <c r="E9" s="73" t="s">
        <v>96</v>
      </c>
      <c r="F9" s="105" t="s">
        <v>79</v>
      </c>
      <c r="G9" s="105" t="s">
        <v>80</v>
      </c>
      <c r="H9" s="73" t="s">
        <v>75</v>
      </c>
      <c r="I9" s="73" t="s">
        <v>1136</v>
      </c>
      <c r="J9" s="73" t="s">
        <v>1021</v>
      </c>
      <c r="K9" s="73" t="s">
        <v>76</v>
      </c>
      <c r="L9" s="106" t="s">
        <v>77</v>
      </c>
      <c r="M9" s="106" t="s">
        <v>97</v>
      </c>
      <c r="N9" s="73" t="s">
        <v>98</v>
      </c>
      <c r="O9" s="106" t="s">
        <v>99</v>
      </c>
      <c r="P9" s="73" t="s">
        <v>100</v>
      </c>
      <c r="Q9" s="73" t="s">
        <v>19</v>
      </c>
      <c r="R9" s="107" t="s">
        <v>109</v>
      </c>
    </row>
    <row r="10" spans="1:18" s="110" customFormat="1" ht="13.5" x14ac:dyDescent="0.25">
      <c r="A10" s="109">
        <v>1</v>
      </c>
      <c r="B10" s="109" t="s">
        <v>78</v>
      </c>
      <c r="C10" s="109" t="s">
        <v>141</v>
      </c>
      <c r="D10" s="109" t="s">
        <v>85</v>
      </c>
      <c r="E10" s="109" t="s">
        <v>88</v>
      </c>
      <c r="F10" s="109" t="s">
        <v>227</v>
      </c>
      <c r="G10" s="109" t="s">
        <v>228</v>
      </c>
      <c r="H10" s="109" t="s">
        <v>142</v>
      </c>
      <c r="I10" s="109" t="s">
        <v>86</v>
      </c>
      <c r="J10" s="109" t="s">
        <v>89</v>
      </c>
      <c r="K10" s="109" t="s">
        <v>143</v>
      </c>
      <c r="L10" s="109" t="s">
        <v>90</v>
      </c>
      <c r="M10" s="109" t="s">
        <v>144</v>
      </c>
      <c r="N10" s="109" t="s">
        <v>91</v>
      </c>
      <c r="O10" s="109" t="s">
        <v>145</v>
      </c>
      <c r="P10" s="109" t="s">
        <v>92</v>
      </c>
      <c r="Q10" s="109" t="s">
        <v>146</v>
      </c>
      <c r="R10" s="109" t="s">
        <v>93</v>
      </c>
    </row>
    <row r="11" spans="1:18" ht="34.5" outlineLevel="1" x14ac:dyDescent="0.3">
      <c r="A11" s="111" t="s">
        <v>194</v>
      </c>
      <c r="B11" s="43"/>
      <c r="C11" s="39"/>
      <c r="D11" s="41"/>
      <c r="E11" s="44"/>
      <c r="F11" s="45"/>
      <c r="G11" s="45"/>
      <c r="H11" s="44"/>
      <c r="I11" s="112">
        <f>R11/O11</f>
        <v>121.03325000000001</v>
      </c>
      <c r="J11" s="113">
        <f t="shared" ref="J11:R11" si="0">SUM(J12:J12)</f>
        <v>327.05200000000002</v>
      </c>
      <c r="K11" s="113">
        <f t="shared" si="0"/>
        <v>327.05200000000002</v>
      </c>
      <c r="L11" s="113">
        <f t="shared" si="0"/>
        <v>0</v>
      </c>
      <c r="M11" s="113">
        <f t="shared" si="0"/>
        <v>3</v>
      </c>
      <c r="N11" s="113">
        <f t="shared" si="0"/>
        <v>0</v>
      </c>
      <c r="O11" s="113">
        <f t="shared" si="0"/>
        <v>4</v>
      </c>
      <c r="P11" s="113">
        <f t="shared" si="0"/>
        <v>157.08099999999999</v>
      </c>
      <c r="Q11" s="113">
        <f t="shared" si="0"/>
        <v>0</v>
      </c>
      <c r="R11" s="113">
        <f t="shared" si="0"/>
        <v>484.13300000000004</v>
      </c>
    </row>
    <row r="12" spans="1:18" ht="78" customHeight="1" outlineLevel="1" x14ac:dyDescent="0.3">
      <c r="A12" s="42" t="s">
        <v>194</v>
      </c>
      <c r="B12" s="43" t="s">
        <v>193</v>
      </c>
      <c r="C12" s="39" t="s">
        <v>229</v>
      </c>
      <c r="D12" s="41" t="s">
        <v>608</v>
      </c>
      <c r="E12" s="44" t="s">
        <v>703</v>
      </c>
      <c r="F12" s="45">
        <v>45581</v>
      </c>
      <c r="G12" s="45">
        <v>45584</v>
      </c>
      <c r="H12" s="44" t="s">
        <v>932</v>
      </c>
      <c r="I12" s="74">
        <f t="shared" ref="I12:I75" si="1">R12/O12</f>
        <v>121.03325000000001</v>
      </c>
      <c r="J12" s="46">
        <f>+K12+L12</f>
        <v>327.05200000000002</v>
      </c>
      <c r="K12" s="46">
        <v>327.05200000000002</v>
      </c>
      <c r="L12" s="46">
        <v>0</v>
      </c>
      <c r="M12" s="46">
        <f>G12-F12</f>
        <v>3</v>
      </c>
      <c r="N12" s="46">
        <v>0</v>
      </c>
      <c r="O12" s="46">
        <f>G12-F12+1</f>
        <v>4</v>
      </c>
      <c r="P12" s="46">
        <v>157.08099999999999</v>
      </c>
      <c r="Q12" s="46">
        <v>0</v>
      </c>
      <c r="R12" s="40">
        <f>J12+N12+P12+Q12</f>
        <v>484.13300000000004</v>
      </c>
    </row>
    <row r="13" spans="1:18" s="85" customFormat="1" x14ac:dyDescent="0.3">
      <c r="A13" s="111" t="s">
        <v>230</v>
      </c>
      <c r="B13" s="114"/>
      <c r="C13" s="39"/>
      <c r="D13" s="115"/>
      <c r="E13" s="116"/>
      <c r="F13" s="117"/>
      <c r="G13" s="117"/>
      <c r="H13" s="116"/>
      <c r="I13" s="75">
        <f>R13/O13</f>
        <v>78.490909090909085</v>
      </c>
      <c r="J13" s="40">
        <f>SUM(J14:J17)</f>
        <v>581.46</v>
      </c>
      <c r="K13" s="40">
        <f t="shared" ref="K13:R13" si="2">SUM(K14:K17)</f>
        <v>581.46</v>
      </c>
      <c r="L13" s="40">
        <f t="shared" si="2"/>
        <v>0</v>
      </c>
      <c r="M13" s="40">
        <f t="shared" si="2"/>
        <v>18</v>
      </c>
      <c r="N13" s="40">
        <f>SUM(N14:N17)</f>
        <v>270.3</v>
      </c>
      <c r="O13" s="40">
        <f t="shared" si="2"/>
        <v>22</v>
      </c>
      <c r="P13" s="40">
        <f t="shared" si="2"/>
        <v>875.04000000000008</v>
      </c>
      <c r="Q13" s="40">
        <f t="shared" si="2"/>
        <v>0</v>
      </c>
      <c r="R13" s="40">
        <f t="shared" si="2"/>
        <v>1726.8</v>
      </c>
    </row>
    <row r="14" spans="1:18" ht="51.75" outlineLevel="1" x14ac:dyDescent="0.3">
      <c r="A14" s="42" t="s">
        <v>230</v>
      </c>
      <c r="B14" s="43" t="s">
        <v>72</v>
      </c>
      <c r="C14" s="39" t="s">
        <v>229</v>
      </c>
      <c r="D14" s="41" t="s">
        <v>609</v>
      </c>
      <c r="E14" s="44" t="s">
        <v>704</v>
      </c>
      <c r="F14" s="45">
        <v>45593</v>
      </c>
      <c r="G14" s="45">
        <v>45598</v>
      </c>
      <c r="H14" s="44" t="s">
        <v>933</v>
      </c>
      <c r="I14" s="74">
        <f>R14/O14</f>
        <v>41.423999999999999</v>
      </c>
      <c r="J14" s="46">
        <f>K14+L14</f>
        <v>0</v>
      </c>
      <c r="K14" s="46">
        <v>0</v>
      </c>
      <c r="L14" s="46">
        <v>0</v>
      </c>
      <c r="M14" s="46">
        <f>G14-F14</f>
        <v>5</v>
      </c>
      <c r="N14" s="46">
        <v>0</v>
      </c>
      <c r="O14" s="46">
        <f>G14-F14+1</f>
        <v>6</v>
      </c>
      <c r="P14" s="46">
        <v>248.54400000000001</v>
      </c>
      <c r="Q14" s="46">
        <v>0</v>
      </c>
      <c r="R14" s="40">
        <f>J14+N14+P14+Q14</f>
        <v>248.54400000000001</v>
      </c>
    </row>
    <row r="15" spans="1:18" ht="51.75" outlineLevel="1" x14ac:dyDescent="0.3">
      <c r="A15" s="42" t="s">
        <v>230</v>
      </c>
      <c r="B15" s="43" t="s">
        <v>195</v>
      </c>
      <c r="C15" s="39" t="s">
        <v>229</v>
      </c>
      <c r="D15" s="41" t="s">
        <v>609</v>
      </c>
      <c r="E15" s="44" t="s">
        <v>705</v>
      </c>
      <c r="F15" s="45">
        <v>45593</v>
      </c>
      <c r="G15" s="45">
        <v>45598</v>
      </c>
      <c r="H15" s="44" t="s">
        <v>933</v>
      </c>
      <c r="I15" s="74">
        <f t="shared" si="1"/>
        <v>41.423999999999999</v>
      </c>
      <c r="J15" s="46">
        <f>K15+L15</f>
        <v>0</v>
      </c>
      <c r="K15" s="46">
        <v>0</v>
      </c>
      <c r="L15" s="46">
        <v>0</v>
      </c>
      <c r="M15" s="46">
        <f>G15-F15</f>
        <v>5</v>
      </c>
      <c r="N15" s="46">
        <v>0</v>
      </c>
      <c r="O15" s="46">
        <f>G15-F15+1</f>
        <v>6</v>
      </c>
      <c r="P15" s="46">
        <v>248.54400000000001</v>
      </c>
      <c r="Q15" s="46">
        <v>0</v>
      </c>
      <c r="R15" s="40">
        <f>J15+N15+P15+Q15</f>
        <v>248.54400000000001</v>
      </c>
    </row>
    <row r="16" spans="1:18" ht="51.75" outlineLevel="1" x14ac:dyDescent="0.3">
      <c r="A16" s="42" t="s">
        <v>230</v>
      </c>
      <c r="B16" s="43" t="s">
        <v>348</v>
      </c>
      <c r="C16" s="39" t="s">
        <v>229</v>
      </c>
      <c r="D16" s="41" t="s">
        <v>610</v>
      </c>
      <c r="E16" s="44" t="s">
        <v>704</v>
      </c>
      <c r="F16" s="45">
        <v>45628</v>
      </c>
      <c r="G16" s="45">
        <v>45632</v>
      </c>
      <c r="H16" s="44" t="s">
        <v>934</v>
      </c>
      <c r="I16" s="74">
        <f t="shared" si="1"/>
        <v>122.9712</v>
      </c>
      <c r="J16" s="46">
        <f>K16+L16</f>
        <v>290.73</v>
      </c>
      <c r="K16" s="46">
        <v>290.73</v>
      </c>
      <c r="L16" s="46">
        <v>0</v>
      </c>
      <c r="M16" s="46">
        <f>G16-F16</f>
        <v>4</v>
      </c>
      <c r="N16" s="46">
        <v>135.15</v>
      </c>
      <c r="O16" s="46">
        <f>G16-F16+1</f>
        <v>5</v>
      </c>
      <c r="P16" s="46">
        <v>188.976</v>
      </c>
      <c r="Q16" s="46">
        <v>0</v>
      </c>
      <c r="R16" s="40">
        <f>J16+N16+P16+Q16</f>
        <v>614.85599999999999</v>
      </c>
    </row>
    <row r="17" spans="1:18" ht="51.75" outlineLevel="1" x14ac:dyDescent="0.3">
      <c r="A17" s="42" t="s">
        <v>230</v>
      </c>
      <c r="B17" s="43" t="s">
        <v>349</v>
      </c>
      <c r="C17" s="39" t="s">
        <v>229</v>
      </c>
      <c r="D17" s="41" t="s">
        <v>610</v>
      </c>
      <c r="E17" s="44" t="s">
        <v>705</v>
      </c>
      <c r="F17" s="45">
        <v>45628</v>
      </c>
      <c r="G17" s="45">
        <v>45632</v>
      </c>
      <c r="H17" s="44" t="s">
        <v>934</v>
      </c>
      <c r="I17" s="74">
        <f t="shared" si="1"/>
        <v>122.9712</v>
      </c>
      <c r="J17" s="46">
        <f>K17+L17</f>
        <v>290.73</v>
      </c>
      <c r="K17" s="46">
        <v>290.73</v>
      </c>
      <c r="L17" s="46">
        <v>0</v>
      </c>
      <c r="M17" s="46">
        <f>G17-F17</f>
        <v>4</v>
      </c>
      <c r="N17" s="46">
        <v>135.15</v>
      </c>
      <c r="O17" s="46">
        <f>G17-F17+1</f>
        <v>5</v>
      </c>
      <c r="P17" s="46">
        <v>188.976</v>
      </c>
      <c r="Q17" s="46">
        <v>0</v>
      </c>
      <c r="R17" s="40">
        <f>J17+N17+P17+Q17</f>
        <v>614.85599999999999</v>
      </c>
    </row>
    <row r="18" spans="1:18" s="85" customFormat="1" x14ac:dyDescent="0.3">
      <c r="A18" s="111" t="s">
        <v>231</v>
      </c>
      <c r="B18" s="114"/>
      <c r="C18" s="39"/>
      <c r="D18" s="115"/>
      <c r="E18" s="116"/>
      <c r="F18" s="117"/>
      <c r="G18" s="117"/>
      <c r="H18" s="116"/>
      <c r="I18" s="75">
        <f t="shared" si="1"/>
        <v>141.16815789473688</v>
      </c>
      <c r="J18" s="40">
        <f>SUM(J19:J28)</f>
        <v>2594.0120000000002</v>
      </c>
      <c r="K18" s="40">
        <f t="shared" ref="K18:Q18" si="3">SUM(K19:K28)</f>
        <v>2594.0120000000002</v>
      </c>
      <c r="L18" s="40">
        <f t="shared" si="3"/>
        <v>0</v>
      </c>
      <c r="M18" s="40">
        <f t="shared" si="3"/>
        <v>30</v>
      </c>
      <c r="N18" s="40">
        <f t="shared" si="3"/>
        <v>1295.6690000000001</v>
      </c>
      <c r="O18" s="40">
        <f t="shared" si="3"/>
        <v>38</v>
      </c>
      <c r="P18" s="40">
        <f t="shared" si="3"/>
        <v>1334.93</v>
      </c>
      <c r="Q18" s="40">
        <f t="shared" si="3"/>
        <v>139.779</v>
      </c>
      <c r="R18" s="40">
        <f>SUM(R19:R28)</f>
        <v>5364.3900000000012</v>
      </c>
    </row>
    <row r="19" spans="1:18" ht="51.75" outlineLevel="1" x14ac:dyDescent="0.3">
      <c r="A19" s="42" t="s">
        <v>231</v>
      </c>
      <c r="B19" s="43" t="s">
        <v>39</v>
      </c>
      <c r="C19" s="39" t="s">
        <v>229</v>
      </c>
      <c r="D19" s="41" t="s">
        <v>611</v>
      </c>
      <c r="E19" s="44" t="s">
        <v>706</v>
      </c>
      <c r="F19" s="45">
        <v>45603</v>
      </c>
      <c r="G19" s="45">
        <v>45605</v>
      </c>
      <c r="H19" s="44" t="s">
        <v>935</v>
      </c>
      <c r="I19" s="74">
        <f>R19/O19</f>
        <v>207.79349999999999</v>
      </c>
      <c r="J19" s="46">
        <f>K19+L19</f>
        <v>271.81700000000001</v>
      </c>
      <c r="K19" s="46">
        <v>271.81700000000001</v>
      </c>
      <c r="L19" s="46">
        <v>0</v>
      </c>
      <c r="M19" s="46">
        <f>G19-F19</f>
        <v>2</v>
      </c>
      <c r="N19" s="46">
        <v>63.365000000000002</v>
      </c>
      <c r="O19" s="46">
        <v>2</v>
      </c>
      <c r="P19" s="46">
        <v>70.405000000000001</v>
      </c>
      <c r="Q19" s="46">
        <v>10</v>
      </c>
      <c r="R19" s="40">
        <f t="shared" ref="R19:R23" si="4">J19+N19+P19+Q19</f>
        <v>415.58699999999999</v>
      </c>
    </row>
    <row r="20" spans="1:18" ht="51.75" outlineLevel="1" x14ac:dyDescent="0.3">
      <c r="A20" s="42" t="s">
        <v>231</v>
      </c>
      <c r="B20" s="43" t="s">
        <v>232</v>
      </c>
      <c r="C20" s="39" t="s">
        <v>229</v>
      </c>
      <c r="D20" s="41" t="s">
        <v>178</v>
      </c>
      <c r="E20" s="44" t="s">
        <v>707</v>
      </c>
      <c r="F20" s="45">
        <v>45603</v>
      </c>
      <c r="G20" s="45">
        <v>45605</v>
      </c>
      <c r="H20" s="44" t="s">
        <v>935</v>
      </c>
      <c r="I20" s="74">
        <f t="shared" si="1"/>
        <v>207.79349999999999</v>
      </c>
      <c r="J20" s="46">
        <f>K20+L20</f>
        <v>271.81700000000001</v>
      </c>
      <c r="K20" s="46">
        <v>271.81700000000001</v>
      </c>
      <c r="L20" s="46">
        <v>0</v>
      </c>
      <c r="M20" s="46">
        <f>G20-F20</f>
        <v>2</v>
      </c>
      <c r="N20" s="46">
        <v>63.365000000000002</v>
      </c>
      <c r="O20" s="46">
        <v>2</v>
      </c>
      <c r="P20" s="46">
        <v>70.405000000000001</v>
      </c>
      <c r="Q20" s="46">
        <v>10</v>
      </c>
      <c r="R20" s="40">
        <f t="shared" si="4"/>
        <v>415.58699999999999</v>
      </c>
    </row>
    <row r="21" spans="1:18" ht="51.75" outlineLevel="1" x14ac:dyDescent="0.3">
      <c r="A21" s="42" t="s">
        <v>231</v>
      </c>
      <c r="B21" s="43" t="s">
        <v>233</v>
      </c>
      <c r="C21" s="39" t="s">
        <v>229</v>
      </c>
      <c r="D21" s="41" t="s">
        <v>177</v>
      </c>
      <c r="E21" s="44" t="s">
        <v>708</v>
      </c>
      <c r="F21" s="45">
        <v>45601</v>
      </c>
      <c r="G21" s="45">
        <v>45605</v>
      </c>
      <c r="H21" s="44" t="s">
        <v>935</v>
      </c>
      <c r="I21" s="74">
        <f t="shared" si="1"/>
        <v>133.03900000000002</v>
      </c>
      <c r="J21" s="46">
        <f>K21+L21</f>
        <v>271.81700000000001</v>
      </c>
      <c r="K21" s="46">
        <v>271.81700000000001</v>
      </c>
      <c r="L21" s="40">
        <v>0</v>
      </c>
      <c r="M21" s="46">
        <f>G21-F21</f>
        <v>4</v>
      </c>
      <c r="N21" s="46">
        <v>207.36500000000001</v>
      </c>
      <c r="O21" s="46">
        <f t="shared" ref="O21:O25" si="5">G21-F21+1</f>
        <v>5</v>
      </c>
      <c r="P21" s="46">
        <v>176.01300000000001</v>
      </c>
      <c r="Q21" s="46">
        <v>10</v>
      </c>
      <c r="R21" s="40">
        <f t="shared" si="4"/>
        <v>665.19500000000005</v>
      </c>
    </row>
    <row r="22" spans="1:18" ht="51.75" outlineLevel="1" x14ac:dyDescent="0.3">
      <c r="A22" s="42" t="s">
        <v>231</v>
      </c>
      <c r="B22" s="43" t="s">
        <v>234</v>
      </c>
      <c r="C22" s="39" t="s">
        <v>229</v>
      </c>
      <c r="D22" s="41" t="s">
        <v>177</v>
      </c>
      <c r="E22" s="44" t="s">
        <v>709</v>
      </c>
      <c r="F22" s="45">
        <v>45601</v>
      </c>
      <c r="G22" s="45">
        <v>45605</v>
      </c>
      <c r="H22" s="44" t="s">
        <v>935</v>
      </c>
      <c r="I22" s="74">
        <f t="shared" si="1"/>
        <v>133.03900000000002</v>
      </c>
      <c r="J22" s="46">
        <f>K22+L22</f>
        <v>271.81700000000001</v>
      </c>
      <c r="K22" s="46">
        <v>271.81700000000001</v>
      </c>
      <c r="L22" s="46">
        <v>0</v>
      </c>
      <c r="M22" s="46">
        <f>G22-F22</f>
        <v>4</v>
      </c>
      <c r="N22" s="46">
        <v>207.36500000000001</v>
      </c>
      <c r="O22" s="46">
        <f t="shared" si="5"/>
        <v>5</v>
      </c>
      <c r="P22" s="46">
        <v>176.01300000000001</v>
      </c>
      <c r="Q22" s="46">
        <v>10</v>
      </c>
      <c r="R22" s="40">
        <f t="shared" si="4"/>
        <v>665.19500000000005</v>
      </c>
    </row>
    <row r="23" spans="1:18" ht="51.75" outlineLevel="1" x14ac:dyDescent="0.3">
      <c r="A23" s="42" t="s">
        <v>231</v>
      </c>
      <c r="B23" s="43" t="s">
        <v>237</v>
      </c>
      <c r="C23" s="39" t="s">
        <v>229</v>
      </c>
      <c r="D23" s="41" t="s">
        <v>612</v>
      </c>
      <c r="E23" s="44" t="s">
        <v>709</v>
      </c>
      <c r="F23" s="45">
        <v>45573</v>
      </c>
      <c r="G23" s="45">
        <v>45576</v>
      </c>
      <c r="H23" s="44" t="s">
        <v>936</v>
      </c>
      <c r="I23" s="74">
        <f t="shared" si="1"/>
        <v>204.64750000000001</v>
      </c>
      <c r="J23" s="46">
        <f>K23+L23</f>
        <v>267.09199999999998</v>
      </c>
      <c r="K23" s="46">
        <v>267.09199999999998</v>
      </c>
      <c r="L23" s="46">
        <v>0</v>
      </c>
      <c r="M23" s="46">
        <f>G23-F23</f>
        <v>3</v>
      </c>
      <c r="N23" s="46">
        <v>250.422</v>
      </c>
      <c r="O23" s="46">
        <f t="shared" si="5"/>
        <v>4</v>
      </c>
      <c r="P23" s="46">
        <v>201.297</v>
      </c>
      <c r="Q23" s="46">
        <v>99.778999999999996</v>
      </c>
      <c r="R23" s="40">
        <f t="shared" si="4"/>
        <v>818.59</v>
      </c>
    </row>
    <row r="24" spans="1:18" ht="51.75" outlineLevel="1" x14ac:dyDescent="0.3">
      <c r="A24" s="42" t="s">
        <v>231</v>
      </c>
      <c r="B24" s="43" t="s">
        <v>238</v>
      </c>
      <c r="C24" s="39" t="s">
        <v>229</v>
      </c>
      <c r="D24" s="41" t="s">
        <v>684</v>
      </c>
      <c r="E24" s="44" t="s">
        <v>706</v>
      </c>
      <c r="F24" s="45">
        <v>45601</v>
      </c>
      <c r="G24" s="45">
        <v>45603</v>
      </c>
      <c r="H24" s="44" t="s">
        <v>937</v>
      </c>
      <c r="I24" s="74">
        <f t="shared" si="1"/>
        <v>182.47900000000001</v>
      </c>
      <c r="J24" s="46">
        <f t="shared" ref="J24:J25" si="6">K24+L24</f>
        <v>348.709</v>
      </c>
      <c r="K24" s="46">
        <v>348.709</v>
      </c>
      <c r="L24" s="46">
        <v>0</v>
      </c>
      <c r="M24" s="46">
        <f t="shared" ref="M24:M25" si="7">G24-F24</f>
        <v>2</v>
      </c>
      <c r="N24" s="46">
        <v>63.398000000000003</v>
      </c>
      <c r="O24" s="46">
        <f t="shared" si="5"/>
        <v>3</v>
      </c>
      <c r="P24" s="46">
        <v>135.33000000000001</v>
      </c>
      <c r="Q24" s="46">
        <v>0</v>
      </c>
      <c r="R24" s="40">
        <f>J24+N24+P24+Q24</f>
        <v>547.43700000000001</v>
      </c>
    </row>
    <row r="25" spans="1:18" ht="51.75" outlineLevel="1" x14ac:dyDescent="0.3">
      <c r="A25" s="42" t="s">
        <v>231</v>
      </c>
      <c r="B25" s="43" t="s">
        <v>351</v>
      </c>
      <c r="C25" s="39" t="s">
        <v>229</v>
      </c>
      <c r="D25" s="41" t="s">
        <v>613</v>
      </c>
      <c r="E25" s="44" t="s">
        <v>707</v>
      </c>
      <c r="F25" s="45">
        <v>45601</v>
      </c>
      <c r="G25" s="45">
        <v>45603</v>
      </c>
      <c r="H25" s="44" t="s">
        <v>937</v>
      </c>
      <c r="I25" s="74">
        <f t="shared" si="1"/>
        <v>182.47900000000001</v>
      </c>
      <c r="J25" s="46">
        <f t="shared" si="6"/>
        <v>348.709</v>
      </c>
      <c r="K25" s="46">
        <v>348.709</v>
      </c>
      <c r="L25" s="46">
        <v>0</v>
      </c>
      <c r="M25" s="46">
        <f t="shared" si="7"/>
        <v>2</v>
      </c>
      <c r="N25" s="46">
        <v>63.398000000000003</v>
      </c>
      <c r="O25" s="46">
        <f t="shared" si="5"/>
        <v>3</v>
      </c>
      <c r="P25" s="46">
        <v>135.33000000000001</v>
      </c>
      <c r="Q25" s="46">
        <v>0</v>
      </c>
      <c r="R25" s="40">
        <f t="shared" ref="R25" si="8">J25+N25+P25+Q25</f>
        <v>547.43700000000001</v>
      </c>
    </row>
    <row r="26" spans="1:18" ht="51.75" outlineLevel="1" x14ac:dyDescent="0.3">
      <c r="A26" s="42" t="s">
        <v>231</v>
      </c>
      <c r="B26" s="43" t="s">
        <v>352</v>
      </c>
      <c r="C26" s="39" t="s">
        <v>229</v>
      </c>
      <c r="D26" s="41" t="s">
        <v>688</v>
      </c>
      <c r="E26" s="44" t="s">
        <v>709</v>
      </c>
      <c r="F26" s="45">
        <v>45627</v>
      </c>
      <c r="G26" s="45">
        <v>45634</v>
      </c>
      <c r="H26" s="44" t="s">
        <v>937</v>
      </c>
      <c r="I26" s="74">
        <f t="shared" si="1"/>
        <v>123.59275</v>
      </c>
      <c r="J26" s="46">
        <f>K26+L26</f>
        <v>241.614</v>
      </c>
      <c r="K26" s="46">
        <v>241.614</v>
      </c>
      <c r="L26" s="46">
        <v>0</v>
      </c>
      <c r="M26" s="46">
        <f t="shared" ref="M26" si="9">G26-F26</f>
        <v>7</v>
      </c>
      <c r="N26" s="46">
        <v>376.99099999999999</v>
      </c>
      <c r="O26" s="46">
        <f t="shared" ref="O26" si="10">G26-F26+1</f>
        <v>8</v>
      </c>
      <c r="P26" s="46">
        <v>370.137</v>
      </c>
      <c r="Q26" s="46">
        <v>0</v>
      </c>
      <c r="R26" s="40">
        <f t="shared" ref="R26" si="11">J26+N26+P26+Q26</f>
        <v>988.74199999999996</v>
      </c>
    </row>
    <row r="27" spans="1:18" ht="51.75" outlineLevel="1" x14ac:dyDescent="0.3">
      <c r="A27" s="42" t="s">
        <v>231</v>
      </c>
      <c r="B27" s="43" t="s">
        <v>353</v>
      </c>
      <c r="C27" s="39" t="s">
        <v>229</v>
      </c>
      <c r="D27" s="41" t="s">
        <v>350</v>
      </c>
      <c r="E27" s="44" t="s">
        <v>710</v>
      </c>
      <c r="F27" s="45">
        <v>45643</v>
      </c>
      <c r="G27" s="45">
        <v>45645</v>
      </c>
      <c r="H27" s="44" t="s">
        <v>938</v>
      </c>
      <c r="I27" s="74">
        <f t="shared" si="1"/>
        <v>50.103333333333332</v>
      </c>
      <c r="J27" s="46">
        <f>K27+L27</f>
        <v>150.31</v>
      </c>
      <c r="K27" s="46">
        <v>150.31</v>
      </c>
      <c r="L27" s="46">
        <v>0</v>
      </c>
      <c r="M27" s="46">
        <f t="shared" ref="M27" si="12">G27-F27</f>
        <v>2</v>
      </c>
      <c r="N27" s="46">
        <v>0</v>
      </c>
      <c r="O27" s="46">
        <f t="shared" ref="O27" si="13">G27-F27+1</f>
        <v>3</v>
      </c>
      <c r="P27" s="46">
        <v>0</v>
      </c>
      <c r="Q27" s="46">
        <v>0</v>
      </c>
      <c r="R27" s="40">
        <f t="shared" ref="R27" si="14">J27+N27+P27+Q27</f>
        <v>150.31</v>
      </c>
    </row>
    <row r="28" spans="1:18" ht="120" customHeight="1" outlineLevel="1" x14ac:dyDescent="0.3">
      <c r="A28" s="42" t="s">
        <v>231</v>
      </c>
      <c r="B28" s="43" t="s">
        <v>354</v>
      </c>
      <c r="C28" s="39" t="s">
        <v>229</v>
      </c>
      <c r="D28" s="41" t="s">
        <v>350</v>
      </c>
      <c r="E28" s="44" t="s">
        <v>711</v>
      </c>
      <c r="F28" s="45">
        <v>45643</v>
      </c>
      <c r="G28" s="45">
        <v>45645</v>
      </c>
      <c r="H28" s="44" t="s">
        <v>938</v>
      </c>
      <c r="I28" s="74">
        <f t="shared" si="1"/>
        <v>50.103333333333332</v>
      </c>
      <c r="J28" s="46">
        <f>K28+L28</f>
        <v>150.31</v>
      </c>
      <c r="K28" s="46">
        <v>150.31</v>
      </c>
      <c r="L28" s="46">
        <v>0</v>
      </c>
      <c r="M28" s="46">
        <f t="shared" ref="M28" si="15">G28-F28</f>
        <v>2</v>
      </c>
      <c r="N28" s="46">
        <v>0</v>
      </c>
      <c r="O28" s="46">
        <f t="shared" ref="O28" si="16">G28-F28+1</f>
        <v>3</v>
      </c>
      <c r="P28" s="46">
        <v>0</v>
      </c>
      <c r="Q28" s="46">
        <v>0</v>
      </c>
      <c r="R28" s="40">
        <f t="shared" ref="R28" si="17">J28+N28+P28+Q28</f>
        <v>150.31</v>
      </c>
    </row>
    <row r="29" spans="1:18" ht="18.75" outlineLevel="1" x14ac:dyDescent="0.3">
      <c r="A29" s="111" t="s">
        <v>355</v>
      </c>
      <c r="B29" s="43"/>
      <c r="C29" s="39"/>
      <c r="D29" s="41"/>
      <c r="E29" s="44"/>
      <c r="F29" s="45"/>
      <c r="G29" s="45"/>
      <c r="H29" s="44"/>
      <c r="I29" s="112">
        <f t="shared" si="1"/>
        <v>200.25600000000003</v>
      </c>
      <c r="J29" s="113">
        <f>SUM(J30:J31)</f>
        <v>997.87800000000004</v>
      </c>
      <c r="K29" s="113">
        <f t="shared" ref="K29:R29" si="18">SUM(K30:K31)</f>
        <v>997.87800000000004</v>
      </c>
      <c r="L29" s="113">
        <f t="shared" si="18"/>
        <v>0</v>
      </c>
      <c r="M29" s="113">
        <f t="shared" si="18"/>
        <v>8</v>
      </c>
      <c r="N29" s="113">
        <f t="shared" si="18"/>
        <v>537.57799999999997</v>
      </c>
      <c r="O29" s="113">
        <f t="shared" si="18"/>
        <v>10</v>
      </c>
      <c r="P29" s="113">
        <f t="shared" si="18"/>
        <v>467.10399999999998</v>
      </c>
      <c r="Q29" s="113">
        <f t="shared" si="18"/>
        <v>0</v>
      </c>
      <c r="R29" s="113">
        <f t="shared" si="18"/>
        <v>2002.5600000000002</v>
      </c>
    </row>
    <row r="30" spans="1:18" ht="51.75" outlineLevel="1" x14ac:dyDescent="0.3">
      <c r="A30" s="42" t="s">
        <v>355</v>
      </c>
      <c r="B30" s="43" t="s">
        <v>196</v>
      </c>
      <c r="C30" s="39" t="s">
        <v>229</v>
      </c>
      <c r="D30" s="41" t="s">
        <v>236</v>
      </c>
      <c r="E30" s="44" t="s">
        <v>712</v>
      </c>
      <c r="F30" s="45">
        <v>45629</v>
      </c>
      <c r="G30" s="45">
        <v>45633</v>
      </c>
      <c r="H30" s="44" t="s">
        <v>939</v>
      </c>
      <c r="I30" s="74">
        <f t="shared" si="1"/>
        <v>200.25600000000003</v>
      </c>
      <c r="J30" s="46">
        <f>+K30+L30</f>
        <v>498.93900000000002</v>
      </c>
      <c r="K30" s="46">
        <v>498.93900000000002</v>
      </c>
      <c r="L30" s="46">
        <v>0</v>
      </c>
      <c r="M30" s="46">
        <f>G30-F30</f>
        <v>4</v>
      </c>
      <c r="N30" s="46">
        <v>268.78899999999999</v>
      </c>
      <c r="O30" s="46">
        <f>G30-F30+1</f>
        <v>5</v>
      </c>
      <c r="P30" s="46">
        <v>233.55199999999999</v>
      </c>
      <c r="Q30" s="46">
        <v>0</v>
      </c>
      <c r="R30" s="40">
        <f>J30+N30+P30+Q30</f>
        <v>1001.2800000000001</v>
      </c>
    </row>
    <row r="31" spans="1:18" ht="51.75" outlineLevel="1" x14ac:dyDescent="0.3">
      <c r="A31" s="42" t="s">
        <v>355</v>
      </c>
      <c r="B31" s="43" t="s">
        <v>197</v>
      </c>
      <c r="C31" s="39" t="s">
        <v>229</v>
      </c>
      <c r="D31" s="41" t="s">
        <v>236</v>
      </c>
      <c r="E31" s="44" t="s">
        <v>713</v>
      </c>
      <c r="F31" s="45">
        <v>45629</v>
      </c>
      <c r="G31" s="45">
        <v>45633</v>
      </c>
      <c r="H31" s="44" t="s">
        <v>939</v>
      </c>
      <c r="I31" s="74">
        <f t="shared" si="1"/>
        <v>200.25600000000003</v>
      </c>
      <c r="J31" s="46">
        <f>+K31+L31</f>
        <v>498.93900000000002</v>
      </c>
      <c r="K31" s="46">
        <v>498.93900000000002</v>
      </c>
      <c r="L31" s="46">
        <v>0</v>
      </c>
      <c r="M31" s="46">
        <f>G31-F31</f>
        <v>4</v>
      </c>
      <c r="N31" s="46">
        <v>268.78899999999999</v>
      </c>
      <c r="O31" s="46">
        <f>G31-F31+1</f>
        <v>5</v>
      </c>
      <c r="P31" s="46">
        <v>233.55199999999999</v>
      </c>
      <c r="Q31" s="46">
        <v>0</v>
      </c>
      <c r="R31" s="40">
        <f>J31+N31+P31+Q31</f>
        <v>1001.2800000000001</v>
      </c>
    </row>
    <row r="32" spans="1:18" s="85" customFormat="1" ht="34.5" x14ac:dyDescent="0.3">
      <c r="A32" s="111" t="s">
        <v>356</v>
      </c>
      <c r="B32" s="114"/>
      <c r="C32" s="39"/>
      <c r="D32" s="115"/>
      <c r="E32" s="116"/>
      <c r="F32" s="117"/>
      <c r="G32" s="117"/>
      <c r="H32" s="116"/>
      <c r="I32" s="75">
        <f t="shared" si="1"/>
        <v>140.88351764705882</v>
      </c>
      <c r="J32" s="40">
        <f t="shared" ref="J32:Q32" si="19">SUM(J33:J58)</f>
        <v>5858.6489999999985</v>
      </c>
      <c r="K32" s="40">
        <f t="shared" si="19"/>
        <v>5858.6489999999985</v>
      </c>
      <c r="L32" s="40">
        <f t="shared" si="19"/>
        <v>0</v>
      </c>
      <c r="M32" s="40">
        <f t="shared" si="19"/>
        <v>59</v>
      </c>
      <c r="N32" s="40">
        <f t="shared" si="19"/>
        <v>2528.0010000000002</v>
      </c>
      <c r="O32" s="40">
        <f t="shared" si="19"/>
        <v>85</v>
      </c>
      <c r="P32" s="40">
        <f t="shared" si="19"/>
        <v>3400.9740000000002</v>
      </c>
      <c r="Q32" s="40">
        <f t="shared" si="19"/>
        <v>187.47499999999999</v>
      </c>
      <c r="R32" s="40">
        <f>SUM(R33:R58)</f>
        <v>11975.099</v>
      </c>
    </row>
    <row r="33" spans="1:18" ht="155.25" outlineLevel="1" x14ac:dyDescent="0.3">
      <c r="A33" s="42" t="s">
        <v>356</v>
      </c>
      <c r="B33" s="43" t="s">
        <v>41</v>
      </c>
      <c r="C33" s="39" t="s">
        <v>229</v>
      </c>
      <c r="D33" s="41" t="s">
        <v>614</v>
      </c>
      <c r="E33" s="44" t="s">
        <v>235</v>
      </c>
      <c r="F33" s="45">
        <v>45574</v>
      </c>
      <c r="G33" s="45">
        <v>45576</v>
      </c>
      <c r="H33" s="44" t="s">
        <v>1010</v>
      </c>
      <c r="I33" s="74">
        <f t="shared" si="1"/>
        <v>192.67566666666664</v>
      </c>
      <c r="J33" s="46">
        <f t="shared" ref="J33:J42" si="20">K33+L33</f>
        <v>273.48599999999999</v>
      </c>
      <c r="K33" s="46">
        <v>273.48599999999999</v>
      </c>
      <c r="L33" s="46">
        <v>0</v>
      </c>
      <c r="M33" s="46">
        <f t="shared" ref="M33:M38" si="21">G33-F33</f>
        <v>2</v>
      </c>
      <c r="N33" s="46">
        <v>158.011</v>
      </c>
      <c r="O33" s="46">
        <f t="shared" ref="O33:O52" si="22">G33-F33+1</f>
        <v>3</v>
      </c>
      <c r="P33" s="46">
        <v>146.53</v>
      </c>
      <c r="Q33" s="46">
        <v>0</v>
      </c>
      <c r="R33" s="40">
        <f t="shared" ref="R33:R38" si="23">J33+N33+P33+Q33</f>
        <v>578.02699999999993</v>
      </c>
    </row>
    <row r="34" spans="1:18" ht="69" customHeight="1" outlineLevel="1" x14ac:dyDescent="0.3">
      <c r="A34" s="42" t="s">
        <v>356</v>
      </c>
      <c r="B34" s="43" t="s">
        <v>198</v>
      </c>
      <c r="C34" s="39" t="s">
        <v>229</v>
      </c>
      <c r="D34" s="41" t="s">
        <v>605</v>
      </c>
      <c r="E34" s="44" t="s">
        <v>717</v>
      </c>
      <c r="F34" s="45">
        <v>45567</v>
      </c>
      <c r="G34" s="45">
        <v>45569</v>
      </c>
      <c r="H34" s="44" t="s">
        <v>940</v>
      </c>
      <c r="I34" s="74">
        <f t="shared" si="1"/>
        <v>269.53566666666666</v>
      </c>
      <c r="J34" s="46">
        <f t="shared" si="20"/>
        <v>541.84199999999998</v>
      </c>
      <c r="K34" s="46">
        <v>541.84199999999998</v>
      </c>
      <c r="L34" s="46">
        <v>0</v>
      </c>
      <c r="M34" s="46">
        <f t="shared" si="21"/>
        <v>2</v>
      </c>
      <c r="N34" s="46">
        <v>86.725999999999999</v>
      </c>
      <c r="O34" s="46">
        <f t="shared" si="22"/>
        <v>3</v>
      </c>
      <c r="P34" s="46">
        <v>180.03899999999999</v>
      </c>
      <c r="Q34" s="46">
        <v>0</v>
      </c>
      <c r="R34" s="40">
        <f t="shared" si="23"/>
        <v>808.60699999999997</v>
      </c>
    </row>
    <row r="35" spans="1:18" ht="155.25" outlineLevel="1" x14ac:dyDescent="0.3">
      <c r="A35" s="42" t="s">
        <v>356</v>
      </c>
      <c r="B35" s="43" t="s">
        <v>199</v>
      </c>
      <c r="C35" s="39" t="s">
        <v>229</v>
      </c>
      <c r="D35" s="41" t="s">
        <v>606</v>
      </c>
      <c r="E35" s="44" t="s">
        <v>235</v>
      </c>
      <c r="F35" s="45">
        <v>45567</v>
      </c>
      <c r="G35" s="45">
        <v>45569</v>
      </c>
      <c r="H35" s="44" t="s">
        <v>940</v>
      </c>
      <c r="I35" s="74">
        <f t="shared" si="1"/>
        <v>269.53566666666666</v>
      </c>
      <c r="J35" s="46">
        <f t="shared" si="20"/>
        <v>541.84199999999998</v>
      </c>
      <c r="K35" s="46">
        <v>541.84199999999998</v>
      </c>
      <c r="L35" s="46">
        <v>0</v>
      </c>
      <c r="M35" s="46">
        <f t="shared" si="21"/>
        <v>2</v>
      </c>
      <c r="N35" s="46">
        <v>86.725999999999999</v>
      </c>
      <c r="O35" s="46">
        <f t="shared" si="22"/>
        <v>3</v>
      </c>
      <c r="P35" s="46">
        <v>180.03899999999999</v>
      </c>
      <c r="Q35" s="46">
        <v>0</v>
      </c>
      <c r="R35" s="40">
        <f t="shared" si="23"/>
        <v>808.60699999999997</v>
      </c>
    </row>
    <row r="36" spans="1:18" ht="78.75" customHeight="1" outlineLevel="1" x14ac:dyDescent="0.3">
      <c r="A36" s="42" t="s">
        <v>356</v>
      </c>
      <c r="B36" s="43" t="s">
        <v>200</v>
      </c>
      <c r="C36" s="39" t="s">
        <v>229</v>
      </c>
      <c r="D36" s="41" t="s">
        <v>615</v>
      </c>
      <c r="E36" s="44" t="s">
        <v>714</v>
      </c>
      <c r="F36" s="45">
        <v>45562</v>
      </c>
      <c r="G36" s="45">
        <v>45564</v>
      </c>
      <c r="H36" s="44" t="s">
        <v>938</v>
      </c>
      <c r="I36" s="74">
        <f t="shared" si="1"/>
        <v>180.39599999999999</v>
      </c>
      <c r="J36" s="46">
        <f t="shared" si="20"/>
        <v>378.63900000000001</v>
      </c>
      <c r="K36" s="46">
        <v>378.63900000000001</v>
      </c>
      <c r="L36" s="46">
        <v>0</v>
      </c>
      <c r="M36" s="46">
        <f t="shared" si="21"/>
        <v>2</v>
      </c>
      <c r="N36" s="46">
        <v>64.272000000000006</v>
      </c>
      <c r="O36" s="46">
        <f t="shared" si="22"/>
        <v>3</v>
      </c>
      <c r="P36" s="46">
        <v>88.277000000000001</v>
      </c>
      <c r="Q36" s="46">
        <v>10</v>
      </c>
      <c r="R36" s="40">
        <f t="shared" si="23"/>
        <v>541.18799999999999</v>
      </c>
    </row>
    <row r="37" spans="1:18" ht="132.75" customHeight="1" outlineLevel="1" x14ac:dyDescent="0.3">
      <c r="A37" s="42" t="s">
        <v>356</v>
      </c>
      <c r="B37" s="43" t="s">
        <v>201</v>
      </c>
      <c r="C37" s="39" t="s">
        <v>229</v>
      </c>
      <c r="D37" s="41" t="s">
        <v>616</v>
      </c>
      <c r="E37" s="44" t="s">
        <v>719</v>
      </c>
      <c r="F37" s="45">
        <v>45578</v>
      </c>
      <c r="G37" s="45">
        <v>45580</v>
      </c>
      <c r="H37" s="44" t="s">
        <v>991</v>
      </c>
      <c r="I37" s="74">
        <f t="shared" si="1"/>
        <v>162.88433333333333</v>
      </c>
      <c r="J37" s="46">
        <f t="shared" si="20"/>
        <v>232.453</v>
      </c>
      <c r="K37" s="46">
        <v>232.453</v>
      </c>
      <c r="L37" s="46">
        <v>0</v>
      </c>
      <c r="M37" s="46">
        <f t="shared" si="21"/>
        <v>2</v>
      </c>
      <c r="N37" s="46">
        <v>108.188</v>
      </c>
      <c r="O37" s="46">
        <f t="shared" si="22"/>
        <v>3</v>
      </c>
      <c r="P37" s="46">
        <v>140.96899999999999</v>
      </c>
      <c r="Q37" s="46">
        <v>7.0430000000000001</v>
      </c>
      <c r="R37" s="40">
        <f t="shared" si="23"/>
        <v>488.65300000000002</v>
      </c>
    </row>
    <row r="38" spans="1:18" ht="132.75" customHeight="1" outlineLevel="1" x14ac:dyDescent="0.3">
      <c r="A38" s="42" t="s">
        <v>356</v>
      </c>
      <c r="B38" s="43" t="s">
        <v>357</v>
      </c>
      <c r="C38" s="39" t="s">
        <v>229</v>
      </c>
      <c r="D38" s="41" t="s">
        <v>616</v>
      </c>
      <c r="E38" s="44" t="s">
        <v>719</v>
      </c>
      <c r="F38" s="45">
        <v>45581</v>
      </c>
      <c r="G38" s="45">
        <v>45583</v>
      </c>
      <c r="H38" s="44" t="s">
        <v>941</v>
      </c>
      <c r="I38" s="74">
        <f t="shared" si="1"/>
        <v>25.166</v>
      </c>
      <c r="J38" s="46">
        <f t="shared" si="20"/>
        <v>0</v>
      </c>
      <c r="K38" s="46">
        <v>0</v>
      </c>
      <c r="L38" s="46">
        <v>0</v>
      </c>
      <c r="M38" s="46">
        <f t="shared" si="21"/>
        <v>2</v>
      </c>
      <c r="N38" s="46">
        <v>0</v>
      </c>
      <c r="O38" s="46">
        <f t="shared" si="22"/>
        <v>3</v>
      </c>
      <c r="P38" s="46">
        <v>75.498000000000005</v>
      </c>
      <c r="Q38" s="46">
        <v>0</v>
      </c>
      <c r="R38" s="40">
        <f t="shared" si="23"/>
        <v>75.498000000000005</v>
      </c>
    </row>
    <row r="39" spans="1:18" ht="162" customHeight="1" outlineLevel="1" x14ac:dyDescent="0.3">
      <c r="A39" s="42" t="s">
        <v>356</v>
      </c>
      <c r="B39" s="43" t="s">
        <v>358</v>
      </c>
      <c r="C39" s="39" t="s">
        <v>229</v>
      </c>
      <c r="D39" s="41" t="s">
        <v>617</v>
      </c>
      <c r="E39" s="44" t="s">
        <v>715</v>
      </c>
      <c r="F39" s="45">
        <v>45580</v>
      </c>
      <c r="G39" s="45">
        <v>45581</v>
      </c>
      <c r="H39" s="44" t="s">
        <v>942</v>
      </c>
      <c r="I39" s="74">
        <f t="shared" si="1"/>
        <v>175.10849999999999</v>
      </c>
      <c r="J39" s="46">
        <f t="shared" si="20"/>
        <v>205.5</v>
      </c>
      <c r="K39" s="46">
        <v>205.5</v>
      </c>
      <c r="L39" s="46">
        <v>0</v>
      </c>
      <c r="M39" s="46">
        <f t="shared" ref="M39:M43" si="24">G39-F39</f>
        <v>1</v>
      </c>
      <c r="N39" s="46">
        <v>44.832000000000001</v>
      </c>
      <c r="O39" s="46">
        <f t="shared" si="22"/>
        <v>2</v>
      </c>
      <c r="P39" s="46">
        <v>99.885000000000005</v>
      </c>
      <c r="Q39" s="46">
        <v>0</v>
      </c>
      <c r="R39" s="40">
        <f t="shared" ref="R39:R40" si="25">J39+N39+P39+Q39</f>
        <v>350.21699999999998</v>
      </c>
    </row>
    <row r="40" spans="1:18" ht="70.5" customHeight="1" outlineLevel="1" x14ac:dyDescent="0.3">
      <c r="A40" s="42" t="s">
        <v>356</v>
      </c>
      <c r="B40" s="43" t="s">
        <v>359</v>
      </c>
      <c r="C40" s="39" t="s">
        <v>229</v>
      </c>
      <c r="D40" s="41" t="s">
        <v>618</v>
      </c>
      <c r="E40" s="44" t="s">
        <v>239</v>
      </c>
      <c r="F40" s="45">
        <v>45580</v>
      </c>
      <c r="G40" s="45">
        <v>45581</v>
      </c>
      <c r="H40" s="44" t="s">
        <v>942</v>
      </c>
      <c r="I40" s="74">
        <f t="shared" si="1"/>
        <v>175.10849999999999</v>
      </c>
      <c r="J40" s="46">
        <f t="shared" si="20"/>
        <v>205.5</v>
      </c>
      <c r="K40" s="46">
        <v>205.5</v>
      </c>
      <c r="L40" s="46">
        <v>0</v>
      </c>
      <c r="M40" s="46">
        <f t="shared" si="24"/>
        <v>1</v>
      </c>
      <c r="N40" s="46">
        <v>44.832000000000001</v>
      </c>
      <c r="O40" s="46">
        <f t="shared" si="22"/>
        <v>2</v>
      </c>
      <c r="P40" s="46">
        <v>99.885000000000005</v>
      </c>
      <c r="Q40" s="46">
        <v>0</v>
      </c>
      <c r="R40" s="40">
        <f t="shared" si="25"/>
        <v>350.21699999999998</v>
      </c>
    </row>
    <row r="41" spans="1:18" ht="69" outlineLevel="1" x14ac:dyDescent="0.3">
      <c r="A41" s="42" t="s">
        <v>356</v>
      </c>
      <c r="B41" s="43" t="s">
        <v>360</v>
      </c>
      <c r="C41" s="39" t="s">
        <v>229</v>
      </c>
      <c r="D41" s="41" t="s">
        <v>619</v>
      </c>
      <c r="E41" s="44" t="s">
        <v>716</v>
      </c>
      <c r="F41" s="45">
        <v>45580</v>
      </c>
      <c r="G41" s="45">
        <v>45581</v>
      </c>
      <c r="H41" s="44" t="s">
        <v>942</v>
      </c>
      <c r="I41" s="74">
        <f t="shared" si="1"/>
        <v>175.10849999999999</v>
      </c>
      <c r="J41" s="46">
        <f t="shared" si="20"/>
        <v>205.5</v>
      </c>
      <c r="K41" s="46">
        <v>205.5</v>
      </c>
      <c r="L41" s="46">
        <v>0</v>
      </c>
      <c r="M41" s="46">
        <f t="shared" si="24"/>
        <v>1</v>
      </c>
      <c r="N41" s="46">
        <v>44.832000000000001</v>
      </c>
      <c r="O41" s="46">
        <f t="shared" si="22"/>
        <v>2</v>
      </c>
      <c r="P41" s="46">
        <v>99.885000000000005</v>
      </c>
      <c r="Q41" s="46">
        <v>0</v>
      </c>
      <c r="R41" s="40">
        <f t="shared" ref="R41:R52" si="26">J41+N41+P41+Q41</f>
        <v>350.21699999999998</v>
      </c>
    </row>
    <row r="42" spans="1:18" ht="69" outlineLevel="1" x14ac:dyDescent="0.3">
      <c r="A42" s="42" t="s">
        <v>356</v>
      </c>
      <c r="B42" s="43" t="s">
        <v>361</v>
      </c>
      <c r="C42" s="39" t="s">
        <v>229</v>
      </c>
      <c r="D42" s="41" t="s">
        <v>322</v>
      </c>
      <c r="E42" s="44" t="s">
        <v>717</v>
      </c>
      <c r="F42" s="45">
        <v>45582</v>
      </c>
      <c r="G42" s="45">
        <v>45584</v>
      </c>
      <c r="H42" s="44" t="s">
        <v>938</v>
      </c>
      <c r="I42" s="74">
        <f t="shared" si="1"/>
        <v>135.68266666666668</v>
      </c>
      <c r="J42" s="46">
        <f t="shared" si="20"/>
        <v>274.62200000000001</v>
      </c>
      <c r="K42" s="46">
        <v>274.62200000000001</v>
      </c>
      <c r="L42" s="46">
        <v>0</v>
      </c>
      <c r="M42" s="46">
        <f t="shared" si="24"/>
        <v>2</v>
      </c>
      <c r="N42" s="46">
        <v>44.142000000000003</v>
      </c>
      <c r="O42" s="46">
        <f t="shared" si="22"/>
        <v>3</v>
      </c>
      <c r="P42" s="46">
        <v>88.284000000000006</v>
      </c>
      <c r="Q42" s="46">
        <v>0</v>
      </c>
      <c r="R42" s="40">
        <f>J42+N42+P42+Q42</f>
        <v>407.048</v>
      </c>
    </row>
    <row r="43" spans="1:18" ht="86.25" outlineLevel="1" x14ac:dyDescent="0.3">
      <c r="A43" s="42" t="s">
        <v>356</v>
      </c>
      <c r="B43" s="43" t="s">
        <v>362</v>
      </c>
      <c r="C43" s="39" t="s">
        <v>229</v>
      </c>
      <c r="D43" s="41" t="s">
        <v>620</v>
      </c>
      <c r="E43" s="44" t="s">
        <v>718</v>
      </c>
      <c r="F43" s="45">
        <v>45600</v>
      </c>
      <c r="G43" s="45">
        <v>45602</v>
      </c>
      <c r="H43" s="44" t="s">
        <v>943</v>
      </c>
      <c r="I43" s="74">
        <f t="shared" si="1"/>
        <v>27.638000000000002</v>
      </c>
      <c r="J43" s="46">
        <f t="shared" ref="J43:J52" si="27">K43+L43</f>
        <v>0</v>
      </c>
      <c r="K43" s="46">
        <v>0</v>
      </c>
      <c r="L43" s="46">
        <v>0</v>
      </c>
      <c r="M43" s="46">
        <f t="shared" si="24"/>
        <v>2</v>
      </c>
      <c r="N43" s="46">
        <v>0</v>
      </c>
      <c r="O43" s="46">
        <f t="shared" si="22"/>
        <v>3</v>
      </c>
      <c r="P43" s="46">
        <v>82.914000000000001</v>
      </c>
      <c r="Q43" s="46">
        <v>0</v>
      </c>
      <c r="R43" s="40">
        <f t="shared" si="26"/>
        <v>82.914000000000001</v>
      </c>
    </row>
    <row r="44" spans="1:18" ht="120.75" outlineLevel="1" x14ac:dyDescent="0.3">
      <c r="A44" s="42" t="s">
        <v>356</v>
      </c>
      <c r="B44" s="43" t="s">
        <v>363</v>
      </c>
      <c r="C44" s="39" t="s">
        <v>229</v>
      </c>
      <c r="D44" s="41" t="s">
        <v>621</v>
      </c>
      <c r="E44" s="44" t="s">
        <v>719</v>
      </c>
      <c r="F44" s="45">
        <v>45592</v>
      </c>
      <c r="G44" s="45">
        <v>45598</v>
      </c>
      <c r="H44" s="44" t="s">
        <v>991</v>
      </c>
      <c r="I44" s="74">
        <f t="shared" si="1"/>
        <v>139.71042857142857</v>
      </c>
      <c r="J44" s="46">
        <f>K44+L44</f>
        <v>319.05200000000002</v>
      </c>
      <c r="K44" s="46">
        <v>319.05200000000002</v>
      </c>
      <c r="L44" s="46">
        <v>0</v>
      </c>
      <c r="M44" s="46">
        <f t="shared" ref="M44" si="28">G44-F44</f>
        <v>6</v>
      </c>
      <c r="N44" s="46">
        <v>316.46600000000001</v>
      </c>
      <c r="O44" s="46">
        <f t="shared" si="22"/>
        <v>7</v>
      </c>
      <c r="P44" s="46">
        <v>325.37700000000001</v>
      </c>
      <c r="Q44" s="46">
        <v>17.077999999999999</v>
      </c>
      <c r="R44" s="40">
        <f t="shared" si="26"/>
        <v>977.97299999999996</v>
      </c>
    </row>
    <row r="45" spans="1:18" ht="120.75" outlineLevel="1" x14ac:dyDescent="0.3">
      <c r="A45" s="42" t="s">
        <v>356</v>
      </c>
      <c r="B45" s="43" t="s">
        <v>364</v>
      </c>
      <c r="C45" s="39" t="s">
        <v>229</v>
      </c>
      <c r="D45" s="41" t="s">
        <v>622</v>
      </c>
      <c r="E45" s="44" t="s">
        <v>719</v>
      </c>
      <c r="F45" s="45">
        <v>45606</v>
      </c>
      <c r="G45" s="45">
        <v>45612</v>
      </c>
      <c r="H45" s="44" t="s">
        <v>991</v>
      </c>
      <c r="I45" s="74">
        <f t="shared" si="1"/>
        <v>132.66542857142858</v>
      </c>
      <c r="J45" s="46">
        <f t="shared" si="27"/>
        <v>278.88600000000002</v>
      </c>
      <c r="K45" s="46">
        <v>278.88600000000002</v>
      </c>
      <c r="L45" s="46">
        <v>0</v>
      </c>
      <c r="M45" s="46">
        <f t="shared" ref="M45" si="29">G45-F45</f>
        <v>6</v>
      </c>
      <c r="N45" s="46">
        <v>305.39800000000002</v>
      </c>
      <c r="O45" s="46">
        <f t="shared" si="22"/>
        <v>7</v>
      </c>
      <c r="P45" s="46">
        <v>323.31</v>
      </c>
      <c r="Q45" s="46">
        <v>21.064</v>
      </c>
      <c r="R45" s="40">
        <f t="shared" si="26"/>
        <v>928.65800000000002</v>
      </c>
    </row>
    <row r="46" spans="1:18" ht="120.75" outlineLevel="1" x14ac:dyDescent="0.3">
      <c r="A46" s="42" t="s">
        <v>356</v>
      </c>
      <c r="B46" s="43" t="s">
        <v>365</v>
      </c>
      <c r="C46" s="39" t="s">
        <v>229</v>
      </c>
      <c r="D46" s="41" t="s">
        <v>623</v>
      </c>
      <c r="E46" s="44" t="s">
        <v>720</v>
      </c>
      <c r="F46" s="45">
        <v>45600</v>
      </c>
      <c r="G46" s="45">
        <v>45602</v>
      </c>
      <c r="H46" s="44" t="s">
        <v>943</v>
      </c>
      <c r="I46" s="74">
        <f t="shared" si="1"/>
        <v>27.753666666666664</v>
      </c>
      <c r="J46" s="46">
        <f t="shared" si="27"/>
        <v>0</v>
      </c>
      <c r="K46" s="46">
        <v>0</v>
      </c>
      <c r="L46" s="46">
        <v>0</v>
      </c>
      <c r="M46" s="46">
        <f t="shared" ref="M46" si="30">G46-F46</f>
        <v>2</v>
      </c>
      <c r="N46" s="46">
        <v>0</v>
      </c>
      <c r="O46" s="46">
        <f t="shared" si="22"/>
        <v>3</v>
      </c>
      <c r="P46" s="46">
        <v>83.260999999999996</v>
      </c>
      <c r="Q46" s="46">
        <v>0</v>
      </c>
      <c r="R46" s="40">
        <f t="shared" si="26"/>
        <v>83.260999999999996</v>
      </c>
    </row>
    <row r="47" spans="1:18" ht="155.25" outlineLevel="1" x14ac:dyDescent="0.3">
      <c r="A47" s="42" t="s">
        <v>356</v>
      </c>
      <c r="B47" s="43" t="s">
        <v>366</v>
      </c>
      <c r="C47" s="39" t="s">
        <v>229</v>
      </c>
      <c r="D47" s="41" t="s">
        <v>624</v>
      </c>
      <c r="E47" s="44" t="s">
        <v>721</v>
      </c>
      <c r="F47" s="45">
        <v>45600</v>
      </c>
      <c r="G47" s="45">
        <v>45602</v>
      </c>
      <c r="H47" s="44" t="s">
        <v>943</v>
      </c>
      <c r="I47" s="74">
        <f t="shared" si="1"/>
        <v>27.753666666666664</v>
      </c>
      <c r="J47" s="46">
        <f t="shared" si="27"/>
        <v>0</v>
      </c>
      <c r="K47" s="46">
        <v>0</v>
      </c>
      <c r="L47" s="46">
        <v>0</v>
      </c>
      <c r="M47" s="46">
        <f t="shared" ref="M47" si="31">G47-F47</f>
        <v>2</v>
      </c>
      <c r="N47" s="46">
        <v>0</v>
      </c>
      <c r="O47" s="46">
        <f t="shared" si="22"/>
        <v>3</v>
      </c>
      <c r="P47" s="46">
        <v>83.260999999999996</v>
      </c>
      <c r="Q47" s="46">
        <v>0</v>
      </c>
      <c r="R47" s="40">
        <f t="shared" si="26"/>
        <v>83.260999999999996</v>
      </c>
    </row>
    <row r="48" spans="1:18" ht="69" outlineLevel="1" x14ac:dyDescent="0.3">
      <c r="A48" s="42" t="s">
        <v>356</v>
      </c>
      <c r="B48" s="43" t="s">
        <v>367</v>
      </c>
      <c r="C48" s="39" t="s">
        <v>229</v>
      </c>
      <c r="D48" s="41" t="s">
        <v>265</v>
      </c>
      <c r="E48" s="44" t="s">
        <v>722</v>
      </c>
      <c r="F48" s="45">
        <v>45615</v>
      </c>
      <c r="G48" s="45">
        <v>45618</v>
      </c>
      <c r="H48" s="44" t="s">
        <v>944</v>
      </c>
      <c r="I48" s="74">
        <f t="shared" si="1"/>
        <v>209.52424999999999</v>
      </c>
      <c r="J48" s="46">
        <f t="shared" si="27"/>
        <v>316.935</v>
      </c>
      <c r="K48" s="46">
        <v>316.935</v>
      </c>
      <c r="L48" s="46">
        <v>0</v>
      </c>
      <c r="M48" s="46">
        <f t="shared" ref="M48" si="32">G48-F48</f>
        <v>3</v>
      </c>
      <c r="N48" s="46">
        <v>282.61500000000001</v>
      </c>
      <c r="O48" s="46">
        <f t="shared" si="22"/>
        <v>4</v>
      </c>
      <c r="P48" s="46">
        <v>187.15199999999999</v>
      </c>
      <c r="Q48" s="46">
        <v>51.395000000000003</v>
      </c>
      <c r="R48" s="40">
        <f t="shared" si="26"/>
        <v>838.09699999999998</v>
      </c>
    </row>
    <row r="49" spans="1:18" ht="86.25" outlineLevel="1" x14ac:dyDescent="0.3">
      <c r="A49" s="42" t="s">
        <v>356</v>
      </c>
      <c r="B49" s="43" t="s">
        <v>368</v>
      </c>
      <c r="C49" s="39" t="s">
        <v>229</v>
      </c>
      <c r="D49" s="41" t="s">
        <v>625</v>
      </c>
      <c r="E49" s="44" t="s">
        <v>718</v>
      </c>
      <c r="F49" s="45">
        <v>45615</v>
      </c>
      <c r="G49" s="45">
        <v>45618</v>
      </c>
      <c r="H49" s="44" t="s">
        <v>944</v>
      </c>
      <c r="I49" s="74">
        <f t="shared" si="1"/>
        <v>197.79575</v>
      </c>
      <c r="J49" s="46">
        <f t="shared" si="27"/>
        <v>351.5</v>
      </c>
      <c r="K49" s="46">
        <v>351.5</v>
      </c>
      <c r="L49" s="46">
        <v>0</v>
      </c>
      <c r="M49" s="46">
        <f t="shared" ref="M49" si="33">G49-F49</f>
        <v>3</v>
      </c>
      <c r="N49" s="46">
        <v>201.136</v>
      </c>
      <c r="O49" s="46">
        <f t="shared" si="22"/>
        <v>4</v>
      </c>
      <c r="P49" s="46">
        <v>187.15199999999999</v>
      </c>
      <c r="Q49" s="46">
        <v>51.395000000000003</v>
      </c>
      <c r="R49" s="40">
        <f t="shared" si="26"/>
        <v>791.18299999999999</v>
      </c>
    </row>
    <row r="50" spans="1:18" ht="120.75" outlineLevel="1" x14ac:dyDescent="0.3">
      <c r="A50" s="42" t="s">
        <v>356</v>
      </c>
      <c r="B50" s="43" t="s">
        <v>369</v>
      </c>
      <c r="C50" s="39" t="s">
        <v>229</v>
      </c>
      <c r="D50" s="41" t="s">
        <v>626</v>
      </c>
      <c r="E50" s="44" t="s">
        <v>723</v>
      </c>
      <c r="F50" s="45">
        <v>45607</v>
      </c>
      <c r="G50" s="45">
        <v>45610</v>
      </c>
      <c r="H50" s="44" t="s">
        <v>945</v>
      </c>
      <c r="I50" s="74">
        <f t="shared" si="1"/>
        <v>39.547250000000005</v>
      </c>
      <c r="J50" s="46">
        <f t="shared" si="27"/>
        <v>56.7</v>
      </c>
      <c r="K50" s="46">
        <v>56.7</v>
      </c>
      <c r="L50" s="46">
        <v>0</v>
      </c>
      <c r="M50" s="46">
        <f t="shared" ref="M50" si="34">G50-F50</f>
        <v>3</v>
      </c>
      <c r="N50" s="46">
        <v>44.027999999999999</v>
      </c>
      <c r="O50" s="46">
        <f t="shared" si="22"/>
        <v>4</v>
      </c>
      <c r="P50" s="46">
        <v>57.460999999999999</v>
      </c>
      <c r="Q50" s="46">
        <v>0</v>
      </c>
      <c r="R50" s="40">
        <f t="shared" si="26"/>
        <v>158.18900000000002</v>
      </c>
    </row>
    <row r="51" spans="1:18" ht="69" outlineLevel="1" x14ac:dyDescent="0.3">
      <c r="A51" s="42" t="s">
        <v>356</v>
      </c>
      <c r="B51" s="43" t="s">
        <v>370</v>
      </c>
      <c r="C51" s="39" t="s">
        <v>229</v>
      </c>
      <c r="D51" s="41" t="s">
        <v>240</v>
      </c>
      <c r="E51" s="44" t="s">
        <v>717</v>
      </c>
      <c r="F51" s="45">
        <v>45614</v>
      </c>
      <c r="G51" s="45">
        <v>45616</v>
      </c>
      <c r="H51" s="44" t="s">
        <v>946</v>
      </c>
      <c r="I51" s="74">
        <f t="shared" si="1"/>
        <v>114.33533333333334</v>
      </c>
      <c r="J51" s="46">
        <f t="shared" si="27"/>
        <v>186.941</v>
      </c>
      <c r="K51" s="46">
        <v>186.941</v>
      </c>
      <c r="L51" s="46">
        <v>0</v>
      </c>
      <c r="M51" s="46">
        <f t="shared" ref="M51" si="35">G51-F51</f>
        <v>2</v>
      </c>
      <c r="N51" s="46">
        <v>59.156999999999996</v>
      </c>
      <c r="O51" s="46">
        <f t="shared" si="22"/>
        <v>3</v>
      </c>
      <c r="P51" s="46">
        <v>96.908000000000001</v>
      </c>
      <c r="Q51" s="46">
        <v>0</v>
      </c>
      <c r="R51" s="40">
        <f t="shared" si="26"/>
        <v>343.00600000000003</v>
      </c>
    </row>
    <row r="52" spans="1:18" ht="120.75" outlineLevel="1" x14ac:dyDescent="0.3">
      <c r="A52" s="42" t="s">
        <v>356</v>
      </c>
      <c r="B52" s="43" t="s">
        <v>371</v>
      </c>
      <c r="C52" s="39" t="s">
        <v>229</v>
      </c>
      <c r="D52" s="41" t="s">
        <v>627</v>
      </c>
      <c r="E52" s="44" t="s">
        <v>724</v>
      </c>
      <c r="F52" s="45">
        <v>45614</v>
      </c>
      <c r="G52" s="45">
        <v>45616</v>
      </c>
      <c r="H52" s="44" t="s">
        <v>946</v>
      </c>
      <c r="I52" s="74">
        <f t="shared" si="1"/>
        <v>44.027333333333331</v>
      </c>
      <c r="J52" s="46">
        <f t="shared" si="27"/>
        <v>0</v>
      </c>
      <c r="K52" s="46">
        <v>0</v>
      </c>
      <c r="L52" s="46">
        <v>0</v>
      </c>
      <c r="M52" s="46">
        <f t="shared" ref="M52" si="36">G52-F52</f>
        <v>2</v>
      </c>
      <c r="N52" s="46">
        <v>35.408000000000001</v>
      </c>
      <c r="O52" s="46">
        <f t="shared" si="22"/>
        <v>3</v>
      </c>
      <c r="P52" s="46">
        <v>96.674000000000007</v>
      </c>
      <c r="Q52" s="46">
        <v>0</v>
      </c>
      <c r="R52" s="40">
        <f t="shared" si="26"/>
        <v>132.08199999999999</v>
      </c>
    </row>
    <row r="53" spans="1:18" ht="69" outlineLevel="1" x14ac:dyDescent="0.3">
      <c r="A53" s="42" t="s">
        <v>356</v>
      </c>
      <c r="B53" s="43" t="s">
        <v>372</v>
      </c>
      <c r="C53" s="39" t="s">
        <v>229</v>
      </c>
      <c r="D53" s="41" t="s">
        <v>241</v>
      </c>
      <c r="E53" s="44" t="s">
        <v>717</v>
      </c>
      <c r="F53" s="45">
        <v>45630</v>
      </c>
      <c r="G53" s="45">
        <v>45632</v>
      </c>
      <c r="H53" s="44" t="s">
        <v>947</v>
      </c>
      <c r="I53" s="74">
        <f t="shared" si="1"/>
        <v>254.86566666666667</v>
      </c>
      <c r="J53" s="46">
        <f t="shared" ref="J53" si="37">K53+L53</f>
        <v>434.65100000000001</v>
      </c>
      <c r="K53" s="46">
        <v>434.65100000000001</v>
      </c>
      <c r="L53" s="46">
        <v>0</v>
      </c>
      <c r="M53" s="46">
        <f t="shared" ref="M53" si="38">G53-F53</f>
        <v>2</v>
      </c>
      <c r="N53" s="46">
        <v>171.696</v>
      </c>
      <c r="O53" s="46">
        <f t="shared" ref="O53" si="39">G53-F53+1</f>
        <v>3</v>
      </c>
      <c r="P53" s="46">
        <v>158.25</v>
      </c>
      <c r="Q53" s="46">
        <v>0</v>
      </c>
      <c r="R53" s="40">
        <f t="shared" ref="R53" si="40">J53+N53+P53+Q53</f>
        <v>764.59699999999998</v>
      </c>
    </row>
    <row r="54" spans="1:18" ht="158.25" customHeight="1" outlineLevel="1" x14ac:dyDescent="0.3">
      <c r="A54" s="42" t="s">
        <v>356</v>
      </c>
      <c r="B54" s="43" t="s">
        <v>373</v>
      </c>
      <c r="C54" s="39" t="s">
        <v>229</v>
      </c>
      <c r="D54" s="41" t="s">
        <v>242</v>
      </c>
      <c r="E54" s="44" t="s">
        <v>725</v>
      </c>
      <c r="F54" s="45">
        <v>45630</v>
      </c>
      <c r="G54" s="45">
        <v>45632</v>
      </c>
      <c r="H54" s="44" t="s">
        <v>947</v>
      </c>
      <c r="I54" s="74">
        <f t="shared" si="1"/>
        <v>260.36566666666664</v>
      </c>
      <c r="J54" s="46">
        <f t="shared" ref="J54" si="41">K54+L54</f>
        <v>434.65100000000001</v>
      </c>
      <c r="K54" s="46">
        <v>434.65100000000001</v>
      </c>
      <c r="L54" s="46">
        <v>0</v>
      </c>
      <c r="M54" s="46">
        <f t="shared" ref="M54" si="42">G54-F54</f>
        <v>2</v>
      </c>
      <c r="N54" s="46">
        <v>171.696</v>
      </c>
      <c r="O54" s="46">
        <f t="shared" ref="O54" si="43">G54-F54+1</f>
        <v>3</v>
      </c>
      <c r="P54" s="46">
        <v>158.25</v>
      </c>
      <c r="Q54" s="46">
        <v>16.5</v>
      </c>
      <c r="R54" s="40">
        <f t="shared" ref="R54" si="44">J54+N54+P54+Q54</f>
        <v>781.09699999999998</v>
      </c>
    </row>
    <row r="55" spans="1:18" ht="120.75" outlineLevel="1" x14ac:dyDescent="0.3">
      <c r="A55" s="42" t="s">
        <v>356</v>
      </c>
      <c r="B55" s="43" t="s">
        <v>374</v>
      </c>
      <c r="C55" s="39" t="s">
        <v>229</v>
      </c>
      <c r="D55" s="41" t="s">
        <v>242</v>
      </c>
      <c r="E55" s="44" t="s">
        <v>719</v>
      </c>
      <c r="F55" s="45">
        <v>45630</v>
      </c>
      <c r="G55" s="45">
        <v>45632</v>
      </c>
      <c r="H55" s="44" t="s">
        <v>947</v>
      </c>
      <c r="I55" s="74">
        <f t="shared" si="1"/>
        <v>254.86566666666667</v>
      </c>
      <c r="J55" s="46">
        <f t="shared" ref="J55" si="45">K55+L55</f>
        <v>434.65100000000001</v>
      </c>
      <c r="K55" s="46">
        <v>434.65100000000001</v>
      </c>
      <c r="L55" s="46">
        <v>0</v>
      </c>
      <c r="M55" s="46">
        <f t="shared" ref="M55" si="46">G55-F55</f>
        <v>2</v>
      </c>
      <c r="N55" s="46">
        <v>171.696</v>
      </c>
      <c r="O55" s="46">
        <f t="shared" ref="O55" si="47">G55-F55+1</f>
        <v>3</v>
      </c>
      <c r="P55" s="46">
        <v>158.25</v>
      </c>
      <c r="Q55" s="46">
        <v>0</v>
      </c>
      <c r="R55" s="40">
        <f t="shared" ref="R55" si="48">J55+N55+P55+Q55</f>
        <v>764.59699999999998</v>
      </c>
    </row>
    <row r="56" spans="1:18" ht="120.75" outlineLevel="1" x14ac:dyDescent="0.3">
      <c r="A56" s="42" t="s">
        <v>356</v>
      </c>
      <c r="B56" s="43" t="s">
        <v>375</v>
      </c>
      <c r="C56" s="39" t="s">
        <v>229</v>
      </c>
      <c r="D56" s="41" t="s">
        <v>628</v>
      </c>
      <c r="E56" s="44" t="s">
        <v>726</v>
      </c>
      <c r="F56" s="45">
        <v>45629</v>
      </c>
      <c r="G56" s="45">
        <v>45631</v>
      </c>
      <c r="H56" s="44" t="s">
        <v>948</v>
      </c>
      <c r="I56" s="74">
        <f t="shared" si="1"/>
        <v>18.302333333333333</v>
      </c>
      <c r="J56" s="46">
        <f t="shared" ref="J56" si="49">K56+L56</f>
        <v>0</v>
      </c>
      <c r="K56" s="46">
        <v>0</v>
      </c>
      <c r="L56" s="46">
        <v>0</v>
      </c>
      <c r="M56" s="46">
        <f t="shared" ref="M56" si="50">G56-F56</f>
        <v>2</v>
      </c>
      <c r="N56" s="46">
        <v>0</v>
      </c>
      <c r="O56" s="46">
        <f t="shared" ref="O56" si="51">G56-F56+1</f>
        <v>3</v>
      </c>
      <c r="P56" s="46">
        <v>54.906999999999996</v>
      </c>
      <c r="Q56" s="46">
        <v>0</v>
      </c>
      <c r="R56" s="40">
        <f t="shared" ref="R56" si="52">J56+N56+P56+Q56</f>
        <v>54.906999999999996</v>
      </c>
    </row>
    <row r="57" spans="1:18" ht="120.75" outlineLevel="1" x14ac:dyDescent="0.3">
      <c r="A57" s="42" t="s">
        <v>356</v>
      </c>
      <c r="B57" s="43" t="s">
        <v>480</v>
      </c>
      <c r="C57" s="39" t="s">
        <v>229</v>
      </c>
      <c r="D57" s="41" t="s">
        <v>629</v>
      </c>
      <c r="E57" s="44" t="s">
        <v>723</v>
      </c>
      <c r="F57" s="45">
        <v>45635</v>
      </c>
      <c r="G57" s="45">
        <v>45636</v>
      </c>
      <c r="H57" s="44" t="s">
        <v>949</v>
      </c>
      <c r="I57" s="74">
        <f t="shared" si="1"/>
        <v>46.920999999999999</v>
      </c>
      <c r="J57" s="46">
        <f t="shared" ref="J57:J58" si="53">K57+L57</f>
        <v>0</v>
      </c>
      <c r="K57" s="46">
        <v>0</v>
      </c>
      <c r="L57" s="46">
        <v>0</v>
      </c>
      <c r="M57" s="46">
        <f t="shared" ref="M57:M58" si="54">G57-F57</f>
        <v>1</v>
      </c>
      <c r="N57" s="46">
        <v>22.478000000000002</v>
      </c>
      <c r="O57" s="46">
        <f t="shared" ref="O57:O58" si="55">G57-F57+1</f>
        <v>2</v>
      </c>
      <c r="P57" s="46">
        <v>58.363999999999997</v>
      </c>
      <c r="Q57" s="46">
        <v>13</v>
      </c>
      <c r="R57" s="40">
        <f t="shared" ref="R57:R58" si="56">J57+N57+P57+Q57</f>
        <v>93.841999999999999</v>
      </c>
    </row>
    <row r="58" spans="1:18" ht="69" outlineLevel="1" x14ac:dyDescent="0.3">
      <c r="A58" s="42" t="s">
        <v>356</v>
      </c>
      <c r="B58" s="43" t="s">
        <v>481</v>
      </c>
      <c r="C58" s="39" t="s">
        <v>229</v>
      </c>
      <c r="D58" s="41" t="s">
        <v>466</v>
      </c>
      <c r="E58" s="44" t="s">
        <v>717</v>
      </c>
      <c r="F58" s="45">
        <v>45614</v>
      </c>
      <c r="G58" s="45">
        <v>45616</v>
      </c>
      <c r="H58" s="44" t="s">
        <v>946</v>
      </c>
      <c r="I58" s="74">
        <f t="shared" si="1"/>
        <v>113.05200000000001</v>
      </c>
      <c r="J58" s="46">
        <f t="shared" si="53"/>
        <v>185.298</v>
      </c>
      <c r="K58" s="46">
        <v>185.298</v>
      </c>
      <c r="L58" s="46">
        <v>0</v>
      </c>
      <c r="M58" s="46">
        <f t="shared" si="54"/>
        <v>2</v>
      </c>
      <c r="N58" s="46">
        <v>63.665999999999997</v>
      </c>
      <c r="O58" s="46">
        <f t="shared" si="55"/>
        <v>3</v>
      </c>
      <c r="P58" s="46">
        <v>90.191999999999993</v>
      </c>
      <c r="Q58" s="46">
        <v>0</v>
      </c>
      <c r="R58" s="40">
        <f t="shared" si="56"/>
        <v>339.15600000000001</v>
      </c>
    </row>
    <row r="59" spans="1:18" s="85" customFormat="1" x14ac:dyDescent="0.3">
      <c r="A59" s="111" t="s">
        <v>376</v>
      </c>
      <c r="B59" s="43"/>
      <c r="C59" s="39"/>
      <c r="D59" s="115"/>
      <c r="E59" s="116"/>
      <c r="F59" s="117"/>
      <c r="G59" s="117"/>
      <c r="H59" s="116"/>
      <c r="I59" s="75">
        <f>R59/O59</f>
        <v>171.97805882352941</v>
      </c>
      <c r="J59" s="40">
        <f t="shared" ref="J59:Q59" si="57">SUM(J60:J67)</f>
        <v>2132.7270000000003</v>
      </c>
      <c r="K59" s="40">
        <f t="shared" si="57"/>
        <v>2132.7270000000003</v>
      </c>
      <c r="L59" s="40">
        <f t="shared" si="57"/>
        <v>0</v>
      </c>
      <c r="M59" s="40">
        <f t="shared" si="57"/>
        <v>26</v>
      </c>
      <c r="N59" s="40">
        <f t="shared" si="57"/>
        <v>1902.9359999999999</v>
      </c>
      <c r="O59" s="40">
        <f t="shared" si="57"/>
        <v>34</v>
      </c>
      <c r="P59" s="40">
        <f t="shared" si="57"/>
        <v>1811.5910000000001</v>
      </c>
      <c r="Q59" s="40">
        <f t="shared" si="57"/>
        <v>0</v>
      </c>
      <c r="R59" s="40">
        <f>SUM(R60:R67)</f>
        <v>5847.2539999999999</v>
      </c>
    </row>
    <row r="60" spans="1:18" ht="51.75" outlineLevel="1" x14ac:dyDescent="0.3">
      <c r="A60" s="42" t="s">
        <v>376</v>
      </c>
      <c r="B60" s="43" t="s">
        <v>42</v>
      </c>
      <c r="C60" s="39" t="s">
        <v>229</v>
      </c>
      <c r="D60" s="41" t="s">
        <v>243</v>
      </c>
      <c r="E60" s="44" t="s">
        <v>727</v>
      </c>
      <c r="F60" s="45">
        <v>45593</v>
      </c>
      <c r="G60" s="45">
        <v>45596</v>
      </c>
      <c r="H60" s="44" t="s">
        <v>244</v>
      </c>
      <c r="I60" s="74">
        <f t="shared" si="1"/>
        <v>257.91450000000003</v>
      </c>
      <c r="J60" s="46">
        <f t="shared" ref="J60:J67" si="58">K60+L60</f>
        <v>590.87400000000002</v>
      </c>
      <c r="K60" s="46">
        <v>590.87400000000002</v>
      </c>
      <c r="L60" s="46">
        <v>0</v>
      </c>
      <c r="M60" s="46">
        <f>G60-F60</f>
        <v>3</v>
      </c>
      <c r="N60" s="46">
        <v>228.61500000000001</v>
      </c>
      <c r="O60" s="46">
        <f>G60-F60+1</f>
        <v>4</v>
      </c>
      <c r="P60" s="46">
        <v>212.16900000000001</v>
      </c>
      <c r="Q60" s="46">
        <v>0</v>
      </c>
      <c r="R60" s="40">
        <f t="shared" ref="R60:R67" si="59">J60+N60+P60+Q60</f>
        <v>1031.6580000000001</v>
      </c>
    </row>
    <row r="61" spans="1:18" ht="86.25" outlineLevel="1" x14ac:dyDescent="0.3">
      <c r="A61" s="42" t="s">
        <v>376</v>
      </c>
      <c r="B61" s="43" t="s">
        <v>43</v>
      </c>
      <c r="C61" s="39" t="s">
        <v>229</v>
      </c>
      <c r="D61" s="41" t="s">
        <v>245</v>
      </c>
      <c r="E61" s="44" t="s">
        <v>728</v>
      </c>
      <c r="F61" s="45">
        <v>45593</v>
      </c>
      <c r="G61" s="45">
        <v>45596</v>
      </c>
      <c r="H61" s="44" t="s">
        <v>244</v>
      </c>
      <c r="I61" s="74">
        <f t="shared" si="1"/>
        <v>250.41550000000001</v>
      </c>
      <c r="J61" s="46">
        <f t="shared" si="58"/>
        <v>538.66700000000003</v>
      </c>
      <c r="K61" s="46">
        <v>538.66700000000003</v>
      </c>
      <c r="L61" s="46">
        <v>0</v>
      </c>
      <c r="M61" s="46">
        <f>G61-F61</f>
        <v>3</v>
      </c>
      <c r="N61" s="46">
        <v>250.82599999999999</v>
      </c>
      <c r="O61" s="46">
        <f>G61-F61+1</f>
        <v>4</v>
      </c>
      <c r="P61" s="46">
        <v>212.16900000000001</v>
      </c>
      <c r="Q61" s="46">
        <v>0</v>
      </c>
      <c r="R61" s="40">
        <f t="shared" si="59"/>
        <v>1001.662</v>
      </c>
    </row>
    <row r="62" spans="1:18" ht="51.75" outlineLevel="1" x14ac:dyDescent="0.3">
      <c r="A62" s="42" t="s">
        <v>376</v>
      </c>
      <c r="B62" s="43" t="s">
        <v>179</v>
      </c>
      <c r="C62" s="39" t="s">
        <v>229</v>
      </c>
      <c r="D62" s="41" t="s">
        <v>246</v>
      </c>
      <c r="E62" s="44" t="s">
        <v>729</v>
      </c>
      <c r="F62" s="45">
        <v>45593</v>
      </c>
      <c r="G62" s="45">
        <v>45596</v>
      </c>
      <c r="H62" s="44" t="s">
        <v>244</v>
      </c>
      <c r="I62" s="74">
        <f t="shared" si="1"/>
        <v>263.73225000000002</v>
      </c>
      <c r="J62" s="46">
        <f t="shared" si="58"/>
        <v>590.87400000000002</v>
      </c>
      <c r="K62" s="46">
        <v>590.87400000000002</v>
      </c>
      <c r="L62" s="46">
        <v>0</v>
      </c>
      <c r="M62" s="46">
        <f>G62-F62</f>
        <v>3</v>
      </c>
      <c r="N62" s="46">
        <v>251.886</v>
      </c>
      <c r="O62" s="46">
        <f>G62-F62+1</f>
        <v>4</v>
      </c>
      <c r="P62" s="46">
        <v>212.16900000000001</v>
      </c>
      <c r="Q62" s="46">
        <v>0</v>
      </c>
      <c r="R62" s="40">
        <f t="shared" si="59"/>
        <v>1054.9290000000001</v>
      </c>
    </row>
    <row r="63" spans="1:18" ht="86.25" outlineLevel="1" x14ac:dyDescent="0.3">
      <c r="A63" s="42" t="s">
        <v>376</v>
      </c>
      <c r="B63" s="43" t="s">
        <v>180</v>
      </c>
      <c r="C63" s="39" t="s">
        <v>229</v>
      </c>
      <c r="D63" s="41" t="s">
        <v>247</v>
      </c>
      <c r="E63" s="44" t="s">
        <v>728</v>
      </c>
      <c r="F63" s="45">
        <v>45600</v>
      </c>
      <c r="G63" s="45">
        <v>45604</v>
      </c>
      <c r="H63" s="44" t="s">
        <v>965</v>
      </c>
      <c r="I63" s="74">
        <f t="shared" si="1"/>
        <v>58.478999999999999</v>
      </c>
      <c r="J63" s="46">
        <f t="shared" si="58"/>
        <v>0</v>
      </c>
      <c r="K63" s="46">
        <v>0</v>
      </c>
      <c r="L63" s="46">
        <v>0</v>
      </c>
      <c r="M63" s="46">
        <f>G63-F63</f>
        <v>4</v>
      </c>
      <c r="N63" s="48">
        <v>0</v>
      </c>
      <c r="O63" s="46">
        <f>G63-F63+1</f>
        <v>5</v>
      </c>
      <c r="P63" s="46">
        <v>292.39499999999998</v>
      </c>
      <c r="Q63" s="46">
        <v>0</v>
      </c>
      <c r="R63" s="40">
        <f t="shared" si="59"/>
        <v>292.39499999999998</v>
      </c>
    </row>
    <row r="64" spans="1:18" ht="172.5" outlineLevel="1" x14ac:dyDescent="0.3">
      <c r="A64" s="42" t="s">
        <v>376</v>
      </c>
      <c r="B64" s="43" t="s">
        <v>202</v>
      </c>
      <c r="C64" s="39" t="s">
        <v>229</v>
      </c>
      <c r="D64" s="41" t="s">
        <v>248</v>
      </c>
      <c r="E64" s="44" t="s">
        <v>730</v>
      </c>
      <c r="F64" s="45">
        <v>45581</v>
      </c>
      <c r="G64" s="45">
        <v>45584</v>
      </c>
      <c r="H64" s="44" t="s">
        <v>942</v>
      </c>
      <c r="I64" s="74">
        <f t="shared" si="1"/>
        <v>49.959000000000003</v>
      </c>
      <c r="J64" s="46">
        <f t="shared" si="58"/>
        <v>0</v>
      </c>
      <c r="K64" s="48">
        <v>0</v>
      </c>
      <c r="L64" s="46">
        <v>0</v>
      </c>
      <c r="M64" s="46">
        <f t="shared" ref="M64:M65" si="60">G64-F64</f>
        <v>3</v>
      </c>
      <c r="N64" s="48">
        <v>0</v>
      </c>
      <c r="O64" s="46">
        <f t="shared" ref="O64:O65" si="61">G64-F64+1</f>
        <v>4</v>
      </c>
      <c r="P64" s="46">
        <v>199.83600000000001</v>
      </c>
      <c r="Q64" s="46">
        <v>0</v>
      </c>
      <c r="R64" s="40">
        <f t="shared" si="59"/>
        <v>199.83600000000001</v>
      </c>
    </row>
    <row r="65" spans="1:18" ht="51.75" outlineLevel="1" x14ac:dyDescent="0.3">
      <c r="A65" s="42" t="s">
        <v>376</v>
      </c>
      <c r="B65" s="43" t="s">
        <v>203</v>
      </c>
      <c r="C65" s="39" t="s">
        <v>229</v>
      </c>
      <c r="D65" s="41" t="s">
        <v>249</v>
      </c>
      <c r="E65" s="44" t="s">
        <v>727</v>
      </c>
      <c r="F65" s="45">
        <v>45559</v>
      </c>
      <c r="G65" s="45">
        <v>45562</v>
      </c>
      <c r="H65" s="44" t="s">
        <v>962</v>
      </c>
      <c r="I65" s="74">
        <f t="shared" si="1"/>
        <v>450.19924999999995</v>
      </c>
      <c r="J65" s="46">
        <f t="shared" si="58"/>
        <v>412.31200000000001</v>
      </c>
      <c r="K65" s="46">
        <v>412.31200000000001</v>
      </c>
      <c r="L65" s="46">
        <v>0</v>
      </c>
      <c r="M65" s="46">
        <f t="shared" si="60"/>
        <v>3</v>
      </c>
      <c r="N65" s="46">
        <v>1171.6089999999999</v>
      </c>
      <c r="O65" s="46">
        <f t="shared" si="61"/>
        <v>4</v>
      </c>
      <c r="P65" s="46">
        <v>216.876</v>
      </c>
      <c r="Q65" s="46">
        <v>0</v>
      </c>
      <c r="R65" s="40">
        <f t="shared" si="59"/>
        <v>1800.7969999999998</v>
      </c>
    </row>
    <row r="66" spans="1:18" ht="120.75" outlineLevel="1" x14ac:dyDescent="0.3">
      <c r="A66" s="42" t="s">
        <v>376</v>
      </c>
      <c r="B66" s="43" t="s">
        <v>377</v>
      </c>
      <c r="C66" s="39" t="s">
        <v>229</v>
      </c>
      <c r="D66" s="41" t="s">
        <v>250</v>
      </c>
      <c r="E66" s="44" t="s">
        <v>731</v>
      </c>
      <c r="F66" s="45">
        <v>45600</v>
      </c>
      <c r="G66" s="45">
        <v>45604</v>
      </c>
      <c r="H66" s="44" t="s">
        <v>965</v>
      </c>
      <c r="I66" s="74">
        <f t="shared" si="1"/>
        <v>46.824400000000004</v>
      </c>
      <c r="J66" s="46">
        <f t="shared" si="58"/>
        <v>0</v>
      </c>
      <c r="K66" s="46">
        <v>0</v>
      </c>
      <c r="L66" s="46">
        <v>0</v>
      </c>
      <c r="M66" s="46">
        <f t="shared" ref="M66" si="62">G66-F66</f>
        <v>4</v>
      </c>
      <c r="N66" s="46">
        <v>0</v>
      </c>
      <c r="O66" s="46">
        <f t="shared" ref="O66" si="63">G66-F66+1</f>
        <v>5</v>
      </c>
      <c r="P66" s="46">
        <v>234.12200000000001</v>
      </c>
      <c r="Q66" s="46">
        <v>0</v>
      </c>
      <c r="R66" s="40">
        <f t="shared" si="59"/>
        <v>234.12200000000001</v>
      </c>
    </row>
    <row r="67" spans="1:18" ht="51.75" outlineLevel="1" x14ac:dyDescent="0.3">
      <c r="A67" s="42" t="s">
        <v>376</v>
      </c>
      <c r="B67" s="43" t="s">
        <v>378</v>
      </c>
      <c r="C67" s="39" t="s">
        <v>229</v>
      </c>
      <c r="D67" s="41" t="s">
        <v>251</v>
      </c>
      <c r="E67" s="44" t="s">
        <v>727</v>
      </c>
      <c r="F67" s="45">
        <v>45621</v>
      </c>
      <c r="G67" s="45">
        <v>45624</v>
      </c>
      <c r="H67" s="44" t="s">
        <v>181</v>
      </c>
      <c r="I67" s="74">
        <f t="shared" si="1"/>
        <v>57.963749999999997</v>
      </c>
      <c r="J67" s="46">
        <f t="shared" si="58"/>
        <v>0</v>
      </c>
      <c r="K67" s="46">
        <v>0</v>
      </c>
      <c r="L67" s="46">
        <v>0</v>
      </c>
      <c r="M67" s="46">
        <f t="shared" ref="M67" si="64">G67-F67</f>
        <v>3</v>
      </c>
      <c r="N67" s="46">
        <v>0</v>
      </c>
      <c r="O67" s="46">
        <f t="shared" ref="O67" si="65">G67-F67+1</f>
        <v>4</v>
      </c>
      <c r="P67" s="46">
        <v>231.85499999999999</v>
      </c>
      <c r="Q67" s="46">
        <v>0</v>
      </c>
      <c r="R67" s="40">
        <f t="shared" si="59"/>
        <v>231.85499999999999</v>
      </c>
    </row>
    <row r="68" spans="1:18" s="85" customFormat="1" ht="19.5" customHeight="1" x14ac:dyDescent="0.3">
      <c r="A68" s="111" t="s">
        <v>379</v>
      </c>
      <c r="B68" s="114"/>
      <c r="C68" s="39"/>
      <c r="D68" s="115"/>
      <c r="E68" s="116"/>
      <c r="F68" s="117"/>
      <c r="G68" s="117"/>
      <c r="H68" s="116"/>
      <c r="I68" s="75">
        <f t="shared" si="1"/>
        <v>167.48629411764708</v>
      </c>
      <c r="J68" s="40">
        <f t="shared" ref="J68:Q68" si="66">SUM(J69:J72)</f>
        <v>1077.2740000000001</v>
      </c>
      <c r="K68" s="40">
        <f t="shared" si="66"/>
        <v>1077.2740000000001</v>
      </c>
      <c r="L68" s="40">
        <f t="shared" si="66"/>
        <v>0</v>
      </c>
      <c r="M68" s="40">
        <f t="shared" si="66"/>
        <v>13</v>
      </c>
      <c r="N68" s="40">
        <f t="shared" si="66"/>
        <v>819.81600000000003</v>
      </c>
      <c r="O68" s="40">
        <f t="shared" si="66"/>
        <v>17</v>
      </c>
      <c r="P68" s="40">
        <f t="shared" si="66"/>
        <v>934.80700000000002</v>
      </c>
      <c r="Q68" s="40">
        <f t="shared" si="66"/>
        <v>15.37</v>
      </c>
      <c r="R68" s="40">
        <f>SUM(R69:R72)</f>
        <v>2847.2670000000003</v>
      </c>
    </row>
    <row r="69" spans="1:18" ht="51.75" outlineLevel="1" x14ac:dyDescent="0.3">
      <c r="A69" s="42" t="s">
        <v>379</v>
      </c>
      <c r="B69" s="43" t="s">
        <v>82</v>
      </c>
      <c r="C69" s="39" t="s">
        <v>229</v>
      </c>
      <c r="D69" s="41" t="s">
        <v>252</v>
      </c>
      <c r="E69" s="44" t="s">
        <v>732</v>
      </c>
      <c r="F69" s="45">
        <v>45576</v>
      </c>
      <c r="G69" s="45">
        <v>45579</v>
      </c>
      <c r="H69" s="44" t="s">
        <v>975</v>
      </c>
      <c r="I69" s="74">
        <f t="shared" si="1"/>
        <v>195.86650000000003</v>
      </c>
      <c r="J69" s="46">
        <f>K69+L69</f>
        <v>263.77800000000002</v>
      </c>
      <c r="K69" s="46">
        <v>263.77800000000002</v>
      </c>
      <c r="L69" s="46">
        <v>0</v>
      </c>
      <c r="M69" s="46">
        <f t="shared" ref="M69:M72" si="67">G69-F69</f>
        <v>3</v>
      </c>
      <c r="N69" s="46">
        <v>255.85300000000001</v>
      </c>
      <c r="O69" s="46">
        <f t="shared" ref="O69:O72" si="68">G69-F69+1</f>
        <v>4</v>
      </c>
      <c r="P69" s="46">
        <v>263.83499999999998</v>
      </c>
      <c r="Q69" s="46">
        <v>0</v>
      </c>
      <c r="R69" s="40">
        <f t="shared" ref="R69:R72" si="69">J69+N69+P69+Q69</f>
        <v>783.46600000000012</v>
      </c>
    </row>
    <row r="70" spans="1:18" ht="77.25" customHeight="1" outlineLevel="1" x14ac:dyDescent="0.3">
      <c r="A70" s="42" t="s">
        <v>379</v>
      </c>
      <c r="B70" s="43" t="s">
        <v>113</v>
      </c>
      <c r="C70" s="39" t="s">
        <v>229</v>
      </c>
      <c r="D70" s="41" t="s">
        <v>686</v>
      </c>
      <c r="E70" s="44" t="s">
        <v>733</v>
      </c>
      <c r="F70" s="45">
        <v>45607</v>
      </c>
      <c r="G70" s="45">
        <v>45611</v>
      </c>
      <c r="H70" s="44" t="s">
        <v>939</v>
      </c>
      <c r="I70" s="74">
        <f t="shared" si="1"/>
        <v>119.9594</v>
      </c>
      <c r="J70" s="46">
        <f>+K70+L70</f>
        <v>176.77099999999999</v>
      </c>
      <c r="K70" s="46">
        <v>176.77099999999999</v>
      </c>
      <c r="L70" s="46">
        <v>0</v>
      </c>
      <c r="M70" s="46">
        <f t="shared" si="67"/>
        <v>4</v>
      </c>
      <c r="N70" s="46">
        <v>167.13300000000001</v>
      </c>
      <c r="O70" s="46">
        <f t="shared" si="68"/>
        <v>5</v>
      </c>
      <c r="P70" s="46">
        <v>240.523</v>
      </c>
      <c r="Q70" s="46">
        <v>15.37</v>
      </c>
      <c r="R70" s="40">
        <f t="shared" si="69"/>
        <v>599.79700000000003</v>
      </c>
    </row>
    <row r="71" spans="1:18" ht="51.75" outlineLevel="1" x14ac:dyDescent="0.3">
      <c r="A71" s="42" t="s">
        <v>379</v>
      </c>
      <c r="B71" s="43" t="s">
        <v>114</v>
      </c>
      <c r="C71" s="39" t="s">
        <v>229</v>
      </c>
      <c r="D71" s="41" t="s">
        <v>702</v>
      </c>
      <c r="E71" s="44" t="s">
        <v>732</v>
      </c>
      <c r="F71" s="45">
        <v>45614</v>
      </c>
      <c r="G71" s="45">
        <v>45617</v>
      </c>
      <c r="H71" s="44" t="s">
        <v>939</v>
      </c>
      <c r="I71" s="74">
        <f t="shared" si="1"/>
        <v>135.89600000000002</v>
      </c>
      <c r="J71" s="46">
        <f>+K71+L71</f>
        <v>193.19</v>
      </c>
      <c r="K71" s="46">
        <v>193.19</v>
      </c>
      <c r="L71" s="46">
        <v>0</v>
      </c>
      <c r="M71" s="46">
        <f t="shared" si="67"/>
        <v>3</v>
      </c>
      <c r="N71" s="46">
        <v>162.755</v>
      </c>
      <c r="O71" s="46">
        <f t="shared" si="68"/>
        <v>4</v>
      </c>
      <c r="P71" s="46">
        <v>187.63900000000001</v>
      </c>
      <c r="Q71" s="46">
        <v>0</v>
      </c>
      <c r="R71" s="40">
        <f t="shared" si="69"/>
        <v>543.58400000000006</v>
      </c>
    </row>
    <row r="72" spans="1:18" ht="51.75" outlineLevel="1" x14ac:dyDescent="0.3">
      <c r="A72" s="42" t="s">
        <v>379</v>
      </c>
      <c r="B72" s="43" t="s">
        <v>380</v>
      </c>
      <c r="C72" s="39" t="s">
        <v>229</v>
      </c>
      <c r="D72" s="41" t="s">
        <v>687</v>
      </c>
      <c r="E72" s="44" t="s">
        <v>734</v>
      </c>
      <c r="F72" s="45">
        <v>45627</v>
      </c>
      <c r="G72" s="45">
        <v>45630</v>
      </c>
      <c r="H72" s="44" t="s">
        <v>993</v>
      </c>
      <c r="I72" s="74">
        <f t="shared" si="1"/>
        <v>230.10500000000002</v>
      </c>
      <c r="J72" s="46">
        <f>+K72+L72</f>
        <v>443.53500000000003</v>
      </c>
      <c r="K72" s="46">
        <v>443.53500000000003</v>
      </c>
      <c r="L72" s="46">
        <v>0</v>
      </c>
      <c r="M72" s="46">
        <f t="shared" si="67"/>
        <v>3</v>
      </c>
      <c r="N72" s="46">
        <v>234.07499999999999</v>
      </c>
      <c r="O72" s="46">
        <f t="shared" si="68"/>
        <v>4</v>
      </c>
      <c r="P72" s="46">
        <v>242.81</v>
      </c>
      <c r="Q72" s="46">
        <v>0</v>
      </c>
      <c r="R72" s="40">
        <f t="shared" si="69"/>
        <v>920.42000000000007</v>
      </c>
    </row>
    <row r="73" spans="1:18" ht="34.5" outlineLevel="1" x14ac:dyDescent="0.3">
      <c r="A73" s="111" t="s">
        <v>381</v>
      </c>
      <c r="B73" s="43"/>
      <c r="C73" s="39"/>
      <c r="D73" s="41"/>
      <c r="E73" s="44"/>
      <c r="F73" s="45"/>
      <c r="G73" s="45"/>
      <c r="H73" s="44"/>
      <c r="I73" s="75">
        <f t="shared" si="1"/>
        <v>144.17824999999999</v>
      </c>
      <c r="J73" s="40">
        <f t="shared" ref="J73:Q73" si="70">SUM(J74:J75)</f>
        <v>386.98400000000004</v>
      </c>
      <c r="K73" s="40">
        <f t="shared" si="70"/>
        <v>386.98400000000004</v>
      </c>
      <c r="L73" s="40">
        <f t="shared" si="70"/>
        <v>0</v>
      </c>
      <c r="M73" s="40">
        <f t="shared" si="70"/>
        <v>6</v>
      </c>
      <c r="N73" s="40">
        <f t="shared" si="70"/>
        <v>392.76</v>
      </c>
      <c r="O73" s="40">
        <f t="shared" si="70"/>
        <v>8</v>
      </c>
      <c r="P73" s="40">
        <f t="shared" si="70"/>
        <v>373.68200000000002</v>
      </c>
      <c r="Q73" s="40">
        <f t="shared" si="70"/>
        <v>0</v>
      </c>
      <c r="R73" s="40">
        <f>SUM(R74:R75)</f>
        <v>1153.4259999999999</v>
      </c>
    </row>
    <row r="74" spans="1:18" ht="78.75" customHeight="1" outlineLevel="1" x14ac:dyDescent="0.3">
      <c r="A74" s="42" t="s">
        <v>381</v>
      </c>
      <c r="B74" s="43" t="s">
        <v>44</v>
      </c>
      <c r="C74" s="39" t="s">
        <v>229</v>
      </c>
      <c r="D74" s="41" t="s">
        <v>253</v>
      </c>
      <c r="E74" s="44" t="s">
        <v>735</v>
      </c>
      <c r="F74" s="45">
        <v>45623</v>
      </c>
      <c r="G74" s="45">
        <v>45626</v>
      </c>
      <c r="H74" s="44" t="s">
        <v>1010</v>
      </c>
      <c r="I74" s="74">
        <f t="shared" si="1"/>
        <v>141.054</v>
      </c>
      <c r="J74" s="46">
        <f>+K74+L74</f>
        <v>180.995</v>
      </c>
      <c r="K74" s="46">
        <v>180.995</v>
      </c>
      <c r="L74" s="46">
        <v>0</v>
      </c>
      <c r="M74" s="46">
        <f>G74-F74</f>
        <v>3</v>
      </c>
      <c r="N74" s="46">
        <v>196.38</v>
      </c>
      <c r="O74" s="46">
        <f>G74-F74+1</f>
        <v>4</v>
      </c>
      <c r="P74" s="46">
        <v>186.84100000000001</v>
      </c>
      <c r="Q74" s="46">
        <v>0</v>
      </c>
      <c r="R74" s="40">
        <f>J74+N74+P74+Q74</f>
        <v>564.21600000000001</v>
      </c>
    </row>
    <row r="75" spans="1:18" ht="69" outlineLevel="1" x14ac:dyDescent="0.3">
      <c r="A75" s="42" t="s">
        <v>381</v>
      </c>
      <c r="B75" s="43" t="s">
        <v>45</v>
      </c>
      <c r="C75" s="39" t="s">
        <v>229</v>
      </c>
      <c r="D75" s="41" t="s">
        <v>253</v>
      </c>
      <c r="E75" s="44" t="s">
        <v>736</v>
      </c>
      <c r="F75" s="45">
        <v>45623</v>
      </c>
      <c r="G75" s="45">
        <v>45626</v>
      </c>
      <c r="H75" s="44" t="s">
        <v>1010</v>
      </c>
      <c r="I75" s="74">
        <f t="shared" si="1"/>
        <v>147.30250000000001</v>
      </c>
      <c r="J75" s="46">
        <f>+K75+L75</f>
        <v>205.989</v>
      </c>
      <c r="K75" s="46">
        <v>205.989</v>
      </c>
      <c r="L75" s="46">
        <v>0</v>
      </c>
      <c r="M75" s="46">
        <f>G75-F75</f>
        <v>3</v>
      </c>
      <c r="N75" s="46">
        <v>196.38</v>
      </c>
      <c r="O75" s="46">
        <f>G75-F75+1</f>
        <v>4</v>
      </c>
      <c r="P75" s="46">
        <v>186.84100000000001</v>
      </c>
      <c r="Q75" s="46">
        <v>0</v>
      </c>
      <c r="R75" s="40">
        <f>J75+N75+P75+Q75</f>
        <v>589.21</v>
      </c>
    </row>
    <row r="76" spans="1:18" s="85" customFormat="1" x14ac:dyDescent="0.3">
      <c r="A76" s="111" t="s">
        <v>382</v>
      </c>
      <c r="B76" s="114"/>
      <c r="C76" s="39"/>
      <c r="D76" s="115"/>
      <c r="E76" s="116"/>
      <c r="F76" s="117"/>
      <c r="G76" s="117"/>
      <c r="H76" s="116"/>
      <c r="I76" s="75">
        <f t="shared" ref="I76:I139" si="71">R76/O76</f>
        <v>147.5417438016529</v>
      </c>
      <c r="J76" s="40">
        <f t="shared" ref="J76:Q76" si="72">SUM(J77:J106)</f>
        <v>7906.9180000000015</v>
      </c>
      <c r="K76" s="40">
        <f t="shared" si="72"/>
        <v>7906.9180000000015</v>
      </c>
      <c r="L76" s="40">
        <f t="shared" si="72"/>
        <v>0</v>
      </c>
      <c r="M76" s="40">
        <f t="shared" si="72"/>
        <v>92</v>
      </c>
      <c r="N76" s="40">
        <f t="shared" si="72"/>
        <v>4840.0669999999991</v>
      </c>
      <c r="O76" s="40">
        <f t="shared" si="72"/>
        <v>121</v>
      </c>
      <c r="P76" s="40">
        <f t="shared" si="72"/>
        <v>4654.4650000000001</v>
      </c>
      <c r="Q76" s="40">
        <f t="shared" si="72"/>
        <v>451.101</v>
      </c>
      <c r="R76" s="40">
        <f>SUM(R77:R106)</f>
        <v>17852.550999999999</v>
      </c>
    </row>
    <row r="77" spans="1:18" ht="51.75" outlineLevel="1" x14ac:dyDescent="0.3">
      <c r="A77" s="42" t="s">
        <v>382</v>
      </c>
      <c r="B77" s="43" t="s">
        <v>46</v>
      </c>
      <c r="C77" s="39" t="s">
        <v>229</v>
      </c>
      <c r="D77" s="41" t="s">
        <v>254</v>
      </c>
      <c r="E77" s="44" t="s">
        <v>737</v>
      </c>
      <c r="F77" s="45">
        <v>45576</v>
      </c>
      <c r="G77" s="45">
        <v>45579</v>
      </c>
      <c r="H77" s="44" t="s">
        <v>1011</v>
      </c>
      <c r="I77" s="74">
        <f t="shared" si="71"/>
        <v>130.5855</v>
      </c>
      <c r="J77" s="46">
        <f>+K77+L77</f>
        <v>259.70800000000003</v>
      </c>
      <c r="K77" s="46">
        <v>259.70800000000003</v>
      </c>
      <c r="L77" s="46">
        <v>0</v>
      </c>
      <c r="M77" s="46">
        <f>G77-F77</f>
        <v>3</v>
      </c>
      <c r="N77" s="46">
        <v>69.167000000000002</v>
      </c>
      <c r="O77" s="46">
        <f>G77-F77+1</f>
        <v>4</v>
      </c>
      <c r="P77" s="46">
        <v>193.46700000000001</v>
      </c>
      <c r="Q77" s="46"/>
      <c r="R77" s="40">
        <f t="shared" ref="R77:R91" si="73">J77+N77+P77+Q77</f>
        <v>522.34199999999998</v>
      </c>
    </row>
    <row r="78" spans="1:18" ht="51.75" outlineLevel="1" x14ac:dyDescent="0.3">
      <c r="A78" s="42" t="s">
        <v>382</v>
      </c>
      <c r="B78" s="43" t="s">
        <v>383</v>
      </c>
      <c r="C78" s="39" t="s">
        <v>229</v>
      </c>
      <c r="D78" s="41" t="s">
        <v>413</v>
      </c>
      <c r="E78" s="44" t="s">
        <v>738</v>
      </c>
      <c r="F78" s="45">
        <v>45576</v>
      </c>
      <c r="G78" s="45">
        <v>45579</v>
      </c>
      <c r="H78" s="44" t="s">
        <v>1011</v>
      </c>
      <c r="I78" s="74">
        <f t="shared" si="71"/>
        <v>156.03125</v>
      </c>
      <c r="J78" s="46">
        <f>+K78+L78</f>
        <v>259.70800000000003</v>
      </c>
      <c r="K78" s="46">
        <v>259.70800000000003</v>
      </c>
      <c r="L78" s="46">
        <v>0</v>
      </c>
      <c r="M78" s="46">
        <f>G78-F78</f>
        <v>3</v>
      </c>
      <c r="N78" s="46">
        <v>69.036000000000001</v>
      </c>
      <c r="O78" s="46">
        <f>G78-F78+1</f>
        <v>4</v>
      </c>
      <c r="P78" s="46">
        <v>194.64400000000001</v>
      </c>
      <c r="Q78" s="46">
        <v>100.73699999999999</v>
      </c>
      <c r="R78" s="40">
        <f t="shared" si="73"/>
        <v>624.125</v>
      </c>
    </row>
    <row r="79" spans="1:18" ht="74.25" customHeight="1" outlineLevel="1" x14ac:dyDescent="0.3">
      <c r="A79" s="42" t="s">
        <v>382</v>
      </c>
      <c r="B79" s="43" t="s">
        <v>384</v>
      </c>
      <c r="C79" s="39" t="s">
        <v>229</v>
      </c>
      <c r="D79" s="41" t="s">
        <v>412</v>
      </c>
      <c r="E79" s="44" t="s">
        <v>739</v>
      </c>
      <c r="F79" s="45">
        <v>45573</v>
      </c>
      <c r="G79" s="45">
        <v>45575</v>
      </c>
      <c r="H79" s="44" t="s">
        <v>965</v>
      </c>
      <c r="I79" s="74">
        <f t="shared" si="71"/>
        <v>149.31499999999997</v>
      </c>
      <c r="J79" s="46">
        <f t="shared" ref="J79:J91" si="74">+K79+L79</f>
        <v>131.48099999999999</v>
      </c>
      <c r="K79" s="46">
        <v>131.48099999999999</v>
      </c>
      <c r="L79" s="46">
        <v>0</v>
      </c>
      <c r="M79" s="46">
        <f>G79-F79</f>
        <v>2</v>
      </c>
      <c r="N79" s="46">
        <v>159.66</v>
      </c>
      <c r="O79" s="46">
        <f>G79-F79+1</f>
        <v>3</v>
      </c>
      <c r="P79" s="46">
        <v>156.804</v>
      </c>
      <c r="Q79" s="46">
        <v>0</v>
      </c>
      <c r="R79" s="40">
        <f t="shared" si="73"/>
        <v>447.94499999999994</v>
      </c>
    </row>
    <row r="80" spans="1:18" ht="112.5" customHeight="1" outlineLevel="1" x14ac:dyDescent="0.3">
      <c r="A80" s="42" t="s">
        <v>382</v>
      </c>
      <c r="B80" s="43" t="s">
        <v>385</v>
      </c>
      <c r="C80" s="39" t="s">
        <v>229</v>
      </c>
      <c r="D80" s="41" t="s">
        <v>255</v>
      </c>
      <c r="E80" s="44" t="s">
        <v>740</v>
      </c>
      <c r="F80" s="45">
        <v>45583</v>
      </c>
      <c r="G80" s="45">
        <v>45588</v>
      </c>
      <c r="H80" s="44" t="s">
        <v>1010</v>
      </c>
      <c r="I80" s="74">
        <f t="shared" si="71"/>
        <v>167.42083333333332</v>
      </c>
      <c r="J80" s="46">
        <f t="shared" si="74"/>
        <v>326.601</v>
      </c>
      <c r="K80" s="46">
        <v>326.601</v>
      </c>
      <c r="L80" s="46">
        <v>0</v>
      </c>
      <c r="M80" s="46">
        <f>G80-F80</f>
        <v>5</v>
      </c>
      <c r="N80" s="46">
        <v>389.447</v>
      </c>
      <c r="O80" s="46">
        <f>G80-F80+1</f>
        <v>6</v>
      </c>
      <c r="P80" s="46">
        <v>288.47699999999998</v>
      </c>
      <c r="Q80" s="46">
        <v>0</v>
      </c>
      <c r="R80" s="40">
        <f t="shared" si="73"/>
        <v>1004.525</v>
      </c>
    </row>
    <row r="81" spans="1:18" ht="106.5" customHeight="1" outlineLevel="1" x14ac:dyDescent="0.3">
      <c r="A81" s="42" t="s">
        <v>382</v>
      </c>
      <c r="B81" s="43" t="s">
        <v>386</v>
      </c>
      <c r="C81" s="39" t="s">
        <v>229</v>
      </c>
      <c r="D81" s="41" t="s">
        <v>256</v>
      </c>
      <c r="E81" s="44" t="s">
        <v>741</v>
      </c>
      <c r="F81" s="45">
        <v>45587</v>
      </c>
      <c r="G81" s="45">
        <v>45590</v>
      </c>
      <c r="H81" s="44" t="s">
        <v>938</v>
      </c>
      <c r="I81" s="74">
        <f t="shared" si="71"/>
        <v>65.426999999999992</v>
      </c>
      <c r="J81" s="46">
        <f t="shared" si="74"/>
        <v>143.97499999999999</v>
      </c>
      <c r="K81" s="46">
        <v>143.97499999999999</v>
      </c>
      <c r="L81" s="46">
        <v>0</v>
      </c>
      <c r="M81" s="46">
        <f t="shared" ref="M81:M91" si="75">G81-F81</f>
        <v>3</v>
      </c>
      <c r="N81" s="46">
        <v>0</v>
      </c>
      <c r="O81" s="46">
        <f t="shared" ref="O81:O88" si="76">G81-F81+1</f>
        <v>4</v>
      </c>
      <c r="P81" s="46">
        <v>117.733</v>
      </c>
      <c r="Q81" s="46">
        <v>0</v>
      </c>
      <c r="R81" s="40">
        <f t="shared" si="73"/>
        <v>261.70799999999997</v>
      </c>
    </row>
    <row r="82" spans="1:18" ht="51.75" outlineLevel="1" x14ac:dyDescent="0.3">
      <c r="A82" s="42" t="s">
        <v>382</v>
      </c>
      <c r="B82" s="43" t="s">
        <v>387</v>
      </c>
      <c r="C82" s="39" t="s">
        <v>229</v>
      </c>
      <c r="D82" s="41" t="s">
        <v>257</v>
      </c>
      <c r="E82" s="44" t="s">
        <v>742</v>
      </c>
      <c r="F82" s="45">
        <v>45585</v>
      </c>
      <c r="G82" s="45">
        <v>45588</v>
      </c>
      <c r="H82" s="44" t="s">
        <v>1012</v>
      </c>
      <c r="I82" s="74">
        <f t="shared" si="71"/>
        <v>106.20675</v>
      </c>
      <c r="J82" s="46">
        <f t="shared" si="74"/>
        <v>0</v>
      </c>
      <c r="K82" s="46">
        <v>0</v>
      </c>
      <c r="L82" s="46">
        <v>0</v>
      </c>
      <c r="M82" s="46">
        <f t="shared" si="75"/>
        <v>3</v>
      </c>
      <c r="N82" s="46">
        <v>233.322</v>
      </c>
      <c r="O82" s="46">
        <f t="shared" si="76"/>
        <v>4</v>
      </c>
      <c r="P82" s="46">
        <v>191.505</v>
      </c>
      <c r="Q82" s="46">
        <v>0</v>
      </c>
      <c r="R82" s="40">
        <f t="shared" si="73"/>
        <v>424.827</v>
      </c>
    </row>
    <row r="83" spans="1:18" ht="51.75" outlineLevel="1" x14ac:dyDescent="0.3">
      <c r="A83" s="42" t="s">
        <v>382</v>
      </c>
      <c r="B83" s="43" t="s">
        <v>388</v>
      </c>
      <c r="C83" s="39" t="s">
        <v>229</v>
      </c>
      <c r="D83" s="41" t="s">
        <v>630</v>
      </c>
      <c r="E83" s="44" t="s">
        <v>742</v>
      </c>
      <c r="F83" s="45">
        <v>45588</v>
      </c>
      <c r="G83" s="45">
        <v>45590</v>
      </c>
      <c r="H83" s="44" t="s">
        <v>947</v>
      </c>
      <c r="I83" s="74">
        <f t="shared" si="71"/>
        <v>108.19833333333334</v>
      </c>
      <c r="J83" s="46">
        <f t="shared" si="74"/>
        <v>47.667999999999999</v>
      </c>
      <c r="K83" s="46">
        <v>47.667999999999999</v>
      </c>
      <c r="L83" s="46">
        <v>0</v>
      </c>
      <c r="M83" s="46">
        <f t="shared" si="75"/>
        <v>2</v>
      </c>
      <c r="N83" s="46">
        <v>166.62</v>
      </c>
      <c r="O83" s="46">
        <f t="shared" si="76"/>
        <v>3</v>
      </c>
      <c r="P83" s="46">
        <v>110.307</v>
      </c>
      <c r="Q83" s="46">
        <v>0</v>
      </c>
      <c r="R83" s="40">
        <f t="shared" si="73"/>
        <v>324.59500000000003</v>
      </c>
    </row>
    <row r="84" spans="1:18" ht="102" customHeight="1" outlineLevel="1" x14ac:dyDescent="0.3">
      <c r="A84" s="42" t="s">
        <v>382</v>
      </c>
      <c r="B84" s="43" t="s">
        <v>389</v>
      </c>
      <c r="C84" s="39" t="s">
        <v>229</v>
      </c>
      <c r="D84" s="41" t="s">
        <v>630</v>
      </c>
      <c r="E84" s="44" t="s">
        <v>743</v>
      </c>
      <c r="F84" s="45">
        <v>45588</v>
      </c>
      <c r="G84" s="45">
        <v>45590</v>
      </c>
      <c r="H84" s="44" t="s">
        <v>947</v>
      </c>
      <c r="I84" s="74">
        <f t="shared" si="71"/>
        <v>290.75</v>
      </c>
      <c r="J84" s="46">
        <f t="shared" si="74"/>
        <v>547.44299999999998</v>
      </c>
      <c r="K84" s="46">
        <v>547.44299999999998</v>
      </c>
      <c r="L84" s="46">
        <v>0</v>
      </c>
      <c r="M84" s="46">
        <f t="shared" si="75"/>
        <v>2</v>
      </c>
      <c r="N84" s="46">
        <v>166.86699999999999</v>
      </c>
      <c r="O84" s="46">
        <f t="shared" si="76"/>
        <v>3</v>
      </c>
      <c r="P84" s="46">
        <v>157.94</v>
      </c>
      <c r="Q84" s="46">
        <v>0</v>
      </c>
      <c r="R84" s="40">
        <f t="shared" si="73"/>
        <v>872.25</v>
      </c>
    </row>
    <row r="85" spans="1:18" ht="143.25" customHeight="1" outlineLevel="1" x14ac:dyDescent="0.3">
      <c r="A85" s="42" t="s">
        <v>382</v>
      </c>
      <c r="B85" s="43" t="s">
        <v>390</v>
      </c>
      <c r="C85" s="39" t="s">
        <v>229</v>
      </c>
      <c r="D85" s="41" t="s">
        <v>630</v>
      </c>
      <c r="E85" s="44" t="s">
        <v>744</v>
      </c>
      <c r="F85" s="45">
        <v>45588</v>
      </c>
      <c r="G85" s="45">
        <v>45590</v>
      </c>
      <c r="H85" s="44" t="s">
        <v>947</v>
      </c>
      <c r="I85" s="74">
        <f t="shared" si="71"/>
        <v>274.58099999999996</v>
      </c>
      <c r="J85" s="46">
        <f t="shared" si="74"/>
        <v>498.93599999999998</v>
      </c>
      <c r="K85" s="46">
        <v>498.93599999999998</v>
      </c>
      <c r="L85" s="46">
        <v>0</v>
      </c>
      <c r="M85" s="46">
        <f t="shared" si="75"/>
        <v>2</v>
      </c>
      <c r="N85" s="46">
        <v>166.86699999999999</v>
      </c>
      <c r="O85" s="46">
        <f t="shared" si="76"/>
        <v>3</v>
      </c>
      <c r="P85" s="46">
        <v>157.94</v>
      </c>
      <c r="Q85" s="46">
        <v>0</v>
      </c>
      <c r="R85" s="40">
        <f t="shared" si="73"/>
        <v>823.74299999999994</v>
      </c>
    </row>
    <row r="86" spans="1:18" ht="102.75" customHeight="1" outlineLevel="1" x14ac:dyDescent="0.3">
      <c r="A86" s="42" t="s">
        <v>382</v>
      </c>
      <c r="B86" s="43" t="s">
        <v>391</v>
      </c>
      <c r="C86" s="39" t="s">
        <v>229</v>
      </c>
      <c r="D86" s="41" t="s">
        <v>631</v>
      </c>
      <c r="E86" s="44" t="s">
        <v>745</v>
      </c>
      <c r="F86" s="45">
        <v>45601</v>
      </c>
      <c r="G86" s="45">
        <v>45603</v>
      </c>
      <c r="H86" s="44" t="s">
        <v>967</v>
      </c>
      <c r="I86" s="74">
        <f t="shared" si="71"/>
        <v>243.52500000000001</v>
      </c>
      <c r="J86" s="46">
        <f t="shared" si="74"/>
        <v>471.45800000000003</v>
      </c>
      <c r="K86" s="46">
        <v>471.45800000000003</v>
      </c>
      <c r="L86" s="46">
        <v>0</v>
      </c>
      <c r="M86" s="46">
        <f t="shared" si="75"/>
        <v>2</v>
      </c>
      <c r="N86" s="46">
        <v>101.21899999999999</v>
      </c>
      <c r="O86" s="46">
        <f t="shared" si="76"/>
        <v>3</v>
      </c>
      <c r="P86" s="46">
        <v>142.898</v>
      </c>
      <c r="Q86" s="46">
        <v>15</v>
      </c>
      <c r="R86" s="40">
        <f t="shared" si="73"/>
        <v>730.57500000000005</v>
      </c>
    </row>
    <row r="87" spans="1:18" ht="129.75" customHeight="1" outlineLevel="1" x14ac:dyDescent="0.3">
      <c r="A87" s="42" t="s">
        <v>382</v>
      </c>
      <c r="B87" s="43" t="s">
        <v>392</v>
      </c>
      <c r="C87" s="39" t="s">
        <v>229</v>
      </c>
      <c r="D87" s="41" t="s">
        <v>258</v>
      </c>
      <c r="E87" s="44" t="s">
        <v>746</v>
      </c>
      <c r="F87" s="45">
        <v>45600</v>
      </c>
      <c r="G87" s="45">
        <v>45602</v>
      </c>
      <c r="H87" s="44" t="s">
        <v>996</v>
      </c>
      <c r="I87" s="74">
        <f t="shared" si="71"/>
        <v>35.238</v>
      </c>
      <c r="J87" s="46">
        <f t="shared" si="74"/>
        <v>0</v>
      </c>
      <c r="K87" s="46">
        <v>0</v>
      </c>
      <c r="L87" s="46">
        <v>0</v>
      </c>
      <c r="M87" s="46">
        <f t="shared" si="75"/>
        <v>2</v>
      </c>
      <c r="N87" s="46">
        <v>0</v>
      </c>
      <c r="O87" s="46">
        <f t="shared" si="76"/>
        <v>3</v>
      </c>
      <c r="P87" s="46">
        <v>105.714</v>
      </c>
      <c r="Q87" s="46">
        <v>0</v>
      </c>
      <c r="R87" s="40">
        <f t="shared" si="73"/>
        <v>105.714</v>
      </c>
    </row>
    <row r="88" spans="1:18" ht="69" outlineLevel="1" x14ac:dyDescent="0.3">
      <c r="A88" s="42" t="s">
        <v>382</v>
      </c>
      <c r="B88" s="43" t="s">
        <v>393</v>
      </c>
      <c r="C88" s="39" t="s">
        <v>229</v>
      </c>
      <c r="D88" s="41" t="s">
        <v>259</v>
      </c>
      <c r="E88" s="44" t="s">
        <v>747</v>
      </c>
      <c r="F88" s="45">
        <v>45600</v>
      </c>
      <c r="G88" s="45">
        <v>45602</v>
      </c>
      <c r="H88" s="44" t="s">
        <v>996</v>
      </c>
      <c r="I88" s="74">
        <f t="shared" si="71"/>
        <v>35.238</v>
      </c>
      <c r="J88" s="46">
        <f t="shared" si="74"/>
        <v>0</v>
      </c>
      <c r="K88" s="46">
        <v>0</v>
      </c>
      <c r="L88" s="46">
        <v>0</v>
      </c>
      <c r="M88" s="46">
        <f t="shared" si="75"/>
        <v>2</v>
      </c>
      <c r="N88" s="46">
        <v>0</v>
      </c>
      <c r="O88" s="46">
        <f t="shared" si="76"/>
        <v>3</v>
      </c>
      <c r="P88" s="46">
        <v>105.714</v>
      </c>
      <c r="Q88" s="46">
        <v>0</v>
      </c>
      <c r="R88" s="40">
        <f t="shared" si="73"/>
        <v>105.714</v>
      </c>
    </row>
    <row r="89" spans="1:18" ht="70.5" customHeight="1" outlineLevel="1" x14ac:dyDescent="0.3">
      <c r="A89" s="42" t="s">
        <v>382</v>
      </c>
      <c r="B89" s="43" t="s">
        <v>394</v>
      </c>
      <c r="C89" s="39" t="s">
        <v>229</v>
      </c>
      <c r="D89" s="41" t="s">
        <v>260</v>
      </c>
      <c r="E89" s="44" t="s">
        <v>748</v>
      </c>
      <c r="F89" s="45">
        <v>45589</v>
      </c>
      <c r="G89" s="45">
        <v>45589</v>
      </c>
      <c r="H89" s="44" t="s">
        <v>192</v>
      </c>
      <c r="I89" s="74">
        <f t="shared" si="71"/>
        <v>369.70599999999996</v>
      </c>
      <c r="J89" s="46">
        <f t="shared" si="74"/>
        <v>0</v>
      </c>
      <c r="K89" s="46">
        <v>0</v>
      </c>
      <c r="L89" s="46">
        <v>0</v>
      </c>
      <c r="M89" s="46">
        <v>1</v>
      </c>
      <c r="N89" s="46">
        <v>351.9</v>
      </c>
      <c r="O89" s="46">
        <f>G89-F89+1</f>
        <v>1</v>
      </c>
      <c r="P89" s="46">
        <v>17.806000000000001</v>
      </c>
      <c r="Q89" s="46">
        <v>0</v>
      </c>
      <c r="R89" s="40">
        <f t="shared" si="73"/>
        <v>369.70599999999996</v>
      </c>
    </row>
    <row r="90" spans="1:18" ht="90" customHeight="1" outlineLevel="1" x14ac:dyDescent="0.3">
      <c r="A90" s="42" t="s">
        <v>382</v>
      </c>
      <c r="B90" s="43" t="s">
        <v>395</v>
      </c>
      <c r="C90" s="39" t="s">
        <v>229</v>
      </c>
      <c r="D90" s="41" t="s">
        <v>261</v>
      </c>
      <c r="E90" s="44" t="s">
        <v>749</v>
      </c>
      <c r="F90" s="45">
        <v>45607</v>
      </c>
      <c r="G90" s="45">
        <v>45612</v>
      </c>
      <c r="H90" s="44" t="s">
        <v>966</v>
      </c>
      <c r="I90" s="74">
        <f t="shared" si="71"/>
        <v>193.679</v>
      </c>
      <c r="J90" s="46">
        <f t="shared" si="74"/>
        <v>154.476</v>
      </c>
      <c r="K90" s="46">
        <v>154.476</v>
      </c>
      <c r="L90" s="46">
        <v>0</v>
      </c>
      <c r="M90" s="46">
        <f t="shared" si="75"/>
        <v>5</v>
      </c>
      <c r="N90" s="46">
        <v>561.94600000000003</v>
      </c>
      <c r="O90" s="46">
        <v>5</v>
      </c>
      <c r="P90" s="46">
        <v>251.97300000000001</v>
      </c>
      <c r="Q90" s="46">
        <v>0</v>
      </c>
      <c r="R90" s="40">
        <f t="shared" si="73"/>
        <v>968.39499999999998</v>
      </c>
    </row>
    <row r="91" spans="1:18" ht="111" customHeight="1" outlineLevel="1" x14ac:dyDescent="0.3">
      <c r="A91" s="42" t="s">
        <v>382</v>
      </c>
      <c r="B91" s="43" t="s">
        <v>396</v>
      </c>
      <c r="C91" s="39" t="s">
        <v>229</v>
      </c>
      <c r="D91" s="41" t="s">
        <v>261</v>
      </c>
      <c r="E91" s="44" t="s">
        <v>750</v>
      </c>
      <c r="F91" s="45">
        <v>45607</v>
      </c>
      <c r="G91" s="45">
        <v>45612</v>
      </c>
      <c r="H91" s="44" t="s">
        <v>966</v>
      </c>
      <c r="I91" s="74">
        <f t="shared" si="71"/>
        <v>193.679</v>
      </c>
      <c r="J91" s="46">
        <f t="shared" si="74"/>
        <v>154.476</v>
      </c>
      <c r="K91" s="46">
        <v>154.476</v>
      </c>
      <c r="L91" s="46">
        <v>0</v>
      </c>
      <c r="M91" s="46">
        <f t="shared" si="75"/>
        <v>5</v>
      </c>
      <c r="N91" s="46">
        <v>561.94600000000003</v>
      </c>
      <c r="O91" s="46">
        <v>5</v>
      </c>
      <c r="P91" s="46">
        <v>251.97300000000001</v>
      </c>
      <c r="Q91" s="46">
        <v>0</v>
      </c>
      <c r="R91" s="40">
        <f t="shared" si="73"/>
        <v>968.39499999999998</v>
      </c>
    </row>
    <row r="92" spans="1:18" ht="60" customHeight="1" outlineLevel="1" x14ac:dyDescent="0.3">
      <c r="A92" s="42" t="s">
        <v>382</v>
      </c>
      <c r="B92" s="43" t="s">
        <v>397</v>
      </c>
      <c r="C92" s="39" t="s">
        <v>229</v>
      </c>
      <c r="D92" s="41" t="s">
        <v>262</v>
      </c>
      <c r="E92" s="44" t="s">
        <v>751</v>
      </c>
      <c r="F92" s="45">
        <v>45602</v>
      </c>
      <c r="G92" s="45">
        <v>45603</v>
      </c>
      <c r="H92" s="44" t="s">
        <v>938</v>
      </c>
      <c r="I92" s="74">
        <f t="shared" si="71"/>
        <v>161.8175</v>
      </c>
      <c r="J92" s="46">
        <f t="shared" ref="J92" si="77">+K92+L92</f>
        <v>245.435</v>
      </c>
      <c r="K92" s="46">
        <v>245.435</v>
      </c>
      <c r="L92" s="46">
        <v>0</v>
      </c>
      <c r="M92" s="46">
        <f t="shared" ref="M92" si="78">G92-F92</f>
        <v>1</v>
      </c>
      <c r="N92" s="46">
        <v>19.297999999999998</v>
      </c>
      <c r="O92" s="46">
        <f t="shared" ref="O92" si="79">G92-F92+1</f>
        <v>2</v>
      </c>
      <c r="P92" s="46">
        <v>58.902000000000001</v>
      </c>
      <c r="Q92" s="46">
        <v>0</v>
      </c>
      <c r="R92" s="40">
        <f t="shared" ref="R92" si="80">J92+N92+P92+Q92</f>
        <v>323.63499999999999</v>
      </c>
    </row>
    <row r="93" spans="1:18" ht="111" customHeight="1" outlineLevel="1" x14ac:dyDescent="0.3">
      <c r="A93" s="42" t="s">
        <v>382</v>
      </c>
      <c r="B93" s="43" t="s">
        <v>398</v>
      </c>
      <c r="C93" s="39" t="s">
        <v>229</v>
      </c>
      <c r="D93" s="41" t="s">
        <v>263</v>
      </c>
      <c r="E93" s="44" t="s">
        <v>752</v>
      </c>
      <c r="F93" s="45">
        <v>45607</v>
      </c>
      <c r="G93" s="45">
        <v>45610</v>
      </c>
      <c r="H93" s="44" t="s">
        <v>938</v>
      </c>
      <c r="I93" s="74">
        <f t="shared" si="71"/>
        <v>105.80449999999999</v>
      </c>
      <c r="J93" s="46">
        <f t="shared" ref="J93" si="81">+K93+L93</f>
        <v>208.58099999999999</v>
      </c>
      <c r="K93" s="46">
        <v>208.58099999999999</v>
      </c>
      <c r="L93" s="46">
        <v>0</v>
      </c>
      <c r="M93" s="46">
        <f t="shared" ref="M93" si="82">G93-F93</f>
        <v>3</v>
      </c>
      <c r="N93" s="46">
        <v>96.834000000000003</v>
      </c>
      <c r="O93" s="46">
        <f t="shared" ref="O93" si="83">G93-F93+1</f>
        <v>4</v>
      </c>
      <c r="P93" s="46">
        <v>117.803</v>
      </c>
      <c r="Q93" s="46">
        <v>0</v>
      </c>
      <c r="R93" s="40">
        <f t="shared" ref="R93" si="84">J93+N93+P93+Q93</f>
        <v>423.21799999999996</v>
      </c>
    </row>
    <row r="94" spans="1:18" ht="111" customHeight="1" outlineLevel="1" x14ac:dyDescent="0.3">
      <c r="A94" s="42" t="s">
        <v>382</v>
      </c>
      <c r="B94" s="43" t="s">
        <v>399</v>
      </c>
      <c r="C94" s="39" t="s">
        <v>229</v>
      </c>
      <c r="D94" s="41" t="s">
        <v>263</v>
      </c>
      <c r="E94" s="44" t="s">
        <v>753</v>
      </c>
      <c r="F94" s="45">
        <v>45607</v>
      </c>
      <c r="G94" s="45">
        <v>45610</v>
      </c>
      <c r="H94" s="44" t="s">
        <v>938</v>
      </c>
      <c r="I94" s="74">
        <f t="shared" si="71"/>
        <v>108.03374999999998</v>
      </c>
      <c r="J94" s="46">
        <f t="shared" ref="J94" si="85">+K94+L94</f>
        <v>208.58099999999999</v>
      </c>
      <c r="K94" s="46">
        <v>208.58099999999999</v>
      </c>
      <c r="L94" s="46">
        <v>0</v>
      </c>
      <c r="M94" s="46">
        <f t="shared" ref="M94" si="86">G94-F94</f>
        <v>3</v>
      </c>
      <c r="N94" s="46">
        <v>96.834000000000003</v>
      </c>
      <c r="O94" s="46">
        <f t="shared" ref="O94" si="87">G94-F94+1</f>
        <v>4</v>
      </c>
      <c r="P94" s="46">
        <v>117.803</v>
      </c>
      <c r="Q94" s="46">
        <v>8.9169999999999998</v>
      </c>
      <c r="R94" s="40">
        <f t="shared" ref="R94" si="88">J94+N94+P94+Q94</f>
        <v>432.13499999999993</v>
      </c>
    </row>
    <row r="95" spans="1:18" ht="63.75" customHeight="1" outlineLevel="1" x14ac:dyDescent="0.3">
      <c r="A95" s="42" t="s">
        <v>382</v>
      </c>
      <c r="B95" s="43" t="s">
        <v>400</v>
      </c>
      <c r="C95" s="39" t="s">
        <v>229</v>
      </c>
      <c r="D95" s="41" t="s">
        <v>264</v>
      </c>
      <c r="E95" s="44" t="s">
        <v>742</v>
      </c>
      <c r="F95" s="45">
        <v>45607</v>
      </c>
      <c r="G95" s="45">
        <v>45610</v>
      </c>
      <c r="H95" s="44" t="s">
        <v>1017</v>
      </c>
      <c r="I95" s="74">
        <f t="shared" si="71"/>
        <v>38.912750000000003</v>
      </c>
      <c r="J95" s="46">
        <f>+K95+L95</f>
        <v>76.569999999999993</v>
      </c>
      <c r="K95" s="46">
        <v>76.569999999999993</v>
      </c>
      <c r="L95" s="46">
        <v>0</v>
      </c>
      <c r="M95" s="46">
        <f t="shared" ref="M95" si="89">G95-F95</f>
        <v>3</v>
      </c>
      <c r="N95" s="46">
        <v>0</v>
      </c>
      <c r="O95" s="46">
        <f t="shared" ref="O95" si="90">G95-F95+1</f>
        <v>4</v>
      </c>
      <c r="P95" s="46">
        <v>79.081000000000003</v>
      </c>
      <c r="Q95" s="46">
        <v>0</v>
      </c>
      <c r="R95" s="40">
        <f t="shared" ref="R95" si="91">J95+N95+P95+Q95</f>
        <v>155.65100000000001</v>
      </c>
    </row>
    <row r="96" spans="1:18" ht="82.5" customHeight="1" outlineLevel="1" x14ac:dyDescent="0.3">
      <c r="A96" s="42" t="s">
        <v>382</v>
      </c>
      <c r="B96" s="43" t="s">
        <v>401</v>
      </c>
      <c r="C96" s="39" t="s">
        <v>229</v>
      </c>
      <c r="D96" s="41" t="s">
        <v>264</v>
      </c>
      <c r="E96" s="44" t="s">
        <v>739</v>
      </c>
      <c r="F96" s="45">
        <v>45607</v>
      </c>
      <c r="G96" s="45">
        <v>45610</v>
      </c>
      <c r="H96" s="44" t="s">
        <v>1017</v>
      </c>
      <c r="I96" s="74">
        <f t="shared" si="71"/>
        <v>38.912750000000003</v>
      </c>
      <c r="J96" s="46">
        <f>+K96+L96</f>
        <v>76.569999999999993</v>
      </c>
      <c r="K96" s="46">
        <v>76.569999999999993</v>
      </c>
      <c r="L96" s="46">
        <v>0</v>
      </c>
      <c r="M96" s="46">
        <f t="shared" ref="M96" si="92">G96-F96</f>
        <v>3</v>
      </c>
      <c r="N96" s="46">
        <v>0</v>
      </c>
      <c r="O96" s="46">
        <f t="shared" ref="O96" si="93">G96-F96+1</f>
        <v>4</v>
      </c>
      <c r="P96" s="46">
        <v>79.081000000000003</v>
      </c>
      <c r="Q96" s="46">
        <v>0</v>
      </c>
      <c r="R96" s="40">
        <f t="shared" ref="R96" si="94">J96+N96+P96+Q96</f>
        <v>155.65100000000001</v>
      </c>
    </row>
    <row r="97" spans="1:18" ht="59.25" customHeight="1" outlineLevel="1" x14ac:dyDescent="0.3">
      <c r="A97" s="42" t="s">
        <v>382</v>
      </c>
      <c r="B97" s="43" t="s">
        <v>402</v>
      </c>
      <c r="C97" s="39" t="s">
        <v>229</v>
      </c>
      <c r="D97" s="41" t="s">
        <v>265</v>
      </c>
      <c r="E97" s="44" t="s">
        <v>751</v>
      </c>
      <c r="F97" s="45">
        <v>45615</v>
      </c>
      <c r="G97" s="45">
        <v>45618</v>
      </c>
      <c r="H97" s="44" t="s">
        <v>944</v>
      </c>
      <c r="I97" s="74">
        <f t="shared" si="71"/>
        <v>206.322</v>
      </c>
      <c r="J97" s="46">
        <f t="shared" ref="J97" si="95">+K97+L97</f>
        <v>295.209</v>
      </c>
      <c r="K97" s="46">
        <v>295.209</v>
      </c>
      <c r="L97" s="46">
        <v>0</v>
      </c>
      <c r="M97" s="46">
        <f t="shared" ref="M97" si="96">G97-F97</f>
        <v>3</v>
      </c>
      <c r="N97" s="46">
        <v>343.06400000000002</v>
      </c>
      <c r="O97" s="46">
        <f t="shared" ref="O97" si="97">G97-F97+1</f>
        <v>4</v>
      </c>
      <c r="P97" s="46">
        <v>187.01499999999999</v>
      </c>
      <c r="Q97" s="46">
        <v>0</v>
      </c>
      <c r="R97" s="40">
        <f t="shared" ref="R97" si="98">J97+N97+P97+Q97</f>
        <v>825.28800000000001</v>
      </c>
    </row>
    <row r="98" spans="1:18" ht="55.5" customHeight="1" outlineLevel="1" x14ac:dyDescent="0.3">
      <c r="A98" s="42" t="s">
        <v>382</v>
      </c>
      <c r="B98" s="43" t="s">
        <v>403</v>
      </c>
      <c r="C98" s="39" t="s">
        <v>229</v>
      </c>
      <c r="D98" s="41" t="s">
        <v>414</v>
      </c>
      <c r="E98" s="44" t="s">
        <v>754</v>
      </c>
      <c r="F98" s="45">
        <v>45614</v>
      </c>
      <c r="G98" s="45">
        <v>45619</v>
      </c>
      <c r="H98" s="44" t="s">
        <v>1006</v>
      </c>
      <c r="I98" s="74">
        <f t="shared" si="71"/>
        <v>41.222333333333331</v>
      </c>
      <c r="J98" s="46">
        <f t="shared" ref="J98" si="99">+K98+L98</f>
        <v>0</v>
      </c>
      <c r="K98" s="46">
        <v>0</v>
      </c>
      <c r="L98" s="46">
        <v>0</v>
      </c>
      <c r="M98" s="46">
        <f t="shared" ref="M98" si="100">G98-F98</f>
        <v>5</v>
      </c>
      <c r="N98" s="46">
        <v>0</v>
      </c>
      <c r="O98" s="46">
        <f t="shared" ref="O98" si="101">G98-F98+1</f>
        <v>6</v>
      </c>
      <c r="P98" s="46">
        <v>247.334</v>
      </c>
      <c r="Q98" s="46">
        <v>0</v>
      </c>
      <c r="R98" s="40">
        <f t="shared" ref="R98" si="102">J98+N98+P98+Q98</f>
        <v>247.334</v>
      </c>
    </row>
    <row r="99" spans="1:18" ht="121.5" customHeight="1" outlineLevel="1" x14ac:dyDescent="0.3">
      <c r="A99" s="42" t="s">
        <v>382</v>
      </c>
      <c r="B99" s="43" t="s">
        <v>404</v>
      </c>
      <c r="C99" s="39" t="s">
        <v>229</v>
      </c>
      <c r="D99" s="41" t="s">
        <v>415</v>
      </c>
      <c r="E99" s="44" t="s">
        <v>755</v>
      </c>
      <c r="F99" s="45">
        <v>45621</v>
      </c>
      <c r="G99" s="45">
        <v>45625</v>
      </c>
      <c r="H99" s="44" t="s">
        <v>947</v>
      </c>
      <c r="I99" s="74">
        <f t="shared" si="71"/>
        <v>51.627249999999997</v>
      </c>
      <c r="J99" s="46">
        <f t="shared" ref="J99" si="103">+K99+L99</f>
        <v>0</v>
      </c>
      <c r="K99" s="46">
        <v>0</v>
      </c>
      <c r="L99" s="46">
        <v>0</v>
      </c>
      <c r="M99" s="46">
        <f t="shared" ref="M99" si="104">G99-F99</f>
        <v>4</v>
      </c>
      <c r="N99" s="46">
        <v>0</v>
      </c>
      <c r="O99" s="46">
        <v>4</v>
      </c>
      <c r="P99" s="46">
        <v>206.50899999999999</v>
      </c>
      <c r="Q99" s="46">
        <v>0</v>
      </c>
      <c r="R99" s="40">
        <f t="shared" ref="R99" si="105">J99+N99+P99+Q99</f>
        <v>206.50899999999999</v>
      </c>
    </row>
    <row r="100" spans="1:18" ht="65.25" customHeight="1" outlineLevel="1" x14ac:dyDescent="0.3">
      <c r="A100" s="42" t="s">
        <v>382</v>
      </c>
      <c r="B100" s="43" t="s">
        <v>405</v>
      </c>
      <c r="C100" s="39" t="s">
        <v>229</v>
      </c>
      <c r="D100" s="41" t="s">
        <v>266</v>
      </c>
      <c r="E100" s="44" t="s">
        <v>742</v>
      </c>
      <c r="F100" s="45">
        <v>45624</v>
      </c>
      <c r="G100" s="45">
        <v>45626</v>
      </c>
      <c r="H100" s="44" t="s">
        <v>946</v>
      </c>
      <c r="I100" s="74">
        <f t="shared" si="71"/>
        <v>112.33499999999999</v>
      </c>
      <c r="J100" s="46">
        <f t="shared" ref="J100" si="106">+K100+L100</f>
        <v>184.79</v>
      </c>
      <c r="K100" s="46">
        <v>184.79</v>
      </c>
      <c r="L100" s="46">
        <v>0</v>
      </c>
      <c r="M100" s="46">
        <f t="shared" ref="M100:M101" si="107">G100-F100</f>
        <v>2</v>
      </c>
      <c r="N100" s="46">
        <v>63.262999999999998</v>
      </c>
      <c r="O100" s="46">
        <f t="shared" ref="O100:O101" si="108">G100-F100+1</f>
        <v>3</v>
      </c>
      <c r="P100" s="46">
        <v>88.951999999999998</v>
      </c>
      <c r="Q100" s="46">
        <v>0</v>
      </c>
      <c r="R100" s="40">
        <f t="shared" ref="R100" si="109">J100+N100+P100+Q100</f>
        <v>337.005</v>
      </c>
    </row>
    <row r="101" spans="1:18" ht="81.75" customHeight="1" outlineLevel="1" x14ac:dyDescent="0.3">
      <c r="A101" s="42" t="s">
        <v>382</v>
      </c>
      <c r="B101" s="43" t="s">
        <v>406</v>
      </c>
      <c r="C101" s="39" t="s">
        <v>229</v>
      </c>
      <c r="D101" s="41" t="s">
        <v>953</v>
      </c>
      <c r="E101" s="44" t="s">
        <v>742</v>
      </c>
      <c r="F101" s="45">
        <v>45621</v>
      </c>
      <c r="G101" s="45">
        <v>45623</v>
      </c>
      <c r="H101" s="44" t="s">
        <v>967</v>
      </c>
      <c r="I101" s="74">
        <f t="shared" si="71"/>
        <v>88.536666666666676</v>
      </c>
      <c r="J101" s="46">
        <f t="shared" ref="J101" si="110">+K101+L101</f>
        <v>265.61</v>
      </c>
      <c r="K101" s="46">
        <v>265.61</v>
      </c>
      <c r="L101" s="46">
        <v>0</v>
      </c>
      <c r="M101" s="46">
        <f t="shared" si="107"/>
        <v>2</v>
      </c>
      <c r="N101" s="46">
        <v>0</v>
      </c>
      <c r="O101" s="46">
        <f t="shared" si="108"/>
        <v>3</v>
      </c>
      <c r="P101" s="46">
        <v>0</v>
      </c>
      <c r="Q101" s="46">
        <v>0</v>
      </c>
      <c r="R101" s="40">
        <f t="shared" ref="R101" si="111">J101+N101+P101+Q101</f>
        <v>265.61</v>
      </c>
    </row>
    <row r="102" spans="1:18" ht="76.5" customHeight="1" outlineLevel="1" x14ac:dyDescent="0.3">
      <c r="A102" s="42" t="s">
        <v>382</v>
      </c>
      <c r="B102" s="43" t="s">
        <v>407</v>
      </c>
      <c r="C102" s="39" t="s">
        <v>229</v>
      </c>
      <c r="D102" s="41" t="s">
        <v>955</v>
      </c>
      <c r="E102" s="44" t="s">
        <v>737</v>
      </c>
      <c r="F102" s="45">
        <v>45621</v>
      </c>
      <c r="G102" s="45">
        <v>45623</v>
      </c>
      <c r="H102" s="44" t="s">
        <v>967</v>
      </c>
      <c r="I102" s="74">
        <f t="shared" si="71"/>
        <v>77.544666666666657</v>
      </c>
      <c r="J102" s="46">
        <f t="shared" ref="J102:J104" si="112">+K102+L102</f>
        <v>232.63399999999999</v>
      </c>
      <c r="K102" s="46">
        <v>232.63399999999999</v>
      </c>
      <c r="L102" s="46">
        <v>0</v>
      </c>
      <c r="M102" s="46">
        <f t="shared" ref="M102:M104" si="113">G102-F102</f>
        <v>2</v>
      </c>
      <c r="N102" s="46">
        <v>0</v>
      </c>
      <c r="O102" s="46">
        <f t="shared" ref="O102:O104" si="114">G102-F102+1</f>
        <v>3</v>
      </c>
      <c r="P102" s="46">
        <v>0</v>
      </c>
      <c r="Q102" s="46">
        <v>0</v>
      </c>
      <c r="R102" s="40">
        <f t="shared" ref="R102:R104" si="115">J102+N102+P102+Q102</f>
        <v>232.63399999999999</v>
      </c>
    </row>
    <row r="103" spans="1:18" ht="126" customHeight="1" outlineLevel="1" x14ac:dyDescent="0.3">
      <c r="A103" s="42" t="s">
        <v>382</v>
      </c>
      <c r="B103" s="43" t="s">
        <v>408</v>
      </c>
      <c r="C103" s="39" t="s">
        <v>229</v>
      </c>
      <c r="D103" s="41" t="s">
        <v>416</v>
      </c>
      <c r="E103" s="44" t="s">
        <v>756</v>
      </c>
      <c r="F103" s="45">
        <v>45619</v>
      </c>
      <c r="G103" s="45">
        <v>45621</v>
      </c>
      <c r="H103" s="44" t="s">
        <v>1018</v>
      </c>
      <c r="I103" s="74">
        <f t="shared" si="71"/>
        <v>249.68366666666665</v>
      </c>
      <c r="J103" s="46">
        <f t="shared" si="112"/>
        <v>583</v>
      </c>
      <c r="K103" s="46">
        <v>583</v>
      </c>
      <c r="L103" s="46">
        <v>0</v>
      </c>
      <c r="M103" s="46">
        <f t="shared" si="113"/>
        <v>2</v>
      </c>
      <c r="N103" s="46">
        <v>64.227000000000004</v>
      </c>
      <c r="O103" s="46">
        <f t="shared" si="114"/>
        <v>3</v>
      </c>
      <c r="P103" s="46">
        <v>82.242000000000004</v>
      </c>
      <c r="Q103" s="46">
        <v>19.582000000000001</v>
      </c>
      <c r="R103" s="40">
        <f t="shared" si="115"/>
        <v>749.05099999999993</v>
      </c>
    </row>
    <row r="104" spans="1:18" ht="65.25" customHeight="1" outlineLevel="1" x14ac:dyDescent="0.3">
      <c r="A104" s="42" t="s">
        <v>382</v>
      </c>
      <c r="B104" s="43" t="s">
        <v>409</v>
      </c>
      <c r="C104" s="39" t="s">
        <v>229</v>
      </c>
      <c r="D104" s="41" t="s">
        <v>266</v>
      </c>
      <c r="E104" s="44" t="s">
        <v>742</v>
      </c>
      <c r="F104" s="45">
        <v>45639</v>
      </c>
      <c r="G104" s="45">
        <v>45639</v>
      </c>
      <c r="H104" s="44" t="s">
        <v>946</v>
      </c>
      <c r="I104" s="74">
        <f t="shared" si="71"/>
        <v>29.945</v>
      </c>
      <c r="J104" s="46">
        <f t="shared" si="112"/>
        <v>0</v>
      </c>
      <c r="K104" s="46">
        <v>0</v>
      </c>
      <c r="L104" s="46">
        <v>0</v>
      </c>
      <c r="M104" s="46">
        <f t="shared" si="113"/>
        <v>0</v>
      </c>
      <c r="N104" s="46">
        <v>0</v>
      </c>
      <c r="O104" s="46">
        <f t="shared" si="114"/>
        <v>1</v>
      </c>
      <c r="P104" s="46">
        <v>29.945</v>
      </c>
      <c r="Q104" s="46">
        <v>0</v>
      </c>
      <c r="R104" s="40">
        <f t="shared" si="115"/>
        <v>29.945</v>
      </c>
    </row>
    <row r="105" spans="1:18" ht="65.25" customHeight="1" outlineLevel="1" x14ac:dyDescent="0.3">
      <c r="A105" s="42" t="s">
        <v>382</v>
      </c>
      <c r="B105" s="43" t="s">
        <v>465</v>
      </c>
      <c r="C105" s="39" t="s">
        <v>229</v>
      </c>
      <c r="D105" s="41" t="s">
        <v>466</v>
      </c>
      <c r="E105" s="44" t="s">
        <v>742</v>
      </c>
      <c r="F105" s="45">
        <v>45644</v>
      </c>
      <c r="G105" s="45">
        <v>45646</v>
      </c>
      <c r="H105" s="44" t="s">
        <v>946</v>
      </c>
      <c r="I105" s="74">
        <f t="shared" si="71"/>
        <v>119.32800000000002</v>
      </c>
      <c r="J105" s="46">
        <f t="shared" ref="J105" si="116">+K105+L105</f>
        <v>204.346</v>
      </c>
      <c r="K105" s="46">
        <v>204.346</v>
      </c>
      <c r="L105" s="46">
        <v>0</v>
      </c>
      <c r="M105" s="46">
        <f t="shared" ref="M105" si="117">G105-F105</f>
        <v>2</v>
      </c>
      <c r="N105" s="46">
        <v>63.664999999999999</v>
      </c>
      <c r="O105" s="46">
        <f t="shared" ref="O105" si="118">G105-F105+1</f>
        <v>3</v>
      </c>
      <c r="P105" s="46">
        <v>89.972999999999999</v>
      </c>
      <c r="Q105" s="46">
        <v>0</v>
      </c>
      <c r="R105" s="40">
        <f t="shared" ref="R105" si="119">J105+N105+P105+Q105</f>
        <v>357.98400000000004</v>
      </c>
    </row>
    <row r="106" spans="1:18" s="55" customFormat="1" x14ac:dyDescent="0.3">
      <c r="A106" s="49" t="s">
        <v>1022</v>
      </c>
      <c r="B106" s="43"/>
      <c r="C106" s="118"/>
      <c r="D106" s="51"/>
      <c r="E106" s="52"/>
      <c r="F106" s="53"/>
      <c r="G106" s="53"/>
      <c r="H106" s="52"/>
      <c r="I106" s="76">
        <f t="shared" si="71"/>
        <v>239.80747368421052</v>
      </c>
      <c r="J106" s="54">
        <f t="shared" ref="J106:Q106" si="120">SUM(J107:J110)</f>
        <v>2329.6619999999998</v>
      </c>
      <c r="K106" s="54">
        <f t="shared" si="120"/>
        <v>2329.6619999999998</v>
      </c>
      <c r="L106" s="54">
        <f t="shared" si="120"/>
        <v>0</v>
      </c>
      <c r="M106" s="54">
        <f t="shared" si="120"/>
        <v>15</v>
      </c>
      <c r="N106" s="54">
        <f t="shared" si="120"/>
        <v>1094.885</v>
      </c>
      <c r="O106" s="54">
        <f t="shared" si="120"/>
        <v>19</v>
      </c>
      <c r="P106" s="54">
        <f t="shared" si="120"/>
        <v>824.93</v>
      </c>
      <c r="Q106" s="54">
        <f t="shared" si="120"/>
        <v>306.86500000000001</v>
      </c>
      <c r="R106" s="54">
        <f>SUM(R107:R110)</f>
        <v>4556.3419999999996</v>
      </c>
    </row>
    <row r="107" spans="1:18" ht="149.25" customHeight="1" outlineLevel="1" x14ac:dyDescent="0.3">
      <c r="A107" s="42" t="s">
        <v>382</v>
      </c>
      <c r="B107" s="43" t="s">
        <v>410</v>
      </c>
      <c r="C107" s="39" t="s">
        <v>229</v>
      </c>
      <c r="D107" s="41" t="s">
        <v>417</v>
      </c>
      <c r="E107" s="44" t="s">
        <v>757</v>
      </c>
      <c r="F107" s="45">
        <v>45587</v>
      </c>
      <c r="G107" s="45">
        <v>45591</v>
      </c>
      <c r="H107" s="44" t="s">
        <v>1002</v>
      </c>
      <c r="I107" s="74">
        <f t="shared" si="71"/>
        <v>225.137</v>
      </c>
      <c r="J107" s="46">
        <f>+K107+L107</f>
        <v>511.48099999999999</v>
      </c>
      <c r="K107" s="46">
        <v>511.48099999999999</v>
      </c>
      <c r="L107" s="46">
        <v>0</v>
      </c>
      <c r="M107" s="46">
        <f>G107-F107</f>
        <v>4</v>
      </c>
      <c r="N107" s="46">
        <v>314.57900000000001</v>
      </c>
      <c r="O107" s="46">
        <f>G107-F107+1</f>
        <v>5</v>
      </c>
      <c r="P107" s="46">
        <v>267.10599999999999</v>
      </c>
      <c r="Q107" s="46">
        <v>32.518999999999998</v>
      </c>
      <c r="R107" s="40">
        <f>J107+N107+P107+Q107</f>
        <v>1125.6849999999999</v>
      </c>
    </row>
    <row r="108" spans="1:18" ht="105" customHeight="1" outlineLevel="1" x14ac:dyDescent="0.3">
      <c r="A108" s="42" t="s">
        <v>382</v>
      </c>
      <c r="B108" s="43" t="s">
        <v>411</v>
      </c>
      <c r="C108" s="39" t="s">
        <v>229</v>
      </c>
      <c r="D108" s="41" t="s">
        <v>417</v>
      </c>
      <c r="E108" s="44" t="s">
        <v>960</v>
      </c>
      <c r="F108" s="45">
        <v>45587</v>
      </c>
      <c r="G108" s="45">
        <v>45591</v>
      </c>
      <c r="H108" s="44" t="s">
        <v>1002</v>
      </c>
      <c r="I108" s="74">
        <f t="shared" si="71"/>
        <v>230.59399999999999</v>
      </c>
      <c r="J108" s="46">
        <f>+K108+L108</f>
        <v>511.48099999999999</v>
      </c>
      <c r="K108" s="46">
        <v>511.48099999999999</v>
      </c>
      <c r="L108" s="46">
        <v>0</v>
      </c>
      <c r="M108" s="46">
        <f>G108-F108</f>
        <v>4</v>
      </c>
      <c r="N108" s="46">
        <v>314.57900000000001</v>
      </c>
      <c r="O108" s="46">
        <f>G108-F108+1</f>
        <v>5</v>
      </c>
      <c r="P108" s="46">
        <v>267.10599999999999</v>
      </c>
      <c r="Q108" s="46">
        <v>59.804000000000002</v>
      </c>
      <c r="R108" s="40">
        <f>J108+N108+P108+Q108</f>
        <v>1152.97</v>
      </c>
    </row>
    <row r="109" spans="1:18" ht="138.75" customHeight="1" outlineLevel="1" x14ac:dyDescent="0.3">
      <c r="A109" s="42" t="s">
        <v>382</v>
      </c>
      <c r="B109" s="43" t="s">
        <v>419</v>
      </c>
      <c r="C109" s="39" t="s">
        <v>229</v>
      </c>
      <c r="D109" s="41" t="s">
        <v>691</v>
      </c>
      <c r="E109" s="44" t="s">
        <v>757</v>
      </c>
      <c r="F109" s="45">
        <v>45600</v>
      </c>
      <c r="G109" s="45">
        <v>45604</v>
      </c>
      <c r="H109" s="44" t="s">
        <v>936</v>
      </c>
      <c r="I109" s="74">
        <f t="shared" si="71"/>
        <v>244.85939999999999</v>
      </c>
      <c r="J109" s="46">
        <f>+K109+L109</f>
        <v>384.24200000000002</v>
      </c>
      <c r="K109" s="46">
        <v>384.24200000000002</v>
      </c>
      <c r="L109" s="46">
        <v>0</v>
      </c>
      <c r="M109" s="46">
        <f>G109-F109</f>
        <v>4</v>
      </c>
      <c r="N109" s="46">
        <v>373.56</v>
      </c>
      <c r="O109" s="46">
        <f>G109-F109+1</f>
        <v>5</v>
      </c>
      <c r="P109" s="46">
        <v>251.953</v>
      </c>
      <c r="Q109" s="46">
        <v>214.542</v>
      </c>
      <c r="R109" s="40">
        <f>J109+N109+P109+Q109</f>
        <v>1224.297</v>
      </c>
    </row>
    <row r="110" spans="1:18" ht="138.75" customHeight="1" outlineLevel="1" x14ac:dyDescent="0.3">
      <c r="A110" s="42" t="s">
        <v>382</v>
      </c>
      <c r="B110" s="43" t="s">
        <v>420</v>
      </c>
      <c r="C110" s="39" t="s">
        <v>229</v>
      </c>
      <c r="D110" s="41" t="s">
        <v>950</v>
      </c>
      <c r="E110" s="44" t="s">
        <v>958</v>
      </c>
      <c r="F110" s="45">
        <v>45608</v>
      </c>
      <c r="G110" s="45">
        <v>45611</v>
      </c>
      <c r="H110" s="44" t="s">
        <v>418</v>
      </c>
      <c r="I110" s="74">
        <f t="shared" si="71"/>
        <v>263.34750000000003</v>
      </c>
      <c r="J110" s="46">
        <f>+K110+L110</f>
        <v>922.45799999999997</v>
      </c>
      <c r="K110" s="46">
        <v>922.45799999999997</v>
      </c>
      <c r="L110" s="46">
        <v>0</v>
      </c>
      <c r="M110" s="46">
        <f>G110-F110</f>
        <v>3</v>
      </c>
      <c r="N110" s="46">
        <v>92.167000000000002</v>
      </c>
      <c r="O110" s="46">
        <f>G110-F110+1</f>
        <v>4</v>
      </c>
      <c r="P110" s="46">
        <v>38.765000000000001</v>
      </c>
      <c r="Q110" s="46"/>
      <c r="R110" s="40">
        <f>J110+N110+P110+Q110</f>
        <v>1053.3900000000001</v>
      </c>
    </row>
    <row r="111" spans="1:18" s="85" customFormat="1" x14ac:dyDescent="0.3">
      <c r="A111" s="111" t="s">
        <v>1024</v>
      </c>
      <c r="B111" s="114"/>
      <c r="C111" s="39"/>
      <c r="D111" s="115"/>
      <c r="E111" s="116"/>
      <c r="F111" s="117"/>
      <c r="G111" s="117"/>
      <c r="H111" s="116"/>
      <c r="I111" s="75">
        <f t="shared" si="71"/>
        <v>76.048888888888897</v>
      </c>
      <c r="J111" s="40">
        <f t="shared" ref="J111:Q111" si="121">SUM(J112:J114)</f>
        <v>411.59199999999998</v>
      </c>
      <c r="K111" s="40">
        <f t="shared" si="121"/>
        <v>411.59199999999998</v>
      </c>
      <c r="L111" s="40">
        <f t="shared" si="121"/>
        <v>0</v>
      </c>
      <c r="M111" s="40">
        <f t="shared" si="121"/>
        <v>15</v>
      </c>
      <c r="N111" s="40">
        <f t="shared" si="121"/>
        <v>192.70599999999999</v>
      </c>
      <c r="O111" s="40">
        <f t="shared" si="121"/>
        <v>18</v>
      </c>
      <c r="P111" s="40">
        <f t="shared" si="121"/>
        <v>764.58200000000011</v>
      </c>
      <c r="Q111" s="40">
        <f t="shared" si="121"/>
        <v>0</v>
      </c>
      <c r="R111" s="40">
        <f>SUM(R112:R114)</f>
        <v>1368.88</v>
      </c>
    </row>
    <row r="112" spans="1:18" ht="62.25" customHeight="1" outlineLevel="1" x14ac:dyDescent="0.3">
      <c r="A112" s="42" t="s">
        <v>1024</v>
      </c>
      <c r="B112" s="43" t="s">
        <v>47</v>
      </c>
      <c r="C112" s="39" t="s">
        <v>229</v>
      </c>
      <c r="D112" s="41" t="s">
        <v>421</v>
      </c>
      <c r="E112" s="44" t="s">
        <v>758</v>
      </c>
      <c r="F112" s="45">
        <v>45580</v>
      </c>
      <c r="G112" s="45">
        <v>45585</v>
      </c>
      <c r="H112" s="44" t="s">
        <v>973</v>
      </c>
      <c r="I112" s="74">
        <f t="shared" si="71"/>
        <v>131.28116666666668</v>
      </c>
      <c r="J112" s="46">
        <f>+K112+L112</f>
        <v>411.59199999999998</v>
      </c>
      <c r="K112" s="46">
        <v>411.59199999999998</v>
      </c>
      <c r="L112" s="46">
        <v>0</v>
      </c>
      <c r="M112" s="46">
        <f>G112-F112</f>
        <v>5</v>
      </c>
      <c r="N112" s="46">
        <v>146.25899999999999</v>
      </c>
      <c r="O112" s="46">
        <f>G112-F112+1</f>
        <v>6</v>
      </c>
      <c r="P112" s="46">
        <v>229.83600000000001</v>
      </c>
      <c r="Q112" s="46">
        <v>0</v>
      </c>
      <c r="R112" s="40">
        <f>J112+N112+P112+Q112</f>
        <v>787.68700000000001</v>
      </c>
    </row>
    <row r="113" spans="1:18" ht="67.5" customHeight="1" outlineLevel="1" x14ac:dyDescent="0.3">
      <c r="A113" s="42" t="s">
        <v>1024</v>
      </c>
      <c r="B113" s="43" t="s">
        <v>116</v>
      </c>
      <c r="C113" s="39" t="s">
        <v>229</v>
      </c>
      <c r="D113" s="41" t="s">
        <v>267</v>
      </c>
      <c r="E113" s="44" t="s">
        <v>759</v>
      </c>
      <c r="F113" s="45">
        <v>45573</v>
      </c>
      <c r="G113" s="45">
        <v>45574</v>
      </c>
      <c r="H113" s="44" t="s">
        <v>972</v>
      </c>
      <c r="I113" s="74">
        <f t="shared" si="71"/>
        <v>57.284500000000001</v>
      </c>
      <c r="J113" s="46">
        <f>+K113+L113</f>
        <v>0</v>
      </c>
      <c r="K113" s="46">
        <v>0</v>
      </c>
      <c r="L113" s="46">
        <v>0</v>
      </c>
      <c r="M113" s="46">
        <f>G113-F113</f>
        <v>1</v>
      </c>
      <c r="N113" s="46">
        <v>46.447000000000003</v>
      </c>
      <c r="O113" s="46">
        <f>G113-F113+1</f>
        <v>2</v>
      </c>
      <c r="P113" s="46">
        <v>68.122</v>
      </c>
      <c r="Q113" s="46">
        <v>0</v>
      </c>
      <c r="R113" s="40">
        <f>J113+N113+P113+Q113</f>
        <v>114.569</v>
      </c>
    </row>
    <row r="114" spans="1:18" ht="105" customHeight="1" outlineLevel="1" x14ac:dyDescent="0.3">
      <c r="A114" s="42" t="s">
        <v>1024</v>
      </c>
      <c r="B114" s="43" t="s">
        <v>117</v>
      </c>
      <c r="C114" s="39" t="s">
        <v>229</v>
      </c>
      <c r="D114" s="41" t="s">
        <v>685</v>
      </c>
      <c r="E114" s="44" t="s">
        <v>760</v>
      </c>
      <c r="F114" s="45">
        <v>45625</v>
      </c>
      <c r="G114" s="45">
        <v>45634</v>
      </c>
      <c r="H114" s="44" t="s">
        <v>999</v>
      </c>
      <c r="I114" s="74">
        <f t="shared" si="71"/>
        <v>46.662400000000005</v>
      </c>
      <c r="J114" s="46">
        <f>+K114+L114</f>
        <v>0</v>
      </c>
      <c r="K114" s="46">
        <v>0</v>
      </c>
      <c r="L114" s="46">
        <v>0</v>
      </c>
      <c r="M114" s="46">
        <f>G114-F114</f>
        <v>9</v>
      </c>
      <c r="N114" s="46">
        <v>0</v>
      </c>
      <c r="O114" s="46">
        <f>G114-F114+1</f>
        <v>10</v>
      </c>
      <c r="P114" s="46">
        <v>466.62400000000002</v>
      </c>
      <c r="Q114" s="46">
        <v>0</v>
      </c>
      <c r="R114" s="40">
        <f>J114+N114+P114+Q114</f>
        <v>466.62400000000002</v>
      </c>
    </row>
    <row r="115" spans="1:18" s="85" customFormat="1" ht="34.5" x14ac:dyDescent="0.3">
      <c r="A115" s="111" t="s">
        <v>422</v>
      </c>
      <c r="B115" s="114"/>
      <c r="C115" s="39"/>
      <c r="D115" s="115"/>
      <c r="E115" s="116"/>
      <c r="F115" s="117"/>
      <c r="G115" s="117"/>
      <c r="H115" s="116"/>
      <c r="I115" s="75">
        <f>R115/O115</f>
        <v>195.21199999999999</v>
      </c>
      <c r="J115" s="40">
        <f t="shared" ref="J115:Q115" si="122">SUM(J116:J117)</f>
        <v>581.77200000000005</v>
      </c>
      <c r="K115" s="40">
        <f t="shared" si="122"/>
        <v>581.77200000000005</v>
      </c>
      <c r="L115" s="40">
        <f t="shared" si="122"/>
        <v>0</v>
      </c>
      <c r="M115" s="40">
        <f t="shared" si="122"/>
        <v>10</v>
      </c>
      <c r="N115" s="40">
        <f t="shared" si="122"/>
        <v>1006.836</v>
      </c>
      <c r="O115" s="40">
        <f t="shared" si="122"/>
        <v>12</v>
      </c>
      <c r="P115" s="40">
        <f t="shared" si="122"/>
        <v>720.50800000000004</v>
      </c>
      <c r="Q115" s="40">
        <f t="shared" si="122"/>
        <v>33.427999999999997</v>
      </c>
      <c r="R115" s="40">
        <f>SUM(R116:R117)</f>
        <v>2342.5439999999999</v>
      </c>
    </row>
    <row r="116" spans="1:18" ht="105" customHeight="1" outlineLevel="1" x14ac:dyDescent="0.3">
      <c r="A116" s="42" t="s">
        <v>422</v>
      </c>
      <c r="B116" s="43" t="s">
        <v>115</v>
      </c>
      <c r="C116" s="39" t="s">
        <v>229</v>
      </c>
      <c r="D116" s="41" t="s">
        <v>268</v>
      </c>
      <c r="E116" s="44" t="s">
        <v>761</v>
      </c>
      <c r="F116" s="45">
        <v>45609</v>
      </c>
      <c r="G116" s="45">
        <v>45614</v>
      </c>
      <c r="H116" s="44" t="s">
        <v>993</v>
      </c>
      <c r="I116" s="74">
        <f t="shared" si="71"/>
        <v>195.21199999999999</v>
      </c>
      <c r="J116" s="46">
        <f>+K116+L116</f>
        <v>290.88600000000002</v>
      </c>
      <c r="K116" s="46">
        <v>290.88600000000002</v>
      </c>
      <c r="L116" s="46">
        <v>0</v>
      </c>
      <c r="M116" s="46">
        <f>G116-F116</f>
        <v>5</v>
      </c>
      <c r="N116" s="46">
        <v>503.41800000000001</v>
      </c>
      <c r="O116" s="46">
        <f>G116-F116+1</f>
        <v>6</v>
      </c>
      <c r="P116" s="46">
        <v>360.25400000000002</v>
      </c>
      <c r="Q116" s="46">
        <v>16.713999999999999</v>
      </c>
      <c r="R116" s="40">
        <f>J116+N116+P116+Q116</f>
        <v>1171.2719999999999</v>
      </c>
    </row>
    <row r="117" spans="1:18" ht="105" customHeight="1" outlineLevel="1" x14ac:dyDescent="0.3">
      <c r="A117" s="42" t="s">
        <v>422</v>
      </c>
      <c r="B117" s="43" t="s">
        <v>118</v>
      </c>
      <c r="C117" s="39" t="s">
        <v>229</v>
      </c>
      <c r="D117" s="41" t="s">
        <v>269</v>
      </c>
      <c r="E117" s="44" t="s">
        <v>762</v>
      </c>
      <c r="F117" s="45">
        <v>45609</v>
      </c>
      <c r="G117" s="45">
        <v>45614</v>
      </c>
      <c r="H117" s="44" t="s">
        <v>993</v>
      </c>
      <c r="I117" s="74">
        <f t="shared" si="71"/>
        <v>195.21199999999999</v>
      </c>
      <c r="J117" s="46">
        <f>+K117+L117</f>
        <v>290.88600000000002</v>
      </c>
      <c r="K117" s="46">
        <v>290.88600000000002</v>
      </c>
      <c r="L117" s="46">
        <v>0</v>
      </c>
      <c r="M117" s="46">
        <f>G117-F117</f>
        <v>5</v>
      </c>
      <c r="N117" s="46">
        <v>503.41800000000001</v>
      </c>
      <c r="O117" s="46">
        <f>G117-F117+1</f>
        <v>6</v>
      </c>
      <c r="P117" s="46">
        <v>360.25400000000002</v>
      </c>
      <c r="Q117" s="46">
        <v>16.713999999999999</v>
      </c>
      <c r="R117" s="40">
        <f>J117+N117+P117+Q117</f>
        <v>1171.2719999999999</v>
      </c>
    </row>
    <row r="118" spans="1:18" s="85" customFormat="1" ht="34.5" x14ac:dyDescent="0.3">
      <c r="A118" s="111" t="s">
        <v>423</v>
      </c>
      <c r="B118" s="114"/>
      <c r="C118" s="39"/>
      <c r="D118" s="115"/>
      <c r="E118" s="116"/>
      <c r="F118" s="117"/>
      <c r="G118" s="117"/>
      <c r="H118" s="116"/>
      <c r="I118" s="75">
        <f t="shared" si="71"/>
        <v>147.66825974025974</v>
      </c>
      <c r="J118" s="40">
        <f t="shared" ref="J118:Q118" si="123">SUM(J119:J138)</f>
        <v>6954.5999999999995</v>
      </c>
      <c r="K118" s="40">
        <f t="shared" si="123"/>
        <v>6291.0649999999996</v>
      </c>
      <c r="L118" s="40">
        <f t="shared" si="123"/>
        <v>663.53499999999997</v>
      </c>
      <c r="M118" s="40">
        <f t="shared" si="123"/>
        <v>58</v>
      </c>
      <c r="N118" s="40">
        <f t="shared" si="123"/>
        <v>1588.567</v>
      </c>
      <c r="O118" s="40">
        <f t="shared" si="123"/>
        <v>77</v>
      </c>
      <c r="P118" s="40">
        <f t="shared" si="123"/>
        <v>2678.0909999999999</v>
      </c>
      <c r="Q118" s="40">
        <f t="shared" si="123"/>
        <v>149.19800000000001</v>
      </c>
      <c r="R118" s="40">
        <f>SUM(R119:R138)</f>
        <v>11370.456</v>
      </c>
    </row>
    <row r="119" spans="1:18" ht="69" outlineLevel="1" x14ac:dyDescent="0.3">
      <c r="A119" s="42" t="s">
        <v>423</v>
      </c>
      <c r="B119" s="43" t="s">
        <v>48</v>
      </c>
      <c r="C119" s="39" t="s">
        <v>229</v>
      </c>
      <c r="D119" s="41" t="s">
        <v>690</v>
      </c>
      <c r="E119" s="44" t="s">
        <v>763</v>
      </c>
      <c r="F119" s="45">
        <v>45573</v>
      </c>
      <c r="G119" s="45">
        <v>45575</v>
      </c>
      <c r="H119" s="44" t="s">
        <v>1000</v>
      </c>
      <c r="I119" s="74">
        <f t="shared" si="71"/>
        <v>193.07966666666667</v>
      </c>
      <c r="J119" s="46">
        <f t="shared" ref="J119:J126" si="124">+K119+L119</f>
        <v>456.13099999999997</v>
      </c>
      <c r="K119" s="46">
        <v>456.13099999999997</v>
      </c>
      <c r="L119" s="46">
        <v>0</v>
      </c>
      <c r="M119" s="46">
        <f t="shared" ref="M119:M127" si="125">G119-F119</f>
        <v>2</v>
      </c>
      <c r="N119" s="46">
        <v>0</v>
      </c>
      <c r="O119" s="46">
        <f t="shared" ref="O119:O127" si="126">G119-F119+1</f>
        <v>3</v>
      </c>
      <c r="P119" s="46">
        <v>123.108</v>
      </c>
      <c r="Q119" s="46">
        <v>0</v>
      </c>
      <c r="R119" s="40">
        <f t="shared" ref="R119:R126" si="127">J119+N119+P119+Q119</f>
        <v>579.23900000000003</v>
      </c>
    </row>
    <row r="120" spans="1:18" ht="86.25" outlineLevel="1" x14ac:dyDescent="0.3">
      <c r="A120" s="42" t="s">
        <v>423</v>
      </c>
      <c r="B120" s="43" t="s">
        <v>49</v>
      </c>
      <c r="C120" s="39" t="s">
        <v>229</v>
      </c>
      <c r="D120" s="41" t="s">
        <v>440</v>
      </c>
      <c r="E120" s="44" t="s">
        <v>764</v>
      </c>
      <c r="F120" s="45">
        <v>45559</v>
      </c>
      <c r="G120" s="45">
        <v>45562</v>
      </c>
      <c r="H120" s="44" t="s">
        <v>983</v>
      </c>
      <c r="I120" s="74">
        <f t="shared" si="71"/>
        <v>140.57675</v>
      </c>
      <c r="J120" s="46">
        <f t="shared" si="124"/>
        <v>309.81099999999998</v>
      </c>
      <c r="K120" s="46">
        <v>309.81099999999998</v>
      </c>
      <c r="L120" s="46">
        <v>0</v>
      </c>
      <c r="M120" s="46">
        <f t="shared" si="125"/>
        <v>3</v>
      </c>
      <c r="N120" s="46">
        <v>161.15199999999999</v>
      </c>
      <c r="O120" s="46">
        <f t="shared" si="126"/>
        <v>4</v>
      </c>
      <c r="P120" s="46">
        <v>91.343999999999994</v>
      </c>
      <c r="Q120" s="46">
        <v>0</v>
      </c>
      <c r="R120" s="40">
        <f t="shared" si="127"/>
        <v>562.30700000000002</v>
      </c>
    </row>
    <row r="121" spans="1:18" ht="93" customHeight="1" outlineLevel="1" x14ac:dyDescent="0.3">
      <c r="A121" s="42" t="s">
        <v>423</v>
      </c>
      <c r="B121" s="43" t="s">
        <v>424</v>
      </c>
      <c r="C121" s="39" t="s">
        <v>229</v>
      </c>
      <c r="D121" s="41" t="s">
        <v>439</v>
      </c>
      <c r="E121" s="44" t="s">
        <v>765</v>
      </c>
      <c r="F121" s="45">
        <v>45578</v>
      </c>
      <c r="G121" s="45">
        <v>45581</v>
      </c>
      <c r="H121" s="44" t="s">
        <v>947</v>
      </c>
      <c r="I121" s="74">
        <f t="shared" si="71"/>
        <v>210.27199999999999</v>
      </c>
      <c r="J121" s="46">
        <f t="shared" si="124"/>
        <v>394.70600000000002</v>
      </c>
      <c r="K121" s="46">
        <v>394.70600000000002</v>
      </c>
      <c r="L121" s="46">
        <v>0</v>
      </c>
      <c r="M121" s="46">
        <f t="shared" si="125"/>
        <v>3</v>
      </c>
      <c r="N121" s="46">
        <v>231.91</v>
      </c>
      <c r="O121" s="46">
        <f t="shared" si="126"/>
        <v>4</v>
      </c>
      <c r="P121" s="46">
        <v>214.47200000000001</v>
      </c>
      <c r="Q121" s="46">
        <v>0</v>
      </c>
      <c r="R121" s="40">
        <f t="shared" si="127"/>
        <v>841.08799999999997</v>
      </c>
    </row>
    <row r="122" spans="1:18" ht="106.5" customHeight="1" outlineLevel="1" x14ac:dyDescent="0.3">
      <c r="A122" s="42" t="s">
        <v>423</v>
      </c>
      <c r="B122" s="43" t="s">
        <v>425</v>
      </c>
      <c r="C122" s="39" t="s">
        <v>229</v>
      </c>
      <c r="D122" s="41" t="s">
        <v>951</v>
      </c>
      <c r="E122" s="44" t="s">
        <v>766</v>
      </c>
      <c r="F122" s="45">
        <v>45579</v>
      </c>
      <c r="G122" s="45">
        <v>45581</v>
      </c>
      <c r="H122" s="44" t="s">
        <v>984</v>
      </c>
      <c r="I122" s="74">
        <f t="shared" si="71"/>
        <v>138.31499999999997</v>
      </c>
      <c r="J122" s="46">
        <f t="shared" si="124"/>
        <v>281.14699999999999</v>
      </c>
      <c r="K122" s="46">
        <v>281.14699999999999</v>
      </c>
      <c r="L122" s="46">
        <v>0</v>
      </c>
      <c r="M122" s="46">
        <f t="shared" si="125"/>
        <v>2</v>
      </c>
      <c r="N122" s="46">
        <v>50.173999999999999</v>
      </c>
      <c r="O122" s="46">
        <f t="shared" si="126"/>
        <v>3</v>
      </c>
      <c r="P122" s="46">
        <v>83.623999999999995</v>
      </c>
      <c r="Q122" s="46">
        <v>0</v>
      </c>
      <c r="R122" s="40">
        <f t="shared" si="127"/>
        <v>414.94499999999994</v>
      </c>
    </row>
    <row r="123" spans="1:18" ht="86.25" outlineLevel="1" x14ac:dyDescent="0.3">
      <c r="A123" s="42" t="s">
        <v>423</v>
      </c>
      <c r="B123" s="43" t="s">
        <v>426</v>
      </c>
      <c r="C123" s="39" t="s">
        <v>229</v>
      </c>
      <c r="D123" s="41" t="s">
        <v>270</v>
      </c>
      <c r="E123" s="44" t="s">
        <v>767</v>
      </c>
      <c r="F123" s="45">
        <v>45579</v>
      </c>
      <c r="G123" s="45">
        <v>45582</v>
      </c>
      <c r="H123" s="44" t="s">
        <v>984</v>
      </c>
      <c r="I123" s="74">
        <f t="shared" si="71"/>
        <v>172.98050000000001</v>
      </c>
      <c r="J123" s="46">
        <f t="shared" si="124"/>
        <v>472.16699999999997</v>
      </c>
      <c r="K123" s="46">
        <v>472.16699999999997</v>
      </c>
      <c r="L123" s="46">
        <v>0</v>
      </c>
      <c r="M123" s="46">
        <f t="shared" si="125"/>
        <v>3</v>
      </c>
      <c r="N123" s="46">
        <v>108.256</v>
      </c>
      <c r="O123" s="46">
        <f t="shared" si="126"/>
        <v>4</v>
      </c>
      <c r="P123" s="46">
        <v>111.499</v>
      </c>
      <c r="Q123" s="46">
        <v>0</v>
      </c>
      <c r="R123" s="40">
        <f t="shared" si="127"/>
        <v>691.92200000000003</v>
      </c>
    </row>
    <row r="124" spans="1:18" ht="111.75" customHeight="1" outlineLevel="1" x14ac:dyDescent="0.3">
      <c r="A124" s="42" t="s">
        <v>423</v>
      </c>
      <c r="B124" s="43" t="s">
        <v>427</v>
      </c>
      <c r="C124" s="39" t="s">
        <v>229</v>
      </c>
      <c r="D124" s="41" t="s">
        <v>675</v>
      </c>
      <c r="E124" s="44" t="s">
        <v>956</v>
      </c>
      <c r="F124" s="45">
        <v>45579</v>
      </c>
      <c r="G124" s="45">
        <v>45583</v>
      </c>
      <c r="H124" s="44" t="s">
        <v>970</v>
      </c>
      <c r="I124" s="74">
        <f t="shared" si="71"/>
        <v>19.744599999999998</v>
      </c>
      <c r="J124" s="46">
        <f t="shared" si="124"/>
        <v>0</v>
      </c>
      <c r="K124" s="46">
        <v>0</v>
      </c>
      <c r="L124" s="46">
        <v>0</v>
      </c>
      <c r="M124" s="46">
        <f t="shared" si="125"/>
        <v>4</v>
      </c>
      <c r="N124" s="46">
        <v>0</v>
      </c>
      <c r="O124" s="46">
        <f t="shared" si="126"/>
        <v>5</v>
      </c>
      <c r="P124" s="46">
        <v>98.722999999999999</v>
      </c>
      <c r="Q124" s="46">
        <v>0</v>
      </c>
      <c r="R124" s="40">
        <f t="shared" si="127"/>
        <v>98.722999999999999</v>
      </c>
    </row>
    <row r="125" spans="1:18" ht="69" outlineLevel="1" x14ac:dyDescent="0.3">
      <c r="A125" s="42" t="s">
        <v>423</v>
      </c>
      <c r="B125" s="43" t="s">
        <v>428</v>
      </c>
      <c r="C125" s="39" t="s">
        <v>229</v>
      </c>
      <c r="D125" s="41" t="s">
        <v>271</v>
      </c>
      <c r="E125" s="44" t="s">
        <v>768</v>
      </c>
      <c r="F125" s="45">
        <v>45568</v>
      </c>
      <c r="G125" s="45">
        <v>45571</v>
      </c>
      <c r="H125" s="44" t="s">
        <v>1013</v>
      </c>
      <c r="I125" s="74">
        <f t="shared" si="71"/>
        <v>277.86075</v>
      </c>
      <c r="J125" s="46">
        <f t="shared" si="124"/>
        <v>663.53499999999997</v>
      </c>
      <c r="K125" s="46">
        <v>0</v>
      </c>
      <c r="L125" s="46">
        <v>663.53499999999997</v>
      </c>
      <c r="M125" s="46">
        <f t="shared" si="125"/>
        <v>3</v>
      </c>
      <c r="N125" s="46">
        <v>236.21799999999999</v>
      </c>
      <c r="O125" s="46">
        <f t="shared" si="126"/>
        <v>4</v>
      </c>
      <c r="P125" s="46">
        <v>193.03800000000001</v>
      </c>
      <c r="Q125" s="46">
        <v>18.652000000000001</v>
      </c>
      <c r="R125" s="40">
        <f t="shared" si="127"/>
        <v>1111.443</v>
      </c>
    </row>
    <row r="126" spans="1:18" ht="69" outlineLevel="1" x14ac:dyDescent="0.3">
      <c r="A126" s="42" t="s">
        <v>423</v>
      </c>
      <c r="B126" s="43" t="s">
        <v>429</v>
      </c>
      <c r="C126" s="39" t="s">
        <v>229</v>
      </c>
      <c r="D126" s="41" t="s">
        <v>272</v>
      </c>
      <c r="E126" s="44" t="s">
        <v>768</v>
      </c>
      <c r="F126" s="45">
        <v>45591</v>
      </c>
      <c r="G126" s="45">
        <v>45595</v>
      </c>
      <c r="H126" s="44" t="s">
        <v>940</v>
      </c>
      <c r="I126" s="74">
        <f t="shared" si="71"/>
        <v>182.15260000000001</v>
      </c>
      <c r="J126" s="46">
        <f t="shared" si="124"/>
        <v>610.71400000000006</v>
      </c>
      <c r="K126" s="46">
        <v>610.71400000000006</v>
      </c>
      <c r="L126" s="46">
        <v>0</v>
      </c>
      <c r="M126" s="46">
        <f t="shared" si="125"/>
        <v>4</v>
      </c>
      <c r="N126" s="46">
        <v>0</v>
      </c>
      <c r="O126" s="46">
        <f t="shared" si="126"/>
        <v>5</v>
      </c>
      <c r="P126" s="46">
        <v>300.04899999999998</v>
      </c>
      <c r="Q126" s="46">
        <v>0</v>
      </c>
      <c r="R126" s="40">
        <f t="shared" si="127"/>
        <v>910.76300000000003</v>
      </c>
    </row>
    <row r="127" spans="1:18" ht="86.25" outlineLevel="1" x14ac:dyDescent="0.3">
      <c r="A127" s="42" t="s">
        <v>423</v>
      </c>
      <c r="B127" s="43" t="s">
        <v>430</v>
      </c>
      <c r="C127" s="39" t="s">
        <v>229</v>
      </c>
      <c r="D127" s="41" t="s">
        <v>272</v>
      </c>
      <c r="E127" s="44" t="s">
        <v>767</v>
      </c>
      <c r="F127" s="45">
        <v>45591</v>
      </c>
      <c r="G127" s="45">
        <v>45595</v>
      </c>
      <c r="H127" s="44" t="s">
        <v>940</v>
      </c>
      <c r="I127" s="74">
        <f t="shared" si="71"/>
        <v>23.942799999999998</v>
      </c>
      <c r="J127" s="46">
        <f t="shared" ref="J127:J128" si="128">+K127+L127</f>
        <v>119.714</v>
      </c>
      <c r="K127" s="46">
        <v>119.714</v>
      </c>
      <c r="L127" s="46">
        <v>0</v>
      </c>
      <c r="M127" s="46">
        <f t="shared" si="125"/>
        <v>4</v>
      </c>
      <c r="N127" s="46">
        <v>0</v>
      </c>
      <c r="O127" s="46">
        <f t="shared" si="126"/>
        <v>5</v>
      </c>
      <c r="P127" s="46">
        <v>0</v>
      </c>
      <c r="Q127" s="46">
        <v>0</v>
      </c>
      <c r="R127" s="40">
        <f t="shared" ref="R127:R128" si="129">J127+N127+P127+Q127</f>
        <v>119.714</v>
      </c>
    </row>
    <row r="128" spans="1:18" ht="138" outlineLevel="1" x14ac:dyDescent="0.3">
      <c r="A128" s="42" t="s">
        <v>423</v>
      </c>
      <c r="B128" s="43" t="s">
        <v>431</v>
      </c>
      <c r="C128" s="39" t="s">
        <v>229</v>
      </c>
      <c r="D128" s="41" t="s">
        <v>693</v>
      </c>
      <c r="E128" s="44" t="s">
        <v>769</v>
      </c>
      <c r="F128" s="45">
        <v>45598</v>
      </c>
      <c r="G128" s="45">
        <v>45601</v>
      </c>
      <c r="H128" s="44" t="s">
        <v>273</v>
      </c>
      <c r="I128" s="74">
        <f t="shared" si="71"/>
        <v>31.759249999999998</v>
      </c>
      <c r="J128" s="46">
        <f t="shared" si="128"/>
        <v>0</v>
      </c>
      <c r="K128" s="46">
        <v>0</v>
      </c>
      <c r="L128" s="46">
        <v>0</v>
      </c>
      <c r="M128" s="46">
        <f t="shared" ref="M128" si="130">G128-F128</f>
        <v>3</v>
      </c>
      <c r="N128" s="46">
        <v>0</v>
      </c>
      <c r="O128" s="46">
        <f t="shared" ref="O128" si="131">G128-F128+1</f>
        <v>4</v>
      </c>
      <c r="P128" s="46">
        <v>105.33199999999999</v>
      </c>
      <c r="Q128" s="46">
        <v>21.704999999999998</v>
      </c>
      <c r="R128" s="40">
        <f t="shared" si="129"/>
        <v>127.03699999999999</v>
      </c>
    </row>
    <row r="129" spans="1:18" ht="103.5" outlineLevel="1" x14ac:dyDescent="0.3">
      <c r="A129" s="42" t="s">
        <v>423</v>
      </c>
      <c r="B129" s="43" t="s">
        <v>432</v>
      </c>
      <c r="C129" s="39" t="s">
        <v>229</v>
      </c>
      <c r="D129" s="41" t="s">
        <v>274</v>
      </c>
      <c r="E129" s="44" t="s">
        <v>770</v>
      </c>
      <c r="F129" s="45">
        <v>45580</v>
      </c>
      <c r="G129" s="45">
        <v>45585</v>
      </c>
      <c r="H129" s="44" t="s">
        <v>275</v>
      </c>
      <c r="I129" s="74">
        <f t="shared" si="71"/>
        <v>162.59</v>
      </c>
      <c r="J129" s="46">
        <f t="shared" ref="J129" si="132">+K129+L129</f>
        <v>424.73399999999998</v>
      </c>
      <c r="K129" s="46">
        <v>424.73399999999998</v>
      </c>
      <c r="L129" s="46">
        <v>0</v>
      </c>
      <c r="M129" s="46">
        <f t="shared" ref="M129" si="133">G129-F129</f>
        <v>5</v>
      </c>
      <c r="N129" s="46">
        <v>260.10000000000002</v>
      </c>
      <c r="O129" s="46">
        <f t="shared" ref="O129" si="134">G129-F129+1</f>
        <v>6</v>
      </c>
      <c r="P129" s="46">
        <v>275.70600000000002</v>
      </c>
      <c r="Q129" s="46">
        <v>15</v>
      </c>
      <c r="R129" s="40">
        <f t="shared" ref="R129" si="135">J129+N129+P129+Q129</f>
        <v>975.54000000000008</v>
      </c>
    </row>
    <row r="130" spans="1:18" ht="69" outlineLevel="1" x14ac:dyDescent="0.3">
      <c r="A130" s="42" t="s">
        <v>423</v>
      </c>
      <c r="B130" s="43" t="s">
        <v>433</v>
      </c>
      <c r="C130" s="39" t="s">
        <v>229</v>
      </c>
      <c r="D130" s="41" t="s">
        <v>276</v>
      </c>
      <c r="E130" s="44" t="s">
        <v>765</v>
      </c>
      <c r="F130" s="45">
        <v>45594</v>
      </c>
      <c r="G130" s="45">
        <v>45596</v>
      </c>
      <c r="H130" s="44" t="s">
        <v>1007</v>
      </c>
      <c r="I130" s="74">
        <f t="shared" si="71"/>
        <v>203.48866666666666</v>
      </c>
      <c r="J130" s="46">
        <f t="shared" ref="J130" si="136">+K130+L130</f>
        <v>541.952</v>
      </c>
      <c r="K130" s="46">
        <v>541.952</v>
      </c>
      <c r="L130" s="46">
        <v>0</v>
      </c>
      <c r="M130" s="46">
        <f t="shared" ref="M130" si="137">G130-F130</f>
        <v>2</v>
      </c>
      <c r="N130" s="46">
        <v>0</v>
      </c>
      <c r="O130" s="46">
        <f t="shared" ref="O130" si="138">G130-F130+1</f>
        <v>3</v>
      </c>
      <c r="P130" s="46">
        <v>68.513999999999996</v>
      </c>
      <c r="Q130" s="46">
        <v>0</v>
      </c>
      <c r="R130" s="40">
        <f t="shared" ref="R130" si="139">J130+N130+P130+Q130</f>
        <v>610.46600000000001</v>
      </c>
    </row>
    <row r="131" spans="1:18" ht="103.5" outlineLevel="1" x14ac:dyDescent="0.3">
      <c r="A131" s="42" t="s">
        <v>423</v>
      </c>
      <c r="B131" s="43" t="s">
        <v>434</v>
      </c>
      <c r="C131" s="39" t="s">
        <v>229</v>
      </c>
      <c r="D131" s="41" t="s">
        <v>276</v>
      </c>
      <c r="E131" s="44" t="s">
        <v>771</v>
      </c>
      <c r="F131" s="45">
        <v>45594</v>
      </c>
      <c r="G131" s="45">
        <v>45596</v>
      </c>
      <c r="H131" s="44" t="s">
        <v>1007</v>
      </c>
      <c r="I131" s="74">
        <f t="shared" si="71"/>
        <v>203.48866666666666</v>
      </c>
      <c r="J131" s="46">
        <f t="shared" ref="J131" si="140">+K131+L131</f>
        <v>541.952</v>
      </c>
      <c r="K131" s="46">
        <v>541.952</v>
      </c>
      <c r="L131" s="46">
        <v>0</v>
      </c>
      <c r="M131" s="46">
        <f t="shared" ref="M131" si="141">G131-F131</f>
        <v>2</v>
      </c>
      <c r="N131" s="46">
        <v>0</v>
      </c>
      <c r="O131" s="46">
        <f t="shared" ref="O131" si="142">G131-F131+1</f>
        <v>3</v>
      </c>
      <c r="P131" s="46">
        <v>68.513999999999996</v>
      </c>
      <c r="Q131" s="46">
        <v>0</v>
      </c>
      <c r="R131" s="40">
        <f t="shared" ref="R131" si="143">J131+N131+P131+Q131</f>
        <v>610.46600000000001</v>
      </c>
    </row>
    <row r="132" spans="1:18" ht="172.5" outlineLevel="1" x14ac:dyDescent="0.3">
      <c r="A132" s="42" t="s">
        <v>423</v>
      </c>
      <c r="B132" s="43" t="s">
        <v>435</v>
      </c>
      <c r="C132" s="39" t="s">
        <v>229</v>
      </c>
      <c r="D132" s="41" t="s">
        <v>676</v>
      </c>
      <c r="E132" s="44" t="s">
        <v>772</v>
      </c>
      <c r="F132" s="45">
        <v>45606</v>
      </c>
      <c r="G132" s="45">
        <v>45609</v>
      </c>
      <c r="H132" s="44" t="s">
        <v>986</v>
      </c>
      <c r="I132" s="74">
        <f t="shared" si="71"/>
        <v>127.10600000000001</v>
      </c>
      <c r="J132" s="46">
        <f t="shared" ref="J132" si="144">+K132+L132</f>
        <v>357.63400000000001</v>
      </c>
      <c r="K132" s="46">
        <v>357.63400000000001</v>
      </c>
      <c r="L132" s="46">
        <v>0</v>
      </c>
      <c r="M132" s="46">
        <f t="shared" ref="M132" si="145">G132-F132</f>
        <v>3</v>
      </c>
      <c r="N132" s="46">
        <v>82.566000000000003</v>
      </c>
      <c r="O132" s="46">
        <f t="shared" ref="O132" si="146">G132-F132+1</f>
        <v>4</v>
      </c>
      <c r="P132" s="46">
        <v>68.224000000000004</v>
      </c>
      <c r="Q132" s="46">
        <v>0</v>
      </c>
      <c r="R132" s="40">
        <f t="shared" ref="R132" si="147">J132+N132+P132+Q132</f>
        <v>508.42400000000004</v>
      </c>
    </row>
    <row r="133" spans="1:18" ht="69" outlineLevel="1" x14ac:dyDescent="0.3">
      <c r="A133" s="42" t="s">
        <v>423</v>
      </c>
      <c r="B133" s="43" t="s">
        <v>436</v>
      </c>
      <c r="C133" s="39" t="s">
        <v>229</v>
      </c>
      <c r="D133" s="41" t="s">
        <v>277</v>
      </c>
      <c r="E133" s="44" t="s">
        <v>765</v>
      </c>
      <c r="F133" s="45">
        <v>45616</v>
      </c>
      <c r="G133" s="45">
        <v>45619</v>
      </c>
      <c r="H133" s="44" t="s">
        <v>278</v>
      </c>
      <c r="I133" s="74">
        <f t="shared" si="71"/>
        <v>148.46625</v>
      </c>
      <c r="J133" s="46">
        <f t="shared" ref="J133" si="148">+K133+L133</f>
        <v>409.95299999999997</v>
      </c>
      <c r="K133" s="46">
        <v>409.95299999999997</v>
      </c>
      <c r="L133" s="46">
        <v>0</v>
      </c>
      <c r="M133" s="46">
        <f t="shared" ref="M133" si="149">G133-F133</f>
        <v>3</v>
      </c>
      <c r="N133" s="46">
        <v>0</v>
      </c>
      <c r="O133" s="46">
        <f t="shared" ref="O133" si="150">G133-F133+1</f>
        <v>4</v>
      </c>
      <c r="P133" s="46">
        <v>183.91200000000001</v>
      </c>
      <c r="Q133" s="46">
        <v>0</v>
      </c>
      <c r="R133" s="40">
        <f t="shared" ref="R133" si="151">J133+N133+P133+Q133</f>
        <v>593.86500000000001</v>
      </c>
    </row>
    <row r="134" spans="1:18" ht="103.5" outlineLevel="1" x14ac:dyDescent="0.3">
      <c r="A134" s="42" t="s">
        <v>423</v>
      </c>
      <c r="B134" s="43" t="s">
        <v>437</v>
      </c>
      <c r="C134" s="39" t="s">
        <v>229</v>
      </c>
      <c r="D134" s="41" t="s">
        <v>277</v>
      </c>
      <c r="E134" s="44" t="s">
        <v>773</v>
      </c>
      <c r="F134" s="45">
        <v>45616</v>
      </c>
      <c r="G134" s="45">
        <v>45619</v>
      </c>
      <c r="H134" s="44" t="s">
        <v>278</v>
      </c>
      <c r="I134" s="74">
        <f t="shared" si="71"/>
        <v>161.52799999999999</v>
      </c>
      <c r="J134" s="46">
        <f t="shared" ref="J134" si="152">+K134+L134</f>
        <v>462.2</v>
      </c>
      <c r="K134" s="46">
        <v>462.2</v>
      </c>
      <c r="L134" s="46">
        <v>0</v>
      </c>
      <c r="M134" s="46">
        <f t="shared" ref="M134" si="153">G134-F134</f>
        <v>3</v>
      </c>
      <c r="N134" s="46">
        <v>0</v>
      </c>
      <c r="O134" s="46">
        <f t="shared" ref="O134" si="154">G134-F134+1</f>
        <v>4</v>
      </c>
      <c r="P134" s="46">
        <v>183.91200000000001</v>
      </c>
      <c r="Q134" s="46">
        <v>0</v>
      </c>
      <c r="R134" s="40">
        <f t="shared" ref="R134" si="155">J134+N134+P134+Q134</f>
        <v>646.11199999999997</v>
      </c>
    </row>
    <row r="135" spans="1:18" ht="103.5" outlineLevel="1" x14ac:dyDescent="0.3">
      <c r="A135" s="42" t="s">
        <v>423</v>
      </c>
      <c r="B135" s="43" t="s">
        <v>438</v>
      </c>
      <c r="C135" s="39" t="s">
        <v>229</v>
      </c>
      <c r="D135" s="41" t="s">
        <v>279</v>
      </c>
      <c r="E135" s="44" t="s">
        <v>774</v>
      </c>
      <c r="F135" s="45">
        <v>45607</v>
      </c>
      <c r="G135" s="45">
        <v>45610</v>
      </c>
      <c r="H135" s="44" t="s">
        <v>995</v>
      </c>
      <c r="I135" s="74">
        <f t="shared" si="71"/>
        <v>118.542</v>
      </c>
      <c r="J135" s="46">
        <f t="shared" ref="J135" si="156">+K135+L135</f>
        <v>298.54899999999998</v>
      </c>
      <c r="K135" s="46">
        <v>298.54899999999998</v>
      </c>
      <c r="L135" s="46">
        <v>0</v>
      </c>
      <c r="M135" s="46">
        <f t="shared" ref="M135" si="157">G135-F135</f>
        <v>3</v>
      </c>
      <c r="N135" s="46">
        <v>57.527999999999999</v>
      </c>
      <c r="O135" s="46">
        <f t="shared" ref="O135" si="158">G135-F135+1</f>
        <v>4</v>
      </c>
      <c r="P135" s="46">
        <v>109.13200000000001</v>
      </c>
      <c r="Q135" s="46">
        <v>8.9589999999999996</v>
      </c>
      <c r="R135" s="40">
        <f t="shared" ref="R135" si="159">J135+N135+P135+Q135</f>
        <v>474.16800000000001</v>
      </c>
    </row>
    <row r="136" spans="1:18" ht="69" outlineLevel="1" x14ac:dyDescent="0.3">
      <c r="A136" s="42" t="s">
        <v>423</v>
      </c>
      <c r="B136" s="43" t="s">
        <v>443</v>
      </c>
      <c r="C136" s="39" t="s">
        <v>229</v>
      </c>
      <c r="D136" s="41" t="s">
        <v>441</v>
      </c>
      <c r="E136" s="44" t="s">
        <v>765</v>
      </c>
      <c r="F136" s="45">
        <v>45627</v>
      </c>
      <c r="G136" s="45">
        <v>45630</v>
      </c>
      <c r="H136" s="44" t="s">
        <v>993</v>
      </c>
      <c r="I136" s="74">
        <f t="shared" si="71"/>
        <v>230.20474999999999</v>
      </c>
      <c r="J136" s="46">
        <f t="shared" ref="J136" si="160">+K136+L136</f>
        <v>458.63499999999999</v>
      </c>
      <c r="K136" s="46">
        <v>458.63499999999999</v>
      </c>
      <c r="L136" s="46">
        <v>0</v>
      </c>
      <c r="M136" s="46">
        <f t="shared" ref="M136" si="161">G136-F136</f>
        <v>3</v>
      </c>
      <c r="N136" s="46">
        <v>217.71199999999999</v>
      </c>
      <c r="O136" s="46">
        <f t="shared" ref="O136" si="162">G136-F136+1</f>
        <v>4</v>
      </c>
      <c r="P136" s="46">
        <v>244.47200000000001</v>
      </c>
      <c r="Q136" s="46">
        <v>0</v>
      </c>
      <c r="R136" s="40">
        <f t="shared" ref="R136" si="163">J136+N136+P136+Q136</f>
        <v>920.81899999999996</v>
      </c>
    </row>
    <row r="137" spans="1:18" ht="69" outlineLevel="1" x14ac:dyDescent="0.3">
      <c r="A137" s="42" t="s">
        <v>423</v>
      </c>
      <c r="B137" s="43" t="s">
        <v>444</v>
      </c>
      <c r="C137" s="39" t="s">
        <v>229</v>
      </c>
      <c r="D137" s="41" t="s">
        <v>442</v>
      </c>
      <c r="E137" s="44" t="s">
        <v>765</v>
      </c>
      <c r="F137" s="45">
        <v>45630</v>
      </c>
      <c r="G137" s="45">
        <v>45632</v>
      </c>
      <c r="H137" s="44" t="s">
        <v>939</v>
      </c>
      <c r="I137" s="74">
        <f t="shared" si="71"/>
        <v>151.9795</v>
      </c>
      <c r="J137" s="46">
        <f t="shared" ref="J137" si="164">+K137+L137</f>
        <v>0</v>
      </c>
      <c r="K137" s="46">
        <v>0</v>
      </c>
      <c r="L137" s="46">
        <v>0</v>
      </c>
      <c r="M137" s="46">
        <f t="shared" ref="M137" si="165">G137-F137</f>
        <v>2</v>
      </c>
      <c r="N137" s="46">
        <v>134.715</v>
      </c>
      <c r="O137" s="46">
        <v>2</v>
      </c>
      <c r="P137" s="46">
        <v>94.361999999999995</v>
      </c>
      <c r="Q137" s="46">
        <v>74.882000000000005</v>
      </c>
      <c r="R137" s="40">
        <f t="shared" ref="R137" si="166">J137+N137+P137+Q137</f>
        <v>303.959</v>
      </c>
    </row>
    <row r="138" spans="1:18" ht="69" outlineLevel="1" x14ac:dyDescent="0.3">
      <c r="A138" s="42" t="s">
        <v>423</v>
      </c>
      <c r="B138" s="43" t="s">
        <v>467</v>
      </c>
      <c r="C138" s="39" t="s">
        <v>229</v>
      </c>
      <c r="D138" s="41" t="s">
        <v>466</v>
      </c>
      <c r="E138" s="44" t="s">
        <v>765</v>
      </c>
      <c r="F138" s="45">
        <v>45645</v>
      </c>
      <c r="G138" s="45">
        <v>45646</v>
      </c>
      <c r="H138" s="44" t="s">
        <v>938</v>
      </c>
      <c r="I138" s="74">
        <f t="shared" si="71"/>
        <v>134.72800000000001</v>
      </c>
      <c r="J138" s="46">
        <f t="shared" ref="J138" si="167">+K138+L138</f>
        <v>151.066</v>
      </c>
      <c r="K138" s="46">
        <v>151.066</v>
      </c>
      <c r="L138" s="46">
        <v>0</v>
      </c>
      <c r="M138" s="46">
        <f t="shared" ref="M138" si="168">G138-F138</f>
        <v>1</v>
      </c>
      <c r="N138" s="46">
        <v>48.235999999999997</v>
      </c>
      <c r="O138" s="46">
        <v>2</v>
      </c>
      <c r="P138" s="46">
        <v>60.154000000000003</v>
      </c>
      <c r="Q138" s="46">
        <v>10</v>
      </c>
      <c r="R138" s="40">
        <f t="shared" ref="R138" si="169">J138+N138+P138+Q138</f>
        <v>269.45600000000002</v>
      </c>
    </row>
    <row r="139" spans="1:18" s="85" customFormat="1" ht="34.5" x14ac:dyDescent="0.3">
      <c r="A139" s="111" t="s">
        <v>445</v>
      </c>
      <c r="B139" s="114"/>
      <c r="C139" s="39"/>
      <c r="D139" s="115"/>
      <c r="E139" s="116"/>
      <c r="F139" s="117"/>
      <c r="G139" s="117"/>
      <c r="H139" s="116"/>
      <c r="I139" s="75">
        <f t="shared" si="71"/>
        <v>116.47163636363638</v>
      </c>
      <c r="J139" s="40">
        <f t="shared" ref="J139:Q139" si="170">SUM(J140:J142)</f>
        <v>468.39400000000001</v>
      </c>
      <c r="K139" s="40">
        <f t="shared" si="170"/>
        <v>468.39400000000001</v>
      </c>
      <c r="L139" s="40">
        <f t="shared" si="170"/>
        <v>0</v>
      </c>
      <c r="M139" s="40">
        <f t="shared" si="170"/>
        <v>8</v>
      </c>
      <c r="N139" s="40">
        <f t="shared" si="170"/>
        <v>311.55500000000001</v>
      </c>
      <c r="O139" s="40">
        <f t="shared" si="170"/>
        <v>11</v>
      </c>
      <c r="P139" s="40">
        <f t="shared" si="170"/>
        <v>501.23899999999992</v>
      </c>
      <c r="Q139" s="40">
        <f t="shared" si="170"/>
        <v>0</v>
      </c>
      <c r="R139" s="40">
        <f>SUM(R140:R142)</f>
        <v>1281.1880000000001</v>
      </c>
    </row>
    <row r="140" spans="1:18" ht="51.75" outlineLevel="1" x14ac:dyDescent="0.3">
      <c r="A140" s="42" t="s">
        <v>445</v>
      </c>
      <c r="B140" s="43" t="s">
        <v>50</v>
      </c>
      <c r="C140" s="39" t="s">
        <v>229</v>
      </c>
      <c r="D140" s="41" t="s">
        <v>447</v>
      </c>
      <c r="E140" s="44" t="s">
        <v>775</v>
      </c>
      <c r="F140" s="45">
        <v>45585</v>
      </c>
      <c r="G140" s="45">
        <v>45588</v>
      </c>
      <c r="H140" s="44" t="s">
        <v>993</v>
      </c>
      <c r="I140" s="74">
        <f t="shared" ref="I140:I203" si="171">R140/O140</f>
        <v>201.25400000000002</v>
      </c>
      <c r="J140" s="46">
        <f t="shared" ref="J140:J142" si="172">+K140+L140</f>
        <v>336.36799999999999</v>
      </c>
      <c r="K140" s="46">
        <v>336.36799999999999</v>
      </c>
      <c r="L140" s="46">
        <v>0</v>
      </c>
      <c r="M140" s="46">
        <f t="shared" ref="M140:M142" si="173">G140-F140</f>
        <v>3</v>
      </c>
      <c r="N140" s="46">
        <v>228.751</v>
      </c>
      <c r="O140" s="46">
        <f t="shared" ref="O140:O142" si="174">G140-F140+1</f>
        <v>4</v>
      </c>
      <c r="P140" s="46">
        <v>239.89699999999999</v>
      </c>
      <c r="Q140" s="46">
        <v>0</v>
      </c>
      <c r="R140" s="40">
        <f t="shared" ref="R140:R142" si="175">J140+N140+P140+Q140</f>
        <v>805.01600000000008</v>
      </c>
    </row>
    <row r="141" spans="1:18" ht="69" outlineLevel="1" x14ac:dyDescent="0.3">
      <c r="A141" s="42" t="s">
        <v>445</v>
      </c>
      <c r="B141" s="43" t="s">
        <v>154</v>
      </c>
      <c r="C141" s="39" t="s">
        <v>229</v>
      </c>
      <c r="D141" s="41" t="s">
        <v>446</v>
      </c>
      <c r="E141" s="44" t="s">
        <v>776</v>
      </c>
      <c r="F141" s="45">
        <v>45594</v>
      </c>
      <c r="G141" s="45">
        <v>45596</v>
      </c>
      <c r="H141" s="44" t="s">
        <v>979</v>
      </c>
      <c r="I141" s="74">
        <f t="shared" si="171"/>
        <v>47.618333333333332</v>
      </c>
      <c r="J141" s="46">
        <f t="shared" si="172"/>
        <v>0</v>
      </c>
      <c r="K141" s="46">
        <v>0</v>
      </c>
      <c r="L141" s="46">
        <v>0</v>
      </c>
      <c r="M141" s="46">
        <f t="shared" si="173"/>
        <v>2</v>
      </c>
      <c r="N141" s="46">
        <v>0</v>
      </c>
      <c r="O141" s="46">
        <f t="shared" si="174"/>
        <v>3</v>
      </c>
      <c r="P141" s="46">
        <v>142.85499999999999</v>
      </c>
      <c r="Q141" s="46">
        <v>0</v>
      </c>
      <c r="R141" s="40">
        <f t="shared" si="175"/>
        <v>142.85499999999999</v>
      </c>
    </row>
    <row r="142" spans="1:18" ht="103.5" outlineLevel="1" x14ac:dyDescent="0.3">
      <c r="A142" s="42" t="s">
        <v>445</v>
      </c>
      <c r="B142" s="43" t="s">
        <v>155</v>
      </c>
      <c r="C142" s="39" t="s">
        <v>229</v>
      </c>
      <c r="D142" s="41" t="s">
        <v>280</v>
      </c>
      <c r="E142" s="44" t="s">
        <v>777</v>
      </c>
      <c r="F142" s="45">
        <v>45628</v>
      </c>
      <c r="G142" s="45">
        <v>45631</v>
      </c>
      <c r="H142" s="44" t="s">
        <v>938</v>
      </c>
      <c r="I142" s="74">
        <f t="shared" si="171"/>
        <v>83.329250000000002</v>
      </c>
      <c r="J142" s="46">
        <f t="shared" si="172"/>
        <v>132.02600000000001</v>
      </c>
      <c r="K142" s="46">
        <v>132.02600000000001</v>
      </c>
      <c r="L142" s="46">
        <v>0</v>
      </c>
      <c r="M142" s="46">
        <f t="shared" si="173"/>
        <v>3</v>
      </c>
      <c r="N142" s="46">
        <v>82.804000000000002</v>
      </c>
      <c r="O142" s="46">
        <f t="shared" si="174"/>
        <v>4</v>
      </c>
      <c r="P142" s="46">
        <v>118.48699999999999</v>
      </c>
      <c r="Q142" s="46">
        <v>0</v>
      </c>
      <c r="R142" s="40">
        <f t="shared" si="175"/>
        <v>333.31700000000001</v>
      </c>
    </row>
    <row r="143" spans="1:18" s="85" customFormat="1" ht="49.5" customHeight="1" x14ac:dyDescent="0.3">
      <c r="A143" s="111" t="s">
        <v>482</v>
      </c>
      <c r="B143" s="114"/>
      <c r="C143" s="39"/>
      <c r="D143" s="115"/>
      <c r="E143" s="116"/>
      <c r="F143" s="117"/>
      <c r="G143" s="117"/>
      <c r="H143" s="116"/>
      <c r="I143" s="75">
        <f t="shared" si="171"/>
        <v>32.262172413793103</v>
      </c>
      <c r="J143" s="40">
        <f t="shared" ref="J143:Q143" si="176">SUM(J144:J149)</f>
        <v>0</v>
      </c>
      <c r="K143" s="40">
        <f t="shared" si="176"/>
        <v>0</v>
      </c>
      <c r="L143" s="40">
        <f t="shared" si="176"/>
        <v>0</v>
      </c>
      <c r="M143" s="40">
        <f t="shared" si="176"/>
        <v>23</v>
      </c>
      <c r="N143" s="40">
        <f t="shared" si="176"/>
        <v>0</v>
      </c>
      <c r="O143" s="40">
        <f t="shared" si="176"/>
        <v>29</v>
      </c>
      <c r="P143" s="40">
        <f t="shared" si="176"/>
        <v>935.60299999999995</v>
      </c>
      <c r="Q143" s="40">
        <f t="shared" si="176"/>
        <v>0</v>
      </c>
      <c r="R143" s="40">
        <f>SUM(R144:R149)</f>
        <v>935.60299999999995</v>
      </c>
    </row>
    <row r="144" spans="1:18" ht="86.25" outlineLevel="1" x14ac:dyDescent="0.3">
      <c r="A144" s="42" t="s">
        <v>482</v>
      </c>
      <c r="B144" s="43" t="s">
        <v>51</v>
      </c>
      <c r="C144" s="39" t="s">
        <v>229</v>
      </c>
      <c r="D144" s="41" t="s">
        <v>632</v>
      </c>
      <c r="E144" s="44" t="s">
        <v>778</v>
      </c>
      <c r="F144" s="45">
        <v>45607</v>
      </c>
      <c r="G144" s="45">
        <v>45611</v>
      </c>
      <c r="H144" s="44" t="s">
        <v>182</v>
      </c>
      <c r="I144" s="74">
        <f t="shared" si="171"/>
        <v>27.845400000000001</v>
      </c>
      <c r="J144" s="46">
        <f t="shared" ref="J144:J149" si="177">+K144+L144</f>
        <v>0</v>
      </c>
      <c r="K144" s="46">
        <v>0</v>
      </c>
      <c r="L144" s="46">
        <v>0</v>
      </c>
      <c r="M144" s="46">
        <f t="shared" ref="M144:M149" si="178">G144-F144</f>
        <v>4</v>
      </c>
      <c r="N144" s="46">
        <v>0</v>
      </c>
      <c r="O144" s="46">
        <f t="shared" ref="O144:O149" si="179">G144-F144+1</f>
        <v>5</v>
      </c>
      <c r="P144" s="46">
        <v>139.227</v>
      </c>
      <c r="Q144" s="46">
        <v>0</v>
      </c>
      <c r="R144" s="40">
        <f t="shared" ref="R144:R149" si="180">J144+N144+P144+Q144</f>
        <v>139.227</v>
      </c>
    </row>
    <row r="145" spans="1:19" ht="86.25" outlineLevel="1" x14ac:dyDescent="0.3">
      <c r="A145" s="42" t="s">
        <v>482</v>
      </c>
      <c r="B145" s="43" t="s">
        <v>52</v>
      </c>
      <c r="C145" s="39" t="s">
        <v>229</v>
      </c>
      <c r="D145" s="41" t="s">
        <v>1019</v>
      </c>
      <c r="E145" s="44" t="s">
        <v>779</v>
      </c>
      <c r="F145" s="45">
        <v>45607</v>
      </c>
      <c r="G145" s="45">
        <v>45611</v>
      </c>
      <c r="H145" s="44" t="s">
        <v>182</v>
      </c>
      <c r="I145" s="74">
        <f t="shared" si="171"/>
        <v>27.845400000000001</v>
      </c>
      <c r="J145" s="46">
        <f t="shared" si="177"/>
        <v>0</v>
      </c>
      <c r="K145" s="46">
        <v>0</v>
      </c>
      <c r="L145" s="46">
        <v>0</v>
      </c>
      <c r="M145" s="46">
        <f t="shared" si="178"/>
        <v>4</v>
      </c>
      <c r="N145" s="46">
        <v>0</v>
      </c>
      <c r="O145" s="46">
        <f t="shared" si="179"/>
        <v>5</v>
      </c>
      <c r="P145" s="46">
        <v>139.227</v>
      </c>
      <c r="Q145" s="46">
        <v>0</v>
      </c>
      <c r="R145" s="40">
        <f t="shared" si="180"/>
        <v>139.227</v>
      </c>
    </row>
    <row r="146" spans="1:19" ht="86.25" outlineLevel="1" x14ac:dyDescent="0.3">
      <c r="A146" s="42" t="s">
        <v>482</v>
      </c>
      <c r="B146" s="43" t="s">
        <v>53</v>
      </c>
      <c r="C146" s="39" t="s">
        <v>229</v>
      </c>
      <c r="D146" s="41" t="s">
        <v>281</v>
      </c>
      <c r="E146" s="44" t="s">
        <v>780</v>
      </c>
      <c r="F146" s="45">
        <v>45607</v>
      </c>
      <c r="G146" s="45">
        <v>45611</v>
      </c>
      <c r="H146" s="44" t="s">
        <v>182</v>
      </c>
      <c r="I146" s="74">
        <f t="shared" si="171"/>
        <v>27.845400000000001</v>
      </c>
      <c r="J146" s="46">
        <f t="shared" si="177"/>
        <v>0</v>
      </c>
      <c r="K146" s="46">
        <v>0</v>
      </c>
      <c r="L146" s="46">
        <v>0</v>
      </c>
      <c r="M146" s="46">
        <f t="shared" si="178"/>
        <v>4</v>
      </c>
      <c r="N146" s="46">
        <v>0</v>
      </c>
      <c r="O146" s="46">
        <f t="shared" si="179"/>
        <v>5</v>
      </c>
      <c r="P146" s="46">
        <v>139.227</v>
      </c>
      <c r="Q146" s="46">
        <v>0</v>
      </c>
      <c r="R146" s="40">
        <f t="shared" si="180"/>
        <v>139.227</v>
      </c>
    </row>
    <row r="147" spans="1:19" ht="103.5" outlineLevel="1" x14ac:dyDescent="0.3">
      <c r="A147" s="42" t="s">
        <v>482</v>
      </c>
      <c r="B147" s="43" t="s">
        <v>119</v>
      </c>
      <c r="C147" s="39" t="s">
        <v>229</v>
      </c>
      <c r="D147" s="41" t="s">
        <v>448</v>
      </c>
      <c r="E147" s="44" t="s">
        <v>781</v>
      </c>
      <c r="F147" s="45">
        <v>45607</v>
      </c>
      <c r="G147" s="45">
        <v>45611</v>
      </c>
      <c r="H147" s="44" t="s">
        <v>182</v>
      </c>
      <c r="I147" s="74">
        <f t="shared" si="171"/>
        <v>27.845400000000001</v>
      </c>
      <c r="J147" s="46">
        <f t="shared" si="177"/>
        <v>0</v>
      </c>
      <c r="K147" s="46">
        <v>0</v>
      </c>
      <c r="L147" s="46">
        <v>0</v>
      </c>
      <c r="M147" s="46">
        <f t="shared" si="178"/>
        <v>4</v>
      </c>
      <c r="N147" s="46">
        <v>0</v>
      </c>
      <c r="O147" s="46">
        <f t="shared" si="179"/>
        <v>5</v>
      </c>
      <c r="P147" s="46">
        <v>139.227</v>
      </c>
      <c r="Q147" s="46">
        <v>0</v>
      </c>
      <c r="R147" s="40">
        <f t="shared" si="180"/>
        <v>139.227</v>
      </c>
    </row>
    <row r="148" spans="1:19" ht="195.75" customHeight="1" outlineLevel="1" x14ac:dyDescent="0.3">
      <c r="A148" s="42" t="s">
        <v>482</v>
      </c>
      <c r="B148" s="43" t="s">
        <v>120</v>
      </c>
      <c r="C148" s="39" t="s">
        <v>229</v>
      </c>
      <c r="D148" s="41" t="s">
        <v>672</v>
      </c>
      <c r="E148" s="44" t="s">
        <v>782</v>
      </c>
      <c r="F148" s="45">
        <v>45607</v>
      </c>
      <c r="G148" s="45">
        <v>45611</v>
      </c>
      <c r="H148" s="44" t="s">
        <v>182</v>
      </c>
      <c r="I148" s="74">
        <f t="shared" si="171"/>
        <v>27.845400000000001</v>
      </c>
      <c r="J148" s="46">
        <f t="shared" si="177"/>
        <v>0</v>
      </c>
      <c r="K148" s="46">
        <v>0</v>
      </c>
      <c r="L148" s="46">
        <v>0</v>
      </c>
      <c r="M148" s="46">
        <f t="shared" si="178"/>
        <v>4</v>
      </c>
      <c r="N148" s="46">
        <v>0</v>
      </c>
      <c r="O148" s="46">
        <f t="shared" si="179"/>
        <v>5</v>
      </c>
      <c r="P148" s="46">
        <v>139.227</v>
      </c>
      <c r="Q148" s="46">
        <v>0</v>
      </c>
      <c r="R148" s="40">
        <f t="shared" si="180"/>
        <v>139.227</v>
      </c>
    </row>
    <row r="149" spans="1:19" ht="91.5" customHeight="1" outlineLevel="1" x14ac:dyDescent="0.3">
      <c r="A149" s="42" t="s">
        <v>482</v>
      </c>
      <c r="B149" s="43" t="s">
        <v>121</v>
      </c>
      <c r="C149" s="39" t="s">
        <v>229</v>
      </c>
      <c r="D149" s="41" t="s">
        <v>449</v>
      </c>
      <c r="E149" s="44" t="s">
        <v>779</v>
      </c>
      <c r="F149" s="45">
        <v>45629</v>
      </c>
      <c r="G149" s="45">
        <v>45632</v>
      </c>
      <c r="H149" s="44" t="s">
        <v>976</v>
      </c>
      <c r="I149" s="74">
        <f t="shared" si="171"/>
        <v>59.866999999999997</v>
      </c>
      <c r="J149" s="46">
        <f t="shared" si="177"/>
        <v>0</v>
      </c>
      <c r="K149" s="46">
        <v>0</v>
      </c>
      <c r="L149" s="46">
        <v>0</v>
      </c>
      <c r="M149" s="46">
        <f t="shared" si="178"/>
        <v>3</v>
      </c>
      <c r="N149" s="46">
        <v>0</v>
      </c>
      <c r="O149" s="46">
        <f t="shared" si="179"/>
        <v>4</v>
      </c>
      <c r="P149" s="46">
        <v>239.46799999999999</v>
      </c>
      <c r="Q149" s="46">
        <v>0</v>
      </c>
      <c r="R149" s="40">
        <f t="shared" si="180"/>
        <v>239.46799999999999</v>
      </c>
    </row>
    <row r="150" spans="1:19" s="85" customFormat="1" ht="34.5" x14ac:dyDescent="0.3">
      <c r="A150" s="111" t="s">
        <v>483</v>
      </c>
      <c r="B150" s="114"/>
      <c r="C150" s="39"/>
      <c r="D150" s="115"/>
      <c r="E150" s="116"/>
      <c r="F150" s="117"/>
      <c r="G150" s="117"/>
      <c r="H150" s="116"/>
      <c r="I150" s="75">
        <f t="shared" si="171"/>
        <v>141.54053968253967</v>
      </c>
      <c r="J150" s="40">
        <f t="shared" ref="J150:Q150" si="181">SUM(J151:J160)</f>
        <v>4582.7330000000002</v>
      </c>
      <c r="K150" s="40">
        <f t="shared" si="181"/>
        <v>4582.7330000000002</v>
      </c>
      <c r="L150" s="40">
        <f t="shared" si="181"/>
        <v>0</v>
      </c>
      <c r="M150" s="40">
        <f t="shared" si="181"/>
        <v>51</v>
      </c>
      <c r="N150" s="40">
        <f t="shared" si="181"/>
        <v>2048.8070000000002</v>
      </c>
      <c r="O150" s="40">
        <f t="shared" si="181"/>
        <v>63</v>
      </c>
      <c r="P150" s="40">
        <f t="shared" si="181"/>
        <v>1865.79</v>
      </c>
      <c r="Q150" s="40">
        <f t="shared" si="181"/>
        <v>419.72399999999999</v>
      </c>
      <c r="R150" s="40">
        <f>SUM(R151:R160)</f>
        <v>8917.0540000000001</v>
      </c>
      <c r="S150" s="126"/>
    </row>
    <row r="151" spans="1:19" ht="69" outlineLevel="1" x14ac:dyDescent="0.3">
      <c r="A151" s="42" t="s">
        <v>483</v>
      </c>
      <c r="B151" s="43" t="s">
        <v>54</v>
      </c>
      <c r="C151" s="39" t="s">
        <v>229</v>
      </c>
      <c r="D151" s="41" t="s">
        <v>282</v>
      </c>
      <c r="E151" s="44" t="s">
        <v>787</v>
      </c>
      <c r="F151" s="45">
        <v>45573</v>
      </c>
      <c r="G151" s="45">
        <v>45576</v>
      </c>
      <c r="H151" s="44" t="s">
        <v>963</v>
      </c>
      <c r="I151" s="74">
        <f t="shared" si="171"/>
        <v>314.78949999999998</v>
      </c>
      <c r="J151" s="46">
        <f t="shared" ref="J151:J158" si="182">+K151+L151</f>
        <v>798.53</v>
      </c>
      <c r="K151" s="46">
        <v>798.53</v>
      </c>
      <c r="L151" s="46">
        <v>0</v>
      </c>
      <c r="M151" s="46">
        <f t="shared" ref="M151:M158" si="183">G151-F151</f>
        <v>3</v>
      </c>
      <c r="N151" s="46">
        <v>308.95100000000002</v>
      </c>
      <c r="O151" s="46">
        <f t="shared" ref="O151:O158" si="184">G151-F151+1</f>
        <v>4</v>
      </c>
      <c r="P151" s="46">
        <v>151.67699999999999</v>
      </c>
      <c r="Q151" s="46">
        <v>0</v>
      </c>
      <c r="R151" s="40">
        <f t="shared" ref="R151:R158" si="185">J151+N151+P151+Q151</f>
        <v>1259.1579999999999</v>
      </c>
    </row>
    <row r="152" spans="1:19" ht="69" outlineLevel="1" x14ac:dyDescent="0.3">
      <c r="A152" s="42" t="s">
        <v>483</v>
      </c>
      <c r="B152" s="43" t="s">
        <v>147</v>
      </c>
      <c r="C152" s="39" t="s">
        <v>229</v>
      </c>
      <c r="D152" s="41" t="s">
        <v>282</v>
      </c>
      <c r="E152" s="44" t="s">
        <v>783</v>
      </c>
      <c r="F152" s="45">
        <v>45573</v>
      </c>
      <c r="G152" s="45">
        <v>45576</v>
      </c>
      <c r="H152" s="44" t="s">
        <v>963</v>
      </c>
      <c r="I152" s="74">
        <f t="shared" si="171"/>
        <v>297.23399999999998</v>
      </c>
      <c r="J152" s="46">
        <f t="shared" si="182"/>
        <v>694.303</v>
      </c>
      <c r="K152" s="46">
        <v>694.303</v>
      </c>
      <c r="L152" s="46">
        <v>0</v>
      </c>
      <c r="M152" s="46">
        <f t="shared" si="183"/>
        <v>3</v>
      </c>
      <c r="N152" s="46">
        <v>342.95600000000002</v>
      </c>
      <c r="O152" s="46">
        <f t="shared" si="184"/>
        <v>4</v>
      </c>
      <c r="P152" s="46">
        <v>151.67699999999999</v>
      </c>
      <c r="Q152" s="46">
        <v>0</v>
      </c>
      <c r="R152" s="40">
        <f t="shared" si="185"/>
        <v>1188.9359999999999</v>
      </c>
    </row>
    <row r="153" spans="1:19" ht="69" outlineLevel="1" x14ac:dyDescent="0.3">
      <c r="A153" s="42" t="s">
        <v>483</v>
      </c>
      <c r="B153" s="43" t="s">
        <v>148</v>
      </c>
      <c r="C153" s="39" t="s">
        <v>229</v>
      </c>
      <c r="D153" s="41" t="s">
        <v>952</v>
      </c>
      <c r="E153" s="44" t="s">
        <v>784</v>
      </c>
      <c r="F153" s="45">
        <v>45560</v>
      </c>
      <c r="G153" s="45">
        <v>45564</v>
      </c>
      <c r="H153" s="44" t="s">
        <v>934</v>
      </c>
      <c r="I153" s="74">
        <f t="shared" si="171"/>
        <v>68.826399999999992</v>
      </c>
      <c r="J153" s="46">
        <f t="shared" si="182"/>
        <v>312.46499999999997</v>
      </c>
      <c r="K153" s="46">
        <v>312.46499999999997</v>
      </c>
      <c r="L153" s="46">
        <v>0</v>
      </c>
      <c r="M153" s="46">
        <f t="shared" si="183"/>
        <v>4</v>
      </c>
      <c r="N153" s="46">
        <v>31.667000000000002</v>
      </c>
      <c r="O153" s="46">
        <f t="shared" si="184"/>
        <v>5</v>
      </c>
      <c r="P153" s="46">
        <v>0</v>
      </c>
      <c r="Q153" s="46">
        <v>0</v>
      </c>
      <c r="R153" s="40">
        <f t="shared" si="185"/>
        <v>344.13199999999995</v>
      </c>
    </row>
    <row r="154" spans="1:19" ht="69" outlineLevel="1" x14ac:dyDescent="0.3">
      <c r="A154" s="42" t="s">
        <v>483</v>
      </c>
      <c r="B154" s="43" t="s">
        <v>452</v>
      </c>
      <c r="C154" s="39" t="s">
        <v>229</v>
      </c>
      <c r="D154" s="41" t="s">
        <v>283</v>
      </c>
      <c r="E154" s="44" t="s">
        <v>785</v>
      </c>
      <c r="F154" s="45">
        <v>45577</v>
      </c>
      <c r="G154" s="45">
        <v>45584</v>
      </c>
      <c r="H154" s="44" t="s">
        <v>976</v>
      </c>
      <c r="I154" s="74">
        <f t="shared" si="171"/>
        <v>169.55699999999999</v>
      </c>
      <c r="J154" s="46">
        <f t="shared" si="182"/>
        <v>333.72500000000002</v>
      </c>
      <c r="K154" s="46">
        <v>333.72500000000002</v>
      </c>
      <c r="L154" s="46">
        <v>0</v>
      </c>
      <c r="M154" s="46">
        <f t="shared" si="183"/>
        <v>7</v>
      </c>
      <c r="N154" s="46">
        <v>405.71</v>
      </c>
      <c r="O154" s="46">
        <f t="shared" si="184"/>
        <v>8</v>
      </c>
      <c r="P154" s="46">
        <v>484.48399999999998</v>
      </c>
      <c r="Q154" s="46">
        <v>132.53700000000001</v>
      </c>
      <c r="R154" s="40">
        <f t="shared" si="185"/>
        <v>1356.4559999999999</v>
      </c>
    </row>
    <row r="155" spans="1:19" ht="86.25" outlineLevel="1" x14ac:dyDescent="0.3">
      <c r="A155" s="42" t="s">
        <v>483</v>
      </c>
      <c r="B155" s="43" t="s">
        <v>453</v>
      </c>
      <c r="C155" s="39" t="s">
        <v>229</v>
      </c>
      <c r="D155" s="41" t="s">
        <v>284</v>
      </c>
      <c r="E155" s="44" t="s">
        <v>786</v>
      </c>
      <c r="F155" s="45">
        <v>45577</v>
      </c>
      <c r="G155" s="45">
        <v>45584</v>
      </c>
      <c r="H155" s="44" t="s">
        <v>976</v>
      </c>
      <c r="I155" s="74">
        <f t="shared" si="171"/>
        <v>151.51987499999998</v>
      </c>
      <c r="J155" s="46">
        <f t="shared" si="182"/>
        <v>333.72399999999999</v>
      </c>
      <c r="K155" s="46">
        <v>333.72399999999999</v>
      </c>
      <c r="L155" s="46">
        <v>0</v>
      </c>
      <c r="M155" s="46">
        <f t="shared" si="183"/>
        <v>7</v>
      </c>
      <c r="N155" s="46">
        <v>393.95100000000002</v>
      </c>
      <c r="O155" s="46">
        <f t="shared" si="184"/>
        <v>8</v>
      </c>
      <c r="P155" s="46">
        <v>484.48399999999998</v>
      </c>
      <c r="Q155" s="46">
        <v>0</v>
      </c>
      <c r="R155" s="40">
        <f t="shared" si="185"/>
        <v>1212.1589999999999</v>
      </c>
    </row>
    <row r="156" spans="1:19" ht="69" outlineLevel="1" x14ac:dyDescent="0.3">
      <c r="A156" s="42" t="s">
        <v>483</v>
      </c>
      <c r="B156" s="43" t="s">
        <v>454</v>
      </c>
      <c r="C156" s="39" t="s">
        <v>229</v>
      </c>
      <c r="D156" s="41" t="s">
        <v>671</v>
      </c>
      <c r="E156" s="44" t="s">
        <v>787</v>
      </c>
      <c r="F156" s="45">
        <v>45577</v>
      </c>
      <c r="G156" s="45">
        <v>45581</v>
      </c>
      <c r="H156" s="44" t="s">
        <v>981</v>
      </c>
      <c r="I156" s="74">
        <f t="shared" si="171"/>
        <v>30.197800000000001</v>
      </c>
      <c r="J156" s="46">
        <f t="shared" si="182"/>
        <v>0</v>
      </c>
      <c r="K156" s="46">
        <v>0</v>
      </c>
      <c r="L156" s="46">
        <v>0</v>
      </c>
      <c r="M156" s="46">
        <f t="shared" si="183"/>
        <v>4</v>
      </c>
      <c r="N156" s="46">
        <v>0</v>
      </c>
      <c r="O156" s="46">
        <f t="shared" si="184"/>
        <v>5</v>
      </c>
      <c r="P156" s="46">
        <v>150.989</v>
      </c>
      <c r="Q156" s="46">
        <v>0</v>
      </c>
      <c r="R156" s="40">
        <f t="shared" si="185"/>
        <v>150.989</v>
      </c>
    </row>
    <row r="157" spans="1:19" ht="103.5" outlineLevel="1" x14ac:dyDescent="0.3">
      <c r="A157" s="42" t="s">
        <v>483</v>
      </c>
      <c r="B157" s="43" t="s">
        <v>455</v>
      </c>
      <c r="C157" s="39" t="s">
        <v>229</v>
      </c>
      <c r="D157" s="41" t="s">
        <v>633</v>
      </c>
      <c r="E157" s="44" t="s">
        <v>788</v>
      </c>
      <c r="F157" s="45">
        <v>45582</v>
      </c>
      <c r="G157" s="45">
        <v>45584</v>
      </c>
      <c r="H157" s="44" t="s">
        <v>984</v>
      </c>
      <c r="I157" s="74">
        <f t="shared" si="171"/>
        <v>27.884</v>
      </c>
      <c r="J157" s="46">
        <f t="shared" si="182"/>
        <v>0</v>
      </c>
      <c r="K157" s="46">
        <v>0</v>
      </c>
      <c r="L157" s="46">
        <v>0</v>
      </c>
      <c r="M157" s="46">
        <f t="shared" si="183"/>
        <v>2</v>
      </c>
      <c r="N157" s="46">
        <v>0</v>
      </c>
      <c r="O157" s="46">
        <f t="shared" si="184"/>
        <v>3</v>
      </c>
      <c r="P157" s="46">
        <v>83.652000000000001</v>
      </c>
      <c r="Q157" s="46">
        <v>0</v>
      </c>
      <c r="R157" s="40">
        <f t="shared" si="185"/>
        <v>83.652000000000001</v>
      </c>
    </row>
    <row r="158" spans="1:19" ht="103.5" outlineLevel="1" x14ac:dyDescent="0.3">
      <c r="A158" s="42" t="s">
        <v>483</v>
      </c>
      <c r="B158" s="43" t="s">
        <v>456</v>
      </c>
      <c r="C158" s="39" t="s">
        <v>229</v>
      </c>
      <c r="D158" s="41" t="s">
        <v>681</v>
      </c>
      <c r="E158" s="44" t="s">
        <v>789</v>
      </c>
      <c r="F158" s="45">
        <v>45644</v>
      </c>
      <c r="G158" s="45">
        <v>45649</v>
      </c>
      <c r="H158" s="44" t="s">
        <v>1003</v>
      </c>
      <c r="I158" s="74">
        <f t="shared" si="171"/>
        <v>34.091833333333334</v>
      </c>
      <c r="J158" s="46">
        <f t="shared" si="182"/>
        <v>204.55099999999999</v>
      </c>
      <c r="K158" s="46">
        <f>635.145-430.594</f>
        <v>204.55099999999999</v>
      </c>
      <c r="L158" s="46">
        <v>0</v>
      </c>
      <c r="M158" s="46">
        <f t="shared" si="183"/>
        <v>5</v>
      </c>
      <c r="N158" s="46">
        <v>0</v>
      </c>
      <c r="O158" s="46">
        <f t="shared" si="184"/>
        <v>6</v>
      </c>
      <c r="P158" s="46">
        <v>0</v>
      </c>
      <c r="Q158" s="46">
        <v>0</v>
      </c>
      <c r="R158" s="40">
        <f t="shared" si="185"/>
        <v>204.55099999999999</v>
      </c>
    </row>
    <row r="159" spans="1:19" ht="59.25" customHeight="1" outlineLevel="1" x14ac:dyDescent="0.3">
      <c r="A159" s="42" t="s">
        <v>483</v>
      </c>
      <c r="B159" s="43" t="s">
        <v>457</v>
      </c>
      <c r="C159" s="39" t="s">
        <v>229</v>
      </c>
      <c r="D159" s="41" t="s">
        <v>634</v>
      </c>
      <c r="E159" s="44" t="s">
        <v>790</v>
      </c>
      <c r="F159" s="45">
        <v>45693</v>
      </c>
      <c r="G159" s="45">
        <v>45694</v>
      </c>
      <c r="H159" s="44" t="s">
        <v>964</v>
      </c>
      <c r="I159" s="74">
        <f t="shared" si="171"/>
        <v>128.7585</v>
      </c>
      <c r="J159" s="46">
        <f t="shared" ref="J159" si="186">+K159+L159</f>
        <v>0</v>
      </c>
      <c r="K159" s="46">
        <v>0</v>
      </c>
      <c r="L159" s="46">
        <v>0</v>
      </c>
      <c r="M159" s="46">
        <f t="shared" ref="M159" si="187">G159-F159</f>
        <v>1</v>
      </c>
      <c r="N159" s="46">
        <v>0</v>
      </c>
      <c r="O159" s="46">
        <f t="shared" ref="O159" si="188">G159-F159+1</f>
        <v>2</v>
      </c>
      <c r="P159" s="46">
        <v>0</v>
      </c>
      <c r="Q159" s="46">
        <v>257.517</v>
      </c>
      <c r="R159" s="40">
        <f t="shared" ref="R159" si="189">J159+N159+P159+Q159</f>
        <v>257.517</v>
      </c>
    </row>
    <row r="160" spans="1:19" s="55" customFormat="1" x14ac:dyDescent="0.3">
      <c r="A160" s="49" t="s">
        <v>204</v>
      </c>
      <c r="B160" s="50"/>
      <c r="C160" s="39"/>
      <c r="D160" s="51"/>
      <c r="E160" s="52"/>
      <c r="F160" s="53"/>
      <c r="G160" s="53"/>
      <c r="H160" s="52"/>
      <c r="I160" s="76">
        <f t="shared" si="171"/>
        <v>158.86133333333333</v>
      </c>
      <c r="J160" s="54">
        <f t="shared" ref="J160:Q160" si="190">SUM(J161:J163)</f>
        <v>1905.4349999999999</v>
      </c>
      <c r="K160" s="54">
        <f t="shared" si="190"/>
        <v>1905.4349999999999</v>
      </c>
      <c r="L160" s="54">
        <f t="shared" si="190"/>
        <v>0</v>
      </c>
      <c r="M160" s="54">
        <f t="shared" si="190"/>
        <v>15</v>
      </c>
      <c r="N160" s="54">
        <f t="shared" si="190"/>
        <v>565.572</v>
      </c>
      <c r="O160" s="54">
        <f t="shared" si="190"/>
        <v>18</v>
      </c>
      <c r="P160" s="54">
        <f t="shared" si="190"/>
        <v>358.827</v>
      </c>
      <c r="Q160" s="54">
        <f t="shared" si="190"/>
        <v>29.67</v>
      </c>
      <c r="R160" s="54">
        <f>SUM(R161:R163)</f>
        <v>2859.5039999999999</v>
      </c>
    </row>
    <row r="161" spans="1:18" ht="103.5" outlineLevel="1" x14ac:dyDescent="0.3">
      <c r="A161" s="42" t="s">
        <v>483</v>
      </c>
      <c r="B161" s="43" t="s">
        <v>458</v>
      </c>
      <c r="C161" s="39" t="s">
        <v>229</v>
      </c>
      <c r="D161" s="41" t="s">
        <v>680</v>
      </c>
      <c r="E161" s="44" t="s">
        <v>791</v>
      </c>
      <c r="F161" s="45">
        <v>45644</v>
      </c>
      <c r="G161" s="45">
        <v>45649</v>
      </c>
      <c r="H161" s="44" t="s">
        <v>1003</v>
      </c>
      <c r="I161" s="74">
        <f t="shared" si="171"/>
        <v>158.86133333333333</v>
      </c>
      <c r="J161" s="46">
        <f>+K161+L161</f>
        <v>635.14499999999998</v>
      </c>
      <c r="K161" s="46">
        <v>635.14499999999998</v>
      </c>
      <c r="L161" s="46">
        <v>0</v>
      </c>
      <c r="M161" s="46">
        <f>G161-F161</f>
        <v>5</v>
      </c>
      <c r="N161" s="46">
        <v>188.524</v>
      </c>
      <c r="O161" s="46">
        <f>G161-F161+1</f>
        <v>6</v>
      </c>
      <c r="P161" s="46">
        <v>119.60899999999999</v>
      </c>
      <c r="Q161" s="46">
        <v>9.89</v>
      </c>
      <c r="R161" s="40">
        <f>J161+N161+P161+Q161</f>
        <v>953.16800000000001</v>
      </c>
    </row>
    <row r="162" spans="1:18" ht="181.5" customHeight="1" outlineLevel="1" x14ac:dyDescent="0.3">
      <c r="A162" s="42" t="s">
        <v>483</v>
      </c>
      <c r="B162" s="43" t="s">
        <v>484</v>
      </c>
      <c r="C162" s="39" t="s">
        <v>229</v>
      </c>
      <c r="D162" s="41" t="s">
        <v>681</v>
      </c>
      <c r="E162" s="44" t="s">
        <v>792</v>
      </c>
      <c r="F162" s="45">
        <v>45644</v>
      </c>
      <c r="G162" s="45">
        <v>45649</v>
      </c>
      <c r="H162" s="44" t="s">
        <v>1003</v>
      </c>
      <c r="I162" s="74">
        <f t="shared" si="171"/>
        <v>158.86133333333333</v>
      </c>
      <c r="J162" s="46">
        <f>+K162+L162</f>
        <v>635.14499999999998</v>
      </c>
      <c r="K162" s="46">
        <v>635.14499999999998</v>
      </c>
      <c r="L162" s="46">
        <v>0</v>
      </c>
      <c r="M162" s="46">
        <f>G162-F162</f>
        <v>5</v>
      </c>
      <c r="N162" s="46">
        <v>188.524</v>
      </c>
      <c r="O162" s="46">
        <f>G162-F162+1</f>
        <v>6</v>
      </c>
      <c r="P162" s="46">
        <v>119.60899999999999</v>
      </c>
      <c r="Q162" s="46">
        <v>9.89</v>
      </c>
      <c r="R162" s="40">
        <f>J162+N162+P162+Q162</f>
        <v>953.16800000000001</v>
      </c>
    </row>
    <row r="163" spans="1:18" ht="155.25" outlineLevel="1" x14ac:dyDescent="0.3">
      <c r="A163" s="42" t="s">
        <v>483</v>
      </c>
      <c r="B163" s="43" t="s">
        <v>485</v>
      </c>
      <c r="C163" s="39" t="s">
        <v>229</v>
      </c>
      <c r="D163" s="41" t="s">
        <v>681</v>
      </c>
      <c r="E163" s="44" t="s">
        <v>793</v>
      </c>
      <c r="F163" s="45">
        <v>45644</v>
      </c>
      <c r="G163" s="45">
        <v>45649</v>
      </c>
      <c r="H163" s="44" t="s">
        <v>1003</v>
      </c>
      <c r="I163" s="74">
        <f t="shared" si="171"/>
        <v>158.86133333333333</v>
      </c>
      <c r="J163" s="46">
        <f>+K163+L163</f>
        <v>635.14499999999998</v>
      </c>
      <c r="K163" s="46">
        <v>635.14499999999998</v>
      </c>
      <c r="L163" s="46">
        <v>0</v>
      </c>
      <c r="M163" s="46">
        <f>G163-F163</f>
        <v>5</v>
      </c>
      <c r="N163" s="46">
        <v>188.524</v>
      </c>
      <c r="O163" s="46">
        <f>G163-F163+1</f>
        <v>6</v>
      </c>
      <c r="P163" s="46">
        <v>119.60899999999999</v>
      </c>
      <c r="Q163" s="46">
        <v>9.89</v>
      </c>
      <c r="R163" s="40">
        <f>J163+N163+P163+Q163</f>
        <v>953.16800000000001</v>
      </c>
    </row>
    <row r="164" spans="1:18" s="85" customFormat="1" x14ac:dyDescent="0.3">
      <c r="A164" s="111" t="s">
        <v>486</v>
      </c>
      <c r="B164" s="114"/>
      <c r="C164" s="39"/>
      <c r="D164" s="115"/>
      <c r="E164" s="116"/>
      <c r="F164" s="117"/>
      <c r="G164" s="117"/>
      <c r="H164" s="116"/>
      <c r="I164" s="75">
        <f t="shared" si="171"/>
        <v>91.753617391304303</v>
      </c>
      <c r="J164" s="40">
        <f t="shared" ref="J164:Q164" si="191">SUM(J165:J190)</f>
        <v>3735.87</v>
      </c>
      <c r="K164" s="40">
        <f t="shared" si="191"/>
        <v>3735.87</v>
      </c>
      <c r="L164" s="40">
        <f t="shared" si="191"/>
        <v>0</v>
      </c>
      <c r="M164" s="40">
        <f t="shared" si="191"/>
        <v>89</v>
      </c>
      <c r="N164" s="40">
        <f t="shared" si="191"/>
        <v>3134.3519999999994</v>
      </c>
      <c r="O164" s="40">
        <f t="shared" si="191"/>
        <v>115</v>
      </c>
      <c r="P164" s="40">
        <f t="shared" si="191"/>
        <v>3681.444</v>
      </c>
      <c r="Q164" s="40">
        <f t="shared" si="191"/>
        <v>0</v>
      </c>
      <c r="R164" s="40">
        <f>SUM(R165:R190)</f>
        <v>10551.665999999996</v>
      </c>
    </row>
    <row r="165" spans="1:18" ht="51.75" outlineLevel="1" x14ac:dyDescent="0.3">
      <c r="A165" s="42" t="s">
        <v>486</v>
      </c>
      <c r="B165" s="43" t="s">
        <v>55</v>
      </c>
      <c r="C165" s="39" t="s">
        <v>229</v>
      </c>
      <c r="D165" s="41" t="s">
        <v>285</v>
      </c>
      <c r="E165" s="44" t="s">
        <v>794</v>
      </c>
      <c r="F165" s="45">
        <v>45572</v>
      </c>
      <c r="G165" s="45">
        <v>45577</v>
      </c>
      <c r="H165" s="44" t="s">
        <v>987</v>
      </c>
      <c r="I165" s="74">
        <f t="shared" si="171"/>
        <v>138.77499999999998</v>
      </c>
      <c r="J165" s="46">
        <f t="shared" ref="J165:J170" si="192">+K165+L165</f>
        <v>397.16699999999997</v>
      </c>
      <c r="K165" s="46">
        <v>397.16699999999997</v>
      </c>
      <c r="L165" s="46">
        <v>0</v>
      </c>
      <c r="M165" s="46">
        <f t="shared" ref="M165:M170" si="193">G165-F165</f>
        <v>5</v>
      </c>
      <c r="N165" s="46">
        <v>224.154</v>
      </c>
      <c r="O165" s="46">
        <f t="shared" ref="O165:O170" si="194">G165-F165+1</f>
        <v>6</v>
      </c>
      <c r="P165" s="46">
        <v>211.32900000000001</v>
      </c>
      <c r="Q165" s="46">
        <v>0</v>
      </c>
      <c r="R165" s="40">
        <f t="shared" ref="R165:R170" si="195">J165+N165+P165+Q165</f>
        <v>832.64999999999986</v>
      </c>
    </row>
    <row r="166" spans="1:18" ht="117" customHeight="1" outlineLevel="1" x14ac:dyDescent="0.3">
      <c r="A166" s="42" t="s">
        <v>486</v>
      </c>
      <c r="B166" s="43" t="s">
        <v>56</v>
      </c>
      <c r="C166" s="39" t="s">
        <v>229</v>
      </c>
      <c r="D166" s="41" t="s">
        <v>286</v>
      </c>
      <c r="E166" s="44" t="s">
        <v>795</v>
      </c>
      <c r="F166" s="45">
        <v>45572</v>
      </c>
      <c r="G166" s="45">
        <v>45577</v>
      </c>
      <c r="H166" s="44" t="s">
        <v>987</v>
      </c>
      <c r="I166" s="74">
        <f t="shared" si="171"/>
        <v>138.77499999999998</v>
      </c>
      <c r="J166" s="46">
        <f t="shared" si="192"/>
        <v>397.16699999999997</v>
      </c>
      <c r="K166" s="46">
        <v>397.16699999999997</v>
      </c>
      <c r="L166" s="46">
        <v>0</v>
      </c>
      <c r="M166" s="46">
        <f t="shared" si="193"/>
        <v>5</v>
      </c>
      <c r="N166" s="46">
        <v>224.154</v>
      </c>
      <c r="O166" s="46">
        <f t="shared" si="194"/>
        <v>6</v>
      </c>
      <c r="P166" s="46">
        <v>211.32900000000001</v>
      </c>
      <c r="Q166" s="46">
        <v>0</v>
      </c>
      <c r="R166" s="40">
        <f t="shared" si="195"/>
        <v>832.64999999999986</v>
      </c>
    </row>
    <row r="167" spans="1:18" ht="210" customHeight="1" outlineLevel="1" x14ac:dyDescent="0.3">
      <c r="A167" s="42" t="s">
        <v>486</v>
      </c>
      <c r="B167" s="43" t="s">
        <v>57</v>
      </c>
      <c r="C167" s="39" t="s">
        <v>229</v>
      </c>
      <c r="D167" s="41" t="s">
        <v>287</v>
      </c>
      <c r="E167" s="44" t="s">
        <v>796</v>
      </c>
      <c r="F167" s="45">
        <v>45572</v>
      </c>
      <c r="G167" s="45">
        <v>45577</v>
      </c>
      <c r="H167" s="44" t="s">
        <v>987</v>
      </c>
      <c r="I167" s="74">
        <f t="shared" si="171"/>
        <v>138.77499999999998</v>
      </c>
      <c r="J167" s="46">
        <f t="shared" si="192"/>
        <v>397.16699999999997</v>
      </c>
      <c r="K167" s="46">
        <v>397.16699999999997</v>
      </c>
      <c r="L167" s="46">
        <v>0</v>
      </c>
      <c r="M167" s="46">
        <f t="shared" si="193"/>
        <v>5</v>
      </c>
      <c r="N167" s="46">
        <v>224.154</v>
      </c>
      <c r="O167" s="46">
        <f t="shared" si="194"/>
        <v>6</v>
      </c>
      <c r="P167" s="46">
        <v>211.32900000000001</v>
      </c>
      <c r="Q167" s="46">
        <v>0</v>
      </c>
      <c r="R167" s="40">
        <f t="shared" si="195"/>
        <v>832.64999999999986</v>
      </c>
    </row>
    <row r="168" spans="1:18" ht="127.5" customHeight="1" outlineLevel="1" x14ac:dyDescent="0.3">
      <c r="A168" s="42" t="s">
        <v>486</v>
      </c>
      <c r="B168" s="43" t="s">
        <v>58</v>
      </c>
      <c r="C168" s="39" t="s">
        <v>229</v>
      </c>
      <c r="D168" s="41" t="s">
        <v>288</v>
      </c>
      <c r="E168" s="44" t="s">
        <v>797</v>
      </c>
      <c r="F168" s="45">
        <v>45582</v>
      </c>
      <c r="G168" s="45">
        <v>45584</v>
      </c>
      <c r="H168" s="44" t="s">
        <v>946</v>
      </c>
      <c r="I168" s="74">
        <f t="shared" si="171"/>
        <v>29.406666666666666</v>
      </c>
      <c r="J168" s="46">
        <f t="shared" si="192"/>
        <v>0</v>
      </c>
      <c r="K168" s="46">
        <v>0</v>
      </c>
      <c r="L168" s="46">
        <v>0</v>
      </c>
      <c r="M168" s="46">
        <f t="shared" si="193"/>
        <v>2</v>
      </c>
      <c r="N168" s="46">
        <v>0</v>
      </c>
      <c r="O168" s="46">
        <f t="shared" si="194"/>
        <v>3</v>
      </c>
      <c r="P168" s="46">
        <v>88.22</v>
      </c>
      <c r="Q168" s="46">
        <v>0</v>
      </c>
      <c r="R168" s="40">
        <f t="shared" si="195"/>
        <v>88.22</v>
      </c>
    </row>
    <row r="169" spans="1:18" ht="64.5" customHeight="1" outlineLevel="1" x14ac:dyDescent="0.3">
      <c r="A169" s="42" t="s">
        <v>486</v>
      </c>
      <c r="B169" s="43" t="s">
        <v>59</v>
      </c>
      <c r="C169" s="39" t="s">
        <v>229</v>
      </c>
      <c r="D169" s="41" t="s">
        <v>288</v>
      </c>
      <c r="E169" s="44" t="s">
        <v>798</v>
      </c>
      <c r="F169" s="45">
        <v>45582</v>
      </c>
      <c r="G169" s="45">
        <v>45584</v>
      </c>
      <c r="H169" s="44" t="s">
        <v>946</v>
      </c>
      <c r="I169" s="74">
        <f t="shared" si="171"/>
        <v>29.406666666666666</v>
      </c>
      <c r="J169" s="46">
        <f t="shared" si="192"/>
        <v>0</v>
      </c>
      <c r="K169" s="46">
        <v>0</v>
      </c>
      <c r="L169" s="46">
        <v>0</v>
      </c>
      <c r="M169" s="46">
        <f t="shared" si="193"/>
        <v>2</v>
      </c>
      <c r="N169" s="46">
        <v>0</v>
      </c>
      <c r="O169" s="46">
        <f t="shared" si="194"/>
        <v>3</v>
      </c>
      <c r="P169" s="46">
        <v>88.22</v>
      </c>
      <c r="Q169" s="46">
        <v>0</v>
      </c>
      <c r="R169" s="40">
        <f t="shared" si="195"/>
        <v>88.22</v>
      </c>
    </row>
    <row r="170" spans="1:18" ht="196.5" customHeight="1" outlineLevel="1" x14ac:dyDescent="0.3">
      <c r="A170" s="42" t="s">
        <v>486</v>
      </c>
      <c r="B170" s="43" t="s">
        <v>149</v>
      </c>
      <c r="C170" s="39" t="s">
        <v>229</v>
      </c>
      <c r="D170" s="41" t="s">
        <v>289</v>
      </c>
      <c r="E170" s="44" t="s">
        <v>799</v>
      </c>
      <c r="F170" s="45">
        <v>45582</v>
      </c>
      <c r="G170" s="45">
        <v>45584</v>
      </c>
      <c r="H170" s="44" t="s">
        <v>946</v>
      </c>
      <c r="I170" s="74">
        <f t="shared" si="171"/>
        <v>29.406666666666666</v>
      </c>
      <c r="J170" s="46">
        <f t="shared" si="192"/>
        <v>0</v>
      </c>
      <c r="K170" s="46">
        <v>0</v>
      </c>
      <c r="L170" s="46">
        <v>0</v>
      </c>
      <c r="M170" s="46">
        <f t="shared" si="193"/>
        <v>2</v>
      </c>
      <c r="N170" s="46">
        <v>0</v>
      </c>
      <c r="O170" s="46">
        <f t="shared" si="194"/>
        <v>3</v>
      </c>
      <c r="P170" s="46">
        <v>88.22</v>
      </c>
      <c r="Q170" s="46">
        <v>0</v>
      </c>
      <c r="R170" s="40">
        <f t="shared" si="195"/>
        <v>88.22</v>
      </c>
    </row>
    <row r="171" spans="1:18" ht="196.5" customHeight="1" outlineLevel="1" x14ac:dyDescent="0.3">
      <c r="A171" s="42" t="s">
        <v>486</v>
      </c>
      <c r="B171" s="43" t="s">
        <v>150</v>
      </c>
      <c r="C171" s="39" t="s">
        <v>229</v>
      </c>
      <c r="D171" s="41" t="s">
        <v>289</v>
      </c>
      <c r="E171" s="44" t="s">
        <v>800</v>
      </c>
      <c r="F171" s="45">
        <v>45582</v>
      </c>
      <c r="G171" s="45">
        <v>45584</v>
      </c>
      <c r="H171" s="44" t="s">
        <v>946</v>
      </c>
      <c r="I171" s="74">
        <f t="shared" si="171"/>
        <v>29.406666666666666</v>
      </c>
      <c r="J171" s="46">
        <f t="shared" ref="J171" si="196">+K171+L171</f>
        <v>0</v>
      </c>
      <c r="K171" s="46">
        <v>0</v>
      </c>
      <c r="L171" s="46">
        <v>0</v>
      </c>
      <c r="M171" s="46">
        <f t="shared" ref="M171" si="197">G171-F171</f>
        <v>2</v>
      </c>
      <c r="N171" s="46">
        <v>0</v>
      </c>
      <c r="O171" s="46">
        <f t="shared" ref="O171" si="198">G171-F171+1</f>
        <v>3</v>
      </c>
      <c r="P171" s="46">
        <v>88.22</v>
      </c>
      <c r="Q171" s="46">
        <v>0</v>
      </c>
      <c r="R171" s="40">
        <f t="shared" ref="R171" si="199">J171+N171+P171+Q171</f>
        <v>88.22</v>
      </c>
    </row>
    <row r="172" spans="1:18" ht="137.25" customHeight="1" outlineLevel="1" x14ac:dyDescent="0.3">
      <c r="A172" s="42" t="s">
        <v>486</v>
      </c>
      <c r="B172" s="43" t="s">
        <v>487</v>
      </c>
      <c r="C172" s="39" t="s">
        <v>229</v>
      </c>
      <c r="D172" s="41" t="s">
        <v>290</v>
      </c>
      <c r="E172" s="44" t="s">
        <v>801</v>
      </c>
      <c r="F172" s="45">
        <v>45565</v>
      </c>
      <c r="G172" s="45">
        <v>45576</v>
      </c>
      <c r="H172" s="44" t="s">
        <v>946</v>
      </c>
      <c r="I172" s="74">
        <f t="shared" si="171"/>
        <v>17.885000000000002</v>
      </c>
      <c r="J172" s="46">
        <f t="shared" ref="J172" si="200">+K172+L172</f>
        <v>214.62</v>
      </c>
      <c r="K172" s="46">
        <v>214.62</v>
      </c>
      <c r="L172" s="46">
        <v>0</v>
      </c>
      <c r="M172" s="46">
        <f t="shared" ref="M172" si="201">G172-F172</f>
        <v>11</v>
      </c>
      <c r="N172" s="46">
        <v>0</v>
      </c>
      <c r="O172" s="46">
        <f t="shared" ref="O172" si="202">G172-F172+1</f>
        <v>12</v>
      </c>
      <c r="P172" s="46">
        <v>0</v>
      </c>
      <c r="Q172" s="46">
        <v>0</v>
      </c>
      <c r="R172" s="40">
        <f t="shared" ref="R172" si="203">J172+N172+P172+Q172</f>
        <v>214.62</v>
      </c>
    </row>
    <row r="173" spans="1:18" ht="137.25" customHeight="1" outlineLevel="1" x14ac:dyDescent="0.3">
      <c r="A173" s="42" t="s">
        <v>486</v>
      </c>
      <c r="B173" s="43" t="s">
        <v>488</v>
      </c>
      <c r="C173" s="39" t="s">
        <v>229</v>
      </c>
      <c r="D173" s="41" t="s">
        <v>291</v>
      </c>
      <c r="E173" s="44" t="s">
        <v>797</v>
      </c>
      <c r="F173" s="45">
        <v>45580</v>
      </c>
      <c r="G173" s="45">
        <v>45581</v>
      </c>
      <c r="H173" s="44" t="s">
        <v>946</v>
      </c>
      <c r="I173" s="74">
        <f t="shared" si="171"/>
        <v>29.425000000000001</v>
      </c>
      <c r="J173" s="46">
        <f t="shared" ref="J173" si="204">+K173+L173</f>
        <v>0</v>
      </c>
      <c r="K173" s="46">
        <v>0</v>
      </c>
      <c r="L173" s="46">
        <v>0</v>
      </c>
      <c r="M173" s="46">
        <f t="shared" ref="M173" si="205">G173-F173</f>
        <v>1</v>
      </c>
      <c r="N173" s="46">
        <v>0</v>
      </c>
      <c r="O173" s="46">
        <f t="shared" ref="O173" si="206">G173-F173+1</f>
        <v>2</v>
      </c>
      <c r="P173" s="46">
        <v>58.85</v>
      </c>
      <c r="Q173" s="46">
        <v>0</v>
      </c>
      <c r="R173" s="40">
        <f t="shared" ref="R173" si="207">J173+N173+P173+Q173</f>
        <v>58.85</v>
      </c>
    </row>
    <row r="174" spans="1:18" ht="182.25" customHeight="1" outlineLevel="1" x14ac:dyDescent="0.3">
      <c r="A174" s="42" t="s">
        <v>486</v>
      </c>
      <c r="B174" s="43" t="s">
        <v>489</v>
      </c>
      <c r="C174" s="39" t="s">
        <v>229</v>
      </c>
      <c r="D174" s="41" t="s">
        <v>292</v>
      </c>
      <c r="E174" s="44" t="s">
        <v>959</v>
      </c>
      <c r="F174" s="45">
        <v>45581</v>
      </c>
      <c r="G174" s="45">
        <v>45584</v>
      </c>
      <c r="H174" s="44" t="s">
        <v>946</v>
      </c>
      <c r="I174" s="74">
        <f t="shared" si="171"/>
        <v>29.416499999999999</v>
      </c>
      <c r="J174" s="46">
        <f t="shared" ref="J174" si="208">+K174+L174</f>
        <v>0</v>
      </c>
      <c r="K174" s="46">
        <v>0</v>
      </c>
      <c r="L174" s="46">
        <v>0</v>
      </c>
      <c r="M174" s="46">
        <f t="shared" ref="M174" si="209">G174-F174</f>
        <v>3</v>
      </c>
      <c r="N174" s="46">
        <v>0</v>
      </c>
      <c r="O174" s="46">
        <f t="shared" ref="O174" si="210">G174-F174+1</f>
        <v>4</v>
      </c>
      <c r="P174" s="46">
        <v>117.666</v>
      </c>
      <c r="Q174" s="46">
        <v>0</v>
      </c>
      <c r="R174" s="40">
        <f t="shared" ref="R174" si="211">J174+N174+P174+Q174</f>
        <v>117.666</v>
      </c>
    </row>
    <row r="175" spans="1:18" ht="138.75" customHeight="1" outlineLevel="1" x14ac:dyDescent="0.3">
      <c r="A175" s="42" t="s">
        <v>486</v>
      </c>
      <c r="B175" s="43" t="s">
        <v>490</v>
      </c>
      <c r="C175" s="39" t="s">
        <v>229</v>
      </c>
      <c r="D175" s="41" t="s">
        <v>292</v>
      </c>
      <c r="E175" s="44" t="s">
        <v>802</v>
      </c>
      <c r="F175" s="45">
        <v>45581</v>
      </c>
      <c r="G175" s="45">
        <v>45584</v>
      </c>
      <c r="H175" s="44" t="s">
        <v>946</v>
      </c>
      <c r="I175" s="74">
        <f t="shared" si="171"/>
        <v>29.416499999999999</v>
      </c>
      <c r="J175" s="46">
        <f t="shared" ref="J175" si="212">+K175+L175</f>
        <v>0</v>
      </c>
      <c r="K175" s="46">
        <v>0</v>
      </c>
      <c r="L175" s="46">
        <v>0</v>
      </c>
      <c r="M175" s="46">
        <f t="shared" ref="M175" si="213">G175-F175</f>
        <v>3</v>
      </c>
      <c r="N175" s="46">
        <v>0</v>
      </c>
      <c r="O175" s="46">
        <f t="shared" ref="O175" si="214">G175-F175+1</f>
        <v>4</v>
      </c>
      <c r="P175" s="46">
        <v>117.666</v>
      </c>
      <c r="Q175" s="46">
        <v>0</v>
      </c>
      <c r="R175" s="40">
        <f t="shared" ref="R175" si="215">J175+N175+P175+Q175</f>
        <v>117.666</v>
      </c>
    </row>
    <row r="176" spans="1:18" ht="60" customHeight="1" outlineLevel="1" x14ac:dyDescent="0.3">
      <c r="A176" s="42" t="s">
        <v>486</v>
      </c>
      <c r="B176" s="43" t="s">
        <v>491</v>
      </c>
      <c r="C176" s="39" t="s">
        <v>229</v>
      </c>
      <c r="D176" s="41" t="s">
        <v>293</v>
      </c>
      <c r="E176" s="44" t="s">
        <v>803</v>
      </c>
      <c r="F176" s="45">
        <v>45586</v>
      </c>
      <c r="G176" s="45">
        <v>45589</v>
      </c>
      <c r="H176" s="44" t="s">
        <v>946</v>
      </c>
      <c r="I176" s="74">
        <f t="shared" si="171"/>
        <v>29.433250000000001</v>
      </c>
      <c r="J176" s="46">
        <f t="shared" ref="J176" si="216">+K176+L176</f>
        <v>0</v>
      </c>
      <c r="K176" s="46">
        <v>0</v>
      </c>
      <c r="L176" s="46">
        <v>0</v>
      </c>
      <c r="M176" s="46">
        <f t="shared" ref="M176" si="217">G176-F176</f>
        <v>3</v>
      </c>
      <c r="N176" s="46">
        <v>0</v>
      </c>
      <c r="O176" s="46">
        <f t="shared" ref="O176" si="218">G176-F176+1</f>
        <v>4</v>
      </c>
      <c r="P176" s="46">
        <v>117.733</v>
      </c>
      <c r="Q176" s="46">
        <v>0</v>
      </c>
      <c r="R176" s="40">
        <f t="shared" ref="R176" si="219">J176+N176+P176+Q176</f>
        <v>117.733</v>
      </c>
    </row>
    <row r="177" spans="1:18" ht="66" customHeight="1" outlineLevel="1" x14ac:dyDescent="0.3">
      <c r="A177" s="42" t="s">
        <v>486</v>
      </c>
      <c r="B177" s="43" t="s">
        <v>492</v>
      </c>
      <c r="C177" s="39" t="s">
        <v>229</v>
      </c>
      <c r="D177" s="41" t="s">
        <v>450</v>
      </c>
      <c r="E177" s="44" t="s">
        <v>804</v>
      </c>
      <c r="F177" s="45">
        <v>45586</v>
      </c>
      <c r="G177" s="45">
        <v>45592</v>
      </c>
      <c r="H177" s="44" t="s">
        <v>964</v>
      </c>
      <c r="I177" s="74">
        <f t="shared" si="171"/>
        <v>321.68328571428572</v>
      </c>
      <c r="J177" s="46">
        <f t="shared" ref="J177" si="220">+K177+L177</f>
        <v>333.44600000000003</v>
      </c>
      <c r="K177" s="46">
        <v>333.44600000000003</v>
      </c>
      <c r="L177" s="46">
        <v>0</v>
      </c>
      <c r="M177" s="46">
        <f t="shared" ref="M177" si="221">G177-F177</f>
        <v>6</v>
      </c>
      <c r="N177" s="46">
        <v>1519.9079999999999</v>
      </c>
      <c r="O177" s="46">
        <f t="shared" ref="O177" si="222">G177-F177+1</f>
        <v>7</v>
      </c>
      <c r="P177" s="46">
        <v>398.42899999999997</v>
      </c>
      <c r="Q177" s="46">
        <v>0</v>
      </c>
      <c r="R177" s="40">
        <f t="shared" ref="R177" si="223">J177+N177+P177+Q177</f>
        <v>2251.7829999999999</v>
      </c>
    </row>
    <row r="178" spans="1:18" ht="100.5" customHeight="1" outlineLevel="1" x14ac:dyDescent="0.3">
      <c r="A178" s="42" t="s">
        <v>486</v>
      </c>
      <c r="B178" s="43" t="s">
        <v>493</v>
      </c>
      <c r="C178" s="39" t="s">
        <v>229</v>
      </c>
      <c r="D178" s="41" t="s">
        <v>450</v>
      </c>
      <c r="E178" s="44" t="s">
        <v>804</v>
      </c>
      <c r="F178" s="45">
        <v>45593</v>
      </c>
      <c r="G178" s="45">
        <v>45595</v>
      </c>
      <c r="H178" s="44" t="s">
        <v>974</v>
      </c>
      <c r="I178" s="74">
        <f t="shared" si="171"/>
        <v>185.80600000000001</v>
      </c>
      <c r="J178" s="46">
        <f t="shared" ref="J178" si="224">+K178+L178</f>
        <v>557.41800000000001</v>
      </c>
      <c r="K178" s="46">
        <v>557.41800000000001</v>
      </c>
      <c r="L178" s="46">
        <v>0</v>
      </c>
      <c r="M178" s="46">
        <f t="shared" ref="M178" si="225">G178-F178</f>
        <v>2</v>
      </c>
      <c r="N178" s="46">
        <v>0</v>
      </c>
      <c r="O178" s="46">
        <f t="shared" ref="O178" si="226">G178-F178+1</f>
        <v>3</v>
      </c>
      <c r="P178" s="46">
        <v>0</v>
      </c>
      <c r="Q178" s="46">
        <v>0</v>
      </c>
      <c r="R178" s="40">
        <f t="shared" ref="R178" si="227">J178+N178+P178+Q178</f>
        <v>557.41800000000001</v>
      </c>
    </row>
    <row r="179" spans="1:18" ht="73.5" customHeight="1" outlineLevel="1" x14ac:dyDescent="0.3">
      <c r="A179" s="42" t="s">
        <v>486</v>
      </c>
      <c r="B179" s="43" t="s">
        <v>494</v>
      </c>
      <c r="C179" s="39" t="s">
        <v>229</v>
      </c>
      <c r="D179" s="41" t="s">
        <v>294</v>
      </c>
      <c r="E179" s="44" t="s">
        <v>804</v>
      </c>
      <c r="F179" s="45">
        <v>45603</v>
      </c>
      <c r="G179" s="45">
        <v>45606</v>
      </c>
      <c r="H179" s="44" t="s">
        <v>947</v>
      </c>
      <c r="I179" s="74">
        <f t="shared" si="171"/>
        <v>181.14975000000001</v>
      </c>
      <c r="J179" s="46">
        <f t="shared" ref="J179" si="228">+K179+L179</f>
        <v>302.91699999999997</v>
      </c>
      <c r="K179" s="46">
        <v>302.91699999999997</v>
      </c>
      <c r="L179" s="46">
        <v>0</v>
      </c>
      <c r="M179" s="46">
        <f t="shared" ref="M179" si="229">G179-F179</f>
        <v>3</v>
      </c>
      <c r="N179" s="46">
        <v>209.745</v>
      </c>
      <c r="O179" s="46">
        <f t="shared" ref="O179" si="230">G179-F179+1</f>
        <v>4</v>
      </c>
      <c r="P179" s="46">
        <v>211.93700000000001</v>
      </c>
      <c r="Q179" s="46">
        <v>0</v>
      </c>
      <c r="R179" s="40">
        <f t="shared" ref="R179" si="231">J179+N179+P179+Q179</f>
        <v>724.59900000000005</v>
      </c>
    </row>
    <row r="180" spans="1:18" ht="84.75" customHeight="1" outlineLevel="1" x14ac:dyDescent="0.3">
      <c r="A180" s="42" t="s">
        <v>486</v>
      </c>
      <c r="B180" s="43" t="s">
        <v>495</v>
      </c>
      <c r="C180" s="39" t="s">
        <v>229</v>
      </c>
      <c r="D180" s="41" t="s">
        <v>294</v>
      </c>
      <c r="E180" s="44" t="s">
        <v>805</v>
      </c>
      <c r="F180" s="45">
        <v>45603</v>
      </c>
      <c r="G180" s="45">
        <v>45606</v>
      </c>
      <c r="H180" s="44" t="s">
        <v>947</v>
      </c>
      <c r="I180" s="74">
        <f t="shared" si="171"/>
        <v>193.809</v>
      </c>
      <c r="J180" s="46">
        <f t="shared" ref="J180" si="232">+K180+L180</f>
        <v>341.21</v>
      </c>
      <c r="K180" s="46">
        <v>341.21</v>
      </c>
      <c r="L180" s="46">
        <v>0</v>
      </c>
      <c r="M180" s="46">
        <f t="shared" ref="M180" si="233">G180-F180</f>
        <v>3</v>
      </c>
      <c r="N180" s="46">
        <v>222.089</v>
      </c>
      <c r="O180" s="46">
        <f t="shared" ref="O180" si="234">G180-F180+1</f>
        <v>4</v>
      </c>
      <c r="P180" s="46">
        <v>211.93700000000001</v>
      </c>
      <c r="Q180" s="46">
        <v>0</v>
      </c>
      <c r="R180" s="40">
        <f t="shared" ref="R180" si="235">J180+N180+P180+Q180</f>
        <v>775.23599999999999</v>
      </c>
    </row>
    <row r="181" spans="1:18" ht="148.5" customHeight="1" outlineLevel="1" x14ac:dyDescent="0.3">
      <c r="A181" s="42" t="s">
        <v>486</v>
      </c>
      <c r="B181" s="43" t="s">
        <v>496</v>
      </c>
      <c r="C181" s="39" t="s">
        <v>229</v>
      </c>
      <c r="D181" s="41" t="s">
        <v>295</v>
      </c>
      <c r="E181" s="44" t="s">
        <v>806</v>
      </c>
      <c r="F181" s="45">
        <v>45603</v>
      </c>
      <c r="G181" s="45">
        <v>45606</v>
      </c>
      <c r="H181" s="44" t="s">
        <v>947</v>
      </c>
      <c r="I181" s="74">
        <f t="shared" si="171"/>
        <v>187.01349999999999</v>
      </c>
      <c r="J181" s="46">
        <f t="shared" ref="J181" si="236">+K181+L181</f>
        <v>302.91699999999997</v>
      </c>
      <c r="K181" s="46">
        <v>302.91699999999997</v>
      </c>
      <c r="L181" s="46">
        <v>0</v>
      </c>
      <c r="M181" s="46">
        <f t="shared" ref="M181" si="237">G181-F181</f>
        <v>3</v>
      </c>
      <c r="N181" s="46">
        <v>233.2</v>
      </c>
      <c r="O181" s="46">
        <f t="shared" ref="O181" si="238">G181-F181+1</f>
        <v>4</v>
      </c>
      <c r="P181" s="46">
        <v>211.93700000000001</v>
      </c>
      <c r="Q181" s="46">
        <v>0</v>
      </c>
      <c r="R181" s="40">
        <f t="shared" ref="R181" si="239">J181+N181+P181+Q181</f>
        <v>748.05399999999997</v>
      </c>
    </row>
    <row r="182" spans="1:18" ht="177" customHeight="1" outlineLevel="1" x14ac:dyDescent="0.3">
      <c r="A182" s="42" t="s">
        <v>486</v>
      </c>
      <c r="B182" s="43" t="s">
        <v>497</v>
      </c>
      <c r="C182" s="39" t="s">
        <v>229</v>
      </c>
      <c r="D182" s="41" t="s">
        <v>295</v>
      </c>
      <c r="E182" s="44" t="s">
        <v>807</v>
      </c>
      <c r="F182" s="45">
        <v>45603</v>
      </c>
      <c r="G182" s="45">
        <v>45606</v>
      </c>
      <c r="H182" s="44" t="s">
        <v>947</v>
      </c>
      <c r="I182" s="74">
        <f t="shared" si="171"/>
        <v>181.97874999999999</v>
      </c>
      <c r="J182" s="46">
        <f t="shared" ref="J182" si="240">+K182+L182</f>
        <v>341.21</v>
      </c>
      <c r="K182" s="46">
        <v>341.21</v>
      </c>
      <c r="L182" s="46">
        <v>0</v>
      </c>
      <c r="M182" s="46">
        <f t="shared" ref="M182" si="241">G182-F182</f>
        <v>3</v>
      </c>
      <c r="N182" s="46">
        <v>174.768</v>
      </c>
      <c r="O182" s="46">
        <f t="shared" ref="O182" si="242">G182-F182+1</f>
        <v>4</v>
      </c>
      <c r="P182" s="46">
        <v>211.93700000000001</v>
      </c>
      <c r="Q182" s="46">
        <v>0</v>
      </c>
      <c r="R182" s="40">
        <f t="shared" ref="R182" si="243">J182+N182+P182+Q182</f>
        <v>727.91499999999996</v>
      </c>
    </row>
    <row r="183" spans="1:18" ht="150.75" customHeight="1" outlineLevel="1" x14ac:dyDescent="0.3">
      <c r="A183" s="42" t="s">
        <v>486</v>
      </c>
      <c r="B183" s="43" t="s">
        <v>498</v>
      </c>
      <c r="C183" s="39" t="s">
        <v>229</v>
      </c>
      <c r="D183" s="41" t="s">
        <v>296</v>
      </c>
      <c r="E183" s="44" t="s">
        <v>808</v>
      </c>
      <c r="F183" s="45">
        <v>45622</v>
      </c>
      <c r="G183" s="45">
        <v>45625</v>
      </c>
      <c r="H183" s="44" t="s">
        <v>140</v>
      </c>
      <c r="I183" s="74">
        <f t="shared" si="171"/>
        <v>23.722249999999999</v>
      </c>
      <c r="J183" s="46">
        <f t="shared" ref="J183" si="244">+K183+L183</f>
        <v>0</v>
      </c>
      <c r="K183" s="46">
        <v>0</v>
      </c>
      <c r="L183" s="46">
        <v>0</v>
      </c>
      <c r="M183" s="46">
        <f t="shared" ref="M183" si="245">G183-F183</f>
        <v>3</v>
      </c>
      <c r="N183" s="46">
        <v>0</v>
      </c>
      <c r="O183" s="46">
        <f t="shared" ref="O183" si="246">G183-F183+1</f>
        <v>4</v>
      </c>
      <c r="P183" s="46">
        <v>94.888999999999996</v>
      </c>
      <c r="Q183" s="46">
        <v>0</v>
      </c>
      <c r="R183" s="40">
        <f t="shared" ref="R183" si="247">J183+N183+P183+Q183</f>
        <v>94.888999999999996</v>
      </c>
    </row>
    <row r="184" spans="1:18" ht="150.75" customHeight="1" outlineLevel="1" x14ac:dyDescent="0.3">
      <c r="A184" s="42" t="s">
        <v>486</v>
      </c>
      <c r="B184" s="43" t="s">
        <v>499</v>
      </c>
      <c r="C184" s="39" t="s">
        <v>229</v>
      </c>
      <c r="D184" s="41" t="s">
        <v>296</v>
      </c>
      <c r="E184" s="44" t="s">
        <v>809</v>
      </c>
      <c r="F184" s="45">
        <v>45622</v>
      </c>
      <c r="G184" s="45">
        <v>45625</v>
      </c>
      <c r="H184" s="44" t="s">
        <v>140</v>
      </c>
      <c r="I184" s="74">
        <f t="shared" si="171"/>
        <v>23.722249999999999</v>
      </c>
      <c r="J184" s="46">
        <f t="shared" ref="J184" si="248">+K184+L184</f>
        <v>0</v>
      </c>
      <c r="K184" s="46">
        <v>0</v>
      </c>
      <c r="L184" s="46">
        <v>0</v>
      </c>
      <c r="M184" s="46">
        <f t="shared" ref="M184" si="249">G184-F184</f>
        <v>3</v>
      </c>
      <c r="N184" s="46">
        <v>0</v>
      </c>
      <c r="O184" s="46">
        <f t="shared" ref="O184" si="250">G184-F184+1</f>
        <v>4</v>
      </c>
      <c r="P184" s="46">
        <v>94.888999999999996</v>
      </c>
      <c r="Q184" s="46">
        <v>0</v>
      </c>
      <c r="R184" s="40">
        <f t="shared" ref="R184" si="251">J184+N184+P184+Q184</f>
        <v>94.888999999999996</v>
      </c>
    </row>
    <row r="185" spans="1:18" ht="116.25" customHeight="1" outlineLevel="1" x14ac:dyDescent="0.3">
      <c r="A185" s="42" t="s">
        <v>486</v>
      </c>
      <c r="B185" s="43" t="s">
        <v>500</v>
      </c>
      <c r="C185" s="39" t="s">
        <v>229</v>
      </c>
      <c r="D185" s="41" t="s">
        <v>296</v>
      </c>
      <c r="E185" s="44" t="s">
        <v>810</v>
      </c>
      <c r="F185" s="45">
        <v>45622</v>
      </c>
      <c r="G185" s="45">
        <v>45625</v>
      </c>
      <c r="H185" s="44" t="s">
        <v>140</v>
      </c>
      <c r="I185" s="74">
        <f t="shared" si="171"/>
        <v>23.722249999999999</v>
      </c>
      <c r="J185" s="46">
        <f t="shared" ref="J185" si="252">+K185+L185</f>
        <v>0</v>
      </c>
      <c r="K185" s="46">
        <v>0</v>
      </c>
      <c r="L185" s="46">
        <v>0</v>
      </c>
      <c r="M185" s="46">
        <f t="shared" ref="M185" si="253">G185-F185</f>
        <v>3</v>
      </c>
      <c r="N185" s="46">
        <v>0</v>
      </c>
      <c r="O185" s="46">
        <f t="shared" ref="O185" si="254">G185-F185+1</f>
        <v>4</v>
      </c>
      <c r="P185" s="46">
        <v>94.888999999999996</v>
      </c>
      <c r="Q185" s="46">
        <v>0</v>
      </c>
      <c r="R185" s="40">
        <f t="shared" ref="R185" si="255">J185+N185+P185+Q185</f>
        <v>94.888999999999996</v>
      </c>
    </row>
    <row r="186" spans="1:18" ht="116.25" customHeight="1" outlineLevel="1" x14ac:dyDescent="0.3">
      <c r="A186" s="42" t="s">
        <v>486</v>
      </c>
      <c r="B186" s="43" t="s">
        <v>501</v>
      </c>
      <c r="C186" s="39" t="s">
        <v>229</v>
      </c>
      <c r="D186" s="41" t="s">
        <v>296</v>
      </c>
      <c r="E186" s="44" t="s">
        <v>811</v>
      </c>
      <c r="F186" s="45">
        <v>45622</v>
      </c>
      <c r="G186" s="45">
        <v>45625</v>
      </c>
      <c r="H186" s="44" t="s">
        <v>140</v>
      </c>
      <c r="I186" s="74">
        <f t="shared" si="171"/>
        <v>23.722249999999999</v>
      </c>
      <c r="J186" s="46">
        <f t="shared" ref="J186" si="256">+K186+L186</f>
        <v>0</v>
      </c>
      <c r="K186" s="46">
        <v>0</v>
      </c>
      <c r="L186" s="46">
        <v>0</v>
      </c>
      <c r="M186" s="46">
        <f t="shared" ref="M186" si="257">G186-F186</f>
        <v>3</v>
      </c>
      <c r="N186" s="46">
        <v>0</v>
      </c>
      <c r="O186" s="46">
        <f t="shared" ref="O186" si="258">G186-F186+1</f>
        <v>4</v>
      </c>
      <c r="P186" s="46">
        <v>94.888999999999996</v>
      </c>
      <c r="Q186" s="46">
        <v>0</v>
      </c>
      <c r="R186" s="40">
        <f t="shared" ref="R186" si="259">J186+N186+P186+Q186</f>
        <v>94.888999999999996</v>
      </c>
    </row>
    <row r="187" spans="1:18" ht="116.25" customHeight="1" outlineLevel="1" x14ac:dyDescent="0.3">
      <c r="A187" s="42" t="s">
        <v>486</v>
      </c>
      <c r="B187" s="43" t="s">
        <v>502</v>
      </c>
      <c r="C187" s="39" t="s">
        <v>229</v>
      </c>
      <c r="D187" s="41" t="s">
        <v>296</v>
      </c>
      <c r="E187" s="44" t="s">
        <v>812</v>
      </c>
      <c r="F187" s="45">
        <v>45622</v>
      </c>
      <c r="G187" s="45">
        <v>45625</v>
      </c>
      <c r="H187" s="44" t="s">
        <v>140</v>
      </c>
      <c r="I187" s="74">
        <f t="shared" si="171"/>
        <v>23.722249999999999</v>
      </c>
      <c r="J187" s="46">
        <f t="shared" ref="J187" si="260">+K187+L187</f>
        <v>0</v>
      </c>
      <c r="K187" s="46">
        <v>0</v>
      </c>
      <c r="L187" s="46">
        <v>0</v>
      </c>
      <c r="M187" s="46">
        <f t="shared" ref="M187" si="261">G187-F187</f>
        <v>3</v>
      </c>
      <c r="N187" s="46">
        <v>0</v>
      </c>
      <c r="O187" s="46">
        <f t="shared" ref="O187" si="262">G187-F187+1</f>
        <v>4</v>
      </c>
      <c r="P187" s="46">
        <v>94.888999999999996</v>
      </c>
      <c r="Q187" s="46">
        <v>0</v>
      </c>
      <c r="R187" s="40">
        <f t="shared" ref="R187" si="263">J187+N187+P187+Q187</f>
        <v>94.888999999999996</v>
      </c>
    </row>
    <row r="188" spans="1:18" ht="172.5" customHeight="1" outlineLevel="1" x14ac:dyDescent="0.3">
      <c r="A188" s="42" t="s">
        <v>486</v>
      </c>
      <c r="B188" s="43" t="s">
        <v>503</v>
      </c>
      <c r="C188" s="39" t="s">
        <v>229</v>
      </c>
      <c r="D188" s="41" t="s">
        <v>696</v>
      </c>
      <c r="E188" s="44" t="s">
        <v>959</v>
      </c>
      <c r="F188" s="45">
        <v>45634</v>
      </c>
      <c r="G188" s="45">
        <v>45638</v>
      </c>
      <c r="H188" s="44" t="s">
        <v>1008</v>
      </c>
      <c r="I188" s="74">
        <f t="shared" si="171"/>
        <v>46.470199999999998</v>
      </c>
      <c r="J188" s="46">
        <f t="shared" ref="J188" si="264">+K188+L188</f>
        <v>0</v>
      </c>
      <c r="K188" s="46">
        <v>0</v>
      </c>
      <c r="L188" s="46">
        <v>0</v>
      </c>
      <c r="M188" s="46">
        <f t="shared" ref="M188" si="265">G188-F188</f>
        <v>4</v>
      </c>
      <c r="N188" s="46">
        <v>0</v>
      </c>
      <c r="O188" s="46">
        <f t="shared" ref="O188" si="266">G188-F188+1</f>
        <v>5</v>
      </c>
      <c r="P188" s="46">
        <v>232.351</v>
      </c>
      <c r="Q188" s="46">
        <v>0</v>
      </c>
      <c r="R188" s="40">
        <f t="shared" ref="R188" si="267">J188+N188+P188+Q188</f>
        <v>232.351</v>
      </c>
    </row>
    <row r="189" spans="1:18" ht="163.5" customHeight="1" outlineLevel="1" x14ac:dyDescent="0.3">
      <c r="A189" s="42" t="s">
        <v>486</v>
      </c>
      <c r="B189" s="43" t="s">
        <v>504</v>
      </c>
      <c r="C189" s="39" t="s">
        <v>229</v>
      </c>
      <c r="D189" s="41" t="s">
        <v>451</v>
      </c>
      <c r="E189" s="44" t="s">
        <v>813</v>
      </c>
      <c r="F189" s="45">
        <v>45628</v>
      </c>
      <c r="G189" s="45">
        <v>45632</v>
      </c>
      <c r="H189" s="44" t="s">
        <v>1004</v>
      </c>
      <c r="I189" s="74">
        <f t="shared" si="171"/>
        <v>47.8994</v>
      </c>
      <c r="J189" s="46">
        <f t="shared" ref="J189" si="268">+K189+L189</f>
        <v>0</v>
      </c>
      <c r="K189" s="46">
        <v>0</v>
      </c>
      <c r="L189" s="46">
        <v>0</v>
      </c>
      <c r="M189" s="46">
        <f t="shared" ref="M189" si="269">G189-F189</f>
        <v>4</v>
      </c>
      <c r="N189" s="46">
        <v>0</v>
      </c>
      <c r="O189" s="46">
        <f t="shared" ref="O189" si="270">G189-F189+1</f>
        <v>5</v>
      </c>
      <c r="P189" s="46">
        <v>239.49700000000001</v>
      </c>
      <c r="Q189" s="46">
        <v>0</v>
      </c>
      <c r="R189" s="40">
        <f t="shared" ref="R189" si="271">J189+N189+P189+Q189</f>
        <v>239.49700000000001</v>
      </c>
    </row>
    <row r="190" spans="1:18" ht="133.5" customHeight="1" outlineLevel="1" x14ac:dyDescent="0.3">
      <c r="A190" s="42" t="s">
        <v>486</v>
      </c>
      <c r="B190" s="43" t="s">
        <v>505</v>
      </c>
      <c r="C190" s="39" t="s">
        <v>229</v>
      </c>
      <c r="D190" s="41" t="s">
        <v>466</v>
      </c>
      <c r="E190" s="44" t="s">
        <v>814</v>
      </c>
      <c r="F190" s="45">
        <v>45644</v>
      </c>
      <c r="G190" s="45">
        <v>45646</v>
      </c>
      <c r="H190" s="44" t="s">
        <v>938</v>
      </c>
      <c r="I190" s="74">
        <f t="shared" si="171"/>
        <v>114.33433333333333</v>
      </c>
      <c r="J190" s="46">
        <f t="shared" ref="J190" si="272">+K190+L190</f>
        <v>150.631</v>
      </c>
      <c r="K190" s="46">
        <v>150.631</v>
      </c>
      <c r="L190" s="46">
        <v>0</v>
      </c>
      <c r="M190" s="46">
        <f t="shared" ref="M190" si="273">G190-F190</f>
        <v>2</v>
      </c>
      <c r="N190" s="46">
        <v>102.18</v>
      </c>
      <c r="O190" s="46">
        <f t="shared" ref="O190" si="274">G190-F190+1</f>
        <v>3</v>
      </c>
      <c r="P190" s="46">
        <v>90.191999999999993</v>
      </c>
      <c r="Q190" s="46">
        <v>0</v>
      </c>
      <c r="R190" s="40">
        <f t="shared" ref="R190" si="275">J190+N190+P190+Q190</f>
        <v>343.00299999999999</v>
      </c>
    </row>
    <row r="191" spans="1:18" s="85" customFormat="1" x14ac:dyDescent="0.3">
      <c r="A191" s="111" t="s">
        <v>506</v>
      </c>
      <c r="B191" s="114"/>
      <c r="C191" s="39"/>
      <c r="D191" s="115"/>
      <c r="E191" s="116"/>
      <c r="F191" s="117"/>
      <c r="G191" s="117"/>
      <c r="H191" s="116"/>
      <c r="I191" s="75">
        <f t="shared" si="171"/>
        <v>67.252367346938769</v>
      </c>
      <c r="J191" s="40">
        <f t="shared" ref="J191:Q191" si="276">SUM(J192:J201)</f>
        <v>1263.4409999999998</v>
      </c>
      <c r="K191" s="40">
        <f t="shared" si="276"/>
        <v>1263.4409999999998</v>
      </c>
      <c r="L191" s="40">
        <f t="shared" si="276"/>
        <v>0</v>
      </c>
      <c r="M191" s="40">
        <f t="shared" si="276"/>
        <v>39</v>
      </c>
      <c r="N191" s="40">
        <f t="shared" si="276"/>
        <v>683.82799999999997</v>
      </c>
      <c r="O191" s="40">
        <f t="shared" si="276"/>
        <v>49</v>
      </c>
      <c r="P191" s="40">
        <f t="shared" si="276"/>
        <v>1348.0970000000002</v>
      </c>
      <c r="Q191" s="40">
        <f t="shared" si="276"/>
        <v>0</v>
      </c>
      <c r="R191" s="40">
        <f>SUM(R192:R201)</f>
        <v>3295.366</v>
      </c>
    </row>
    <row r="192" spans="1:18" ht="144" customHeight="1" outlineLevel="1" x14ac:dyDescent="0.3">
      <c r="A192" s="42" t="s">
        <v>506</v>
      </c>
      <c r="B192" s="43" t="s">
        <v>83</v>
      </c>
      <c r="C192" s="39" t="s">
        <v>229</v>
      </c>
      <c r="D192" s="41" t="s">
        <v>674</v>
      </c>
      <c r="E192" s="44" t="s">
        <v>815</v>
      </c>
      <c r="F192" s="45">
        <v>45573</v>
      </c>
      <c r="G192" s="45">
        <v>45576</v>
      </c>
      <c r="H192" s="44" t="s">
        <v>938</v>
      </c>
      <c r="I192" s="74">
        <f t="shared" si="171"/>
        <v>29.406749999999999</v>
      </c>
      <c r="J192" s="46">
        <f t="shared" ref="J192:J201" si="277">+K192+L192</f>
        <v>0</v>
      </c>
      <c r="K192" s="46">
        <v>0</v>
      </c>
      <c r="L192" s="46">
        <v>0</v>
      </c>
      <c r="M192" s="46">
        <f t="shared" ref="M192:M201" si="278">G192-F192</f>
        <v>3</v>
      </c>
      <c r="N192" s="46"/>
      <c r="O192" s="46">
        <f t="shared" ref="O192:O201" si="279">G192-F192+1</f>
        <v>4</v>
      </c>
      <c r="P192" s="46">
        <v>117.627</v>
      </c>
      <c r="Q192" s="46">
        <v>0</v>
      </c>
      <c r="R192" s="40">
        <f t="shared" ref="R192:R201" si="280">J192+N192+P192+Q192</f>
        <v>117.627</v>
      </c>
    </row>
    <row r="193" spans="1:18" ht="69" outlineLevel="1" x14ac:dyDescent="0.3">
      <c r="A193" s="42" t="s">
        <v>506</v>
      </c>
      <c r="B193" s="43" t="s">
        <v>84</v>
      </c>
      <c r="C193" s="39" t="s">
        <v>229</v>
      </c>
      <c r="D193" s="41" t="s">
        <v>694</v>
      </c>
      <c r="E193" s="44" t="s">
        <v>816</v>
      </c>
      <c r="F193" s="45">
        <v>45592</v>
      </c>
      <c r="G193" s="45">
        <v>45596</v>
      </c>
      <c r="H193" s="44" t="s">
        <v>947</v>
      </c>
      <c r="I193" s="74">
        <f t="shared" si="171"/>
        <v>176.9068</v>
      </c>
      <c r="J193" s="46">
        <f t="shared" si="277"/>
        <v>466.50799999999998</v>
      </c>
      <c r="K193" s="46">
        <v>466.50799999999998</v>
      </c>
      <c r="L193" s="46">
        <v>0</v>
      </c>
      <c r="M193" s="46">
        <f t="shared" si="278"/>
        <v>4</v>
      </c>
      <c r="N193" s="46">
        <v>312.38799999999998</v>
      </c>
      <c r="O193" s="46">
        <f t="shared" si="279"/>
        <v>5</v>
      </c>
      <c r="P193" s="46">
        <v>105.63800000000001</v>
      </c>
      <c r="Q193" s="46">
        <v>0</v>
      </c>
      <c r="R193" s="40">
        <f t="shared" si="280"/>
        <v>884.53399999999999</v>
      </c>
    </row>
    <row r="194" spans="1:18" ht="51.75" outlineLevel="1" x14ac:dyDescent="0.3">
      <c r="A194" s="42" t="s">
        <v>506</v>
      </c>
      <c r="B194" s="43" t="s">
        <v>507</v>
      </c>
      <c r="C194" s="39" t="s">
        <v>229</v>
      </c>
      <c r="D194" s="41" t="s">
        <v>664</v>
      </c>
      <c r="E194" s="44" t="s">
        <v>817</v>
      </c>
      <c r="F194" s="45">
        <v>45629</v>
      </c>
      <c r="G194" s="45">
        <v>45633</v>
      </c>
      <c r="H194" s="44" t="s">
        <v>1005</v>
      </c>
      <c r="I194" s="74">
        <f t="shared" si="171"/>
        <v>171.26179999999999</v>
      </c>
      <c r="J194" s="46">
        <f t="shared" si="277"/>
        <v>414.053</v>
      </c>
      <c r="K194" s="46">
        <v>414.053</v>
      </c>
      <c r="L194" s="46">
        <v>0</v>
      </c>
      <c r="M194" s="46">
        <f t="shared" si="278"/>
        <v>4</v>
      </c>
      <c r="N194" s="46">
        <v>204.23599999999999</v>
      </c>
      <c r="O194" s="46">
        <f t="shared" si="279"/>
        <v>5</v>
      </c>
      <c r="P194" s="46">
        <v>238.02</v>
      </c>
      <c r="Q194" s="46">
        <v>0</v>
      </c>
      <c r="R194" s="40">
        <f t="shared" si="280"/>
        <v>856.30899999999997</v>
      </c>
    </row>
    <row r="195" spans="1:18" ht="51.75" outlineLevel="1" x14ac:dyDescent="0.3">
      <c r="A195" s="42" t="s">
        <v>506</v>
      </c>
      <c r="B195" s="43" t="s">
        <v>508</v>
      </c>
      <c r="C195" s="39" t="s">
        <v>229</v>
      </c>
      <c r="D195" s="41" t="s">
        <v>664</v>
      </c>
      <c r="E195" s="44" t="s">
        <v>818</v>
      </c>
      <c r="F195" s="45">
        <v>45629</v>
      </c>
      <c r="G195" s="45">
        <v>45633</v>
      </c>
      <c r="H195" s="44" t="s">
        <v>1005</v>
      </c>
      <c r="I195" s="74">
        <f t="shared" si="171"/>
        <v>157.6208</v>
      </c>
      <c r="J195" s="46">
        <f t="shared" si="277"/>
        <v>382.88</v>
      </c>
      <c r="K195" s="46">
        <v>382.88</v>
      </c>
      <c r="L195" s="46">
        <v>0</v>
      </c>
      <c r="M195" s="46">
        <f t="shared" si="278"/>
        <v>4</v>
      </c>
      <c r="N195" s="46">
        <v>167.20400000000001</v>
      </c>
      <c r="O195" s="46">
        <f t="shared" si="279"/>
        <v>5</v>
      </c>
      <c r="P195" s="46">
        <v>238.02</v>
      </c>
      <c r="Q195" s="46">
        <v>0</v>
      </c>
      <c r="R195" s="40">
        <f t="shared" si="280"/>
        <v>788.10400000000004</v>
      </c>
    </row>
    <row r="196" spans="1:18" ht="69" outlineLevel="1" x14ac:dyDescent="0.3">
      <c r="A196" s="42" t="s">
        <v>506</v>
      </c>
      <c r="B196" s="43" t="s">
        <v>509</v>
      </c>
      <c r="C196" s="39" t="s">
        <v>229</v>
      </c>
      <c r="D196" s="41" t="s">
        <v>635</v>
      </c>
      <c r="E196" s="44" t="s">
        <v>816</v>
      </c>
      <c r="F196" s="45">
        <v>45628</v>
      </c>
      <c r="G196" s="45">
        <v>45632</v>
      </c>
      <c r="H196" s="44" t="s">
        <v>244</v>
      </c>
      <c r="I196" s="74">
        <f t="shared" si="171"/>
        <v>21.6264</v>
      </c>
      <c r="J196" s="46">
        <f t="shared" si="277"/>
        <v>0</v>
      </c>
      <c r="K196" s="46">
        <v>0</v>
      </c>
      <c r="L196" s="46">
        <v>0</v>
      </c>
      <c r="M196" s="46">
        <f t="shared" si="278"/>
        <v>4</v>
      </c>
      <c r="N196" s="46">
        <v>0</v>
      </c>
      <c r="O196" s="46">
        <f t="shared" si="279"/>
        <v>5</v>
      </c>
      <c r="P196" s="46">
        <v>108.13200000000001</v>
      </c>
      <c r="Q196" s="46">
        <v>0</v>
      </c>
      <c r="R196" s="40">
        <f t="shared" si="280"/>
        <v>108.13200000000001</v>
      </c>
    </row>
    <row r="197" spans="1:18" ht="86.25" outlineLevel="1" x14ac:dyDescent="0.3">
      <c r="A197" s="42" t="s">
        <v>506</v>
      </c>
      <c r="B197" s="43" t="s">
        <v>510</v>
      </c>
      <c r="C197" s="39" t="s">
        <v>229</v>
      </c>
      <c r="D197" s="41" t="s">
        <v>635</v>
      </c>
      <c r="E197" s="44" t="s">
        <v>819</v>
      </c>
      <c r="F197" s="45">
        <v>45628</v>
      </c>
      <c r="G197" s="45">
        <v>45632</v>
      </c>
      <c r="H197" s="44" t="s">
        <v>244</v>
      </c>
      <c r="I197" s="74">
        <f t="shared" si="171"/>
        <v>21.6264</v>
      </c>
      <c r="J197" s="46">
        <f t="shared" si="277"/>
        <v>0</v>
      </c>
      <c r="K197" s="46">
        <v>0</v>
      </c>
      <c r="L197" s="46">
        <v>0</v>
      </c>
      <c r="M197" s="46">
        <f t="shared" si="278"/>
        <v>4</v>
      </c>
      <c r="N197" s="46">
        <v>0</v>
      </c>
      <c r="O197" s="46">
        <f t="shared" si="279"/>
        <v>5</v>
      </c>
      <c r="P197" s="46">
        <v>108.13200000000001</v>
      </c>
      <c r="Q197" s="46">
        <v>0</v>
      </c>
      <c r="R197" s="40">
        <f t="shared" si="280"/>
        <v>108.13200000000001</v>
      </c>
    </row>
    <row r="198" spans="1:18" ht="51.75" outlineLevel="1" x14ac:dyDescent="0.3">
      <c r="A198" s="42" t="s">
        <v>506</v>
      </c>
      <c r="B198" s="43" t="s">
        <v>511</v>
      </c>
      <c r="C198" s="39" t="s">
        <v>229</v>
      </c>
      <c r="D198" s="41" t="s">
        <v>635</v>
      </c>
      <c r="E198" s="44" t="s">
        <v>820</v>
      </c>
      <c r="F198" s="45">
        <v>45628</v>
      </c>
      <c r="G198" s="45">
        <v>45632</v>
      </c>
      <c r="H198" s="44" t="s">
        <v>244</v>
      </c>
      <c r="I198" s="74">
        <f t="shared" si="171"/>
        <v>21.6264</v>
      </c>
      <c r="J198" s="46">
        <f t="shared" si="277"/>
        <v>0</v>
      </c>
      <c r="K198" s="46">
        <v>0</v>
      </c>
      <c r="L198" s="46">
        <v>0</v>
      </c>
      <c r="M198" s="46">
        <f t="shared" si="278"/>
        <v>4</v>
      </c>
      <c r="N198" s="46">
        <v>0</v>
      </c>
      <c r="O198" s="46">
        <f t="shared" si="279"/>
        <v>5</v>
      </c>
      <c r="P198" s="46">
        <v>108.13200000000001</v>
      </c>
      <c r="Q198" s="46">
        <v>0</v>
      </c>
      <c r="R198" s="40">
        <f t="shared" si="280"/>
        <v>108.13200000000001</v>
      </c>
    </row>
    <row r="199" spans="1:18" ht="103.5" outlineLevel="1" x14ac:dyDescent="0.3">
      <c r="A199" s="42" t="s">
        <v>506</v>
      </c>
      <c r="B199" s="43" t="s">
        <v>512</v>
      </c>
      <c r="C199" s="39" t="s">
        <v>229</v>
      </c>
      <c r="D199" s="41" t="s">
        <v>635</v>
      </c>
      <c r="E199" s="44" t="s">
        <v>821</v>
      </c>
      <c r="F199" s="45">
        <v>45628</v>
      </c>
      <c r="G199" s="45">
        <v>45632</v>
      </c>
      <c r="H199" s="44" t="s">
        <v>244</v>
      </c>
      <c r="I199" s="74">
        <f t="shared" si="171"/>
        <v>21.6264</v>
      </c>
      <c r="J199" s="46">
        <f t="shared" si="277"/>
        <v>0</v>
      </c>
      <c r="K199" s="46">
        <v>0</v>
      </c>
      <c r="L199" s="46">
        <v>0</v>
      </c>
      <c r="M199" s="46">
        <f t="shared" si="278"/>
        <v>4</v>
      </c>
      <c r="N199" s="46">
        <v>0</v>
      </c>
      <c r="O199" s="46">
        <f t="shared" si="279"/>
        <v>5</v>
      </c>
      <c r="P199" s="46">
        <v>108.13200000000001</v>
      </c>
      <c r="Q199" s="46">
        <v>0</v>
      </c>
      <c r="R199" s="40">
        <f t="shared" si="280"/>
        <v>108.13200000000001</v>
      </c>
    </row>
    <row r="200" spans="1:18" ht="114.75" customHeight="1" outlineLevel="1" x14ac:dyDescent="0.3">
      <c r="A200" s="42" t="s">
        <v>506</v>
      </c>
      <c r="B200" s="43" t="s">
        <v>513</v>
      </c>
      <c r="C200" s="39" t="s">
        <v>229</v>
      </c>
      <c r="D200" s="41" t="s">
        <v>635</v>
      </c>
      <c r="E200" s="44" t="s">
        <v>822</v>
      </c>
      <c r="F200" s="45">
        <v>45628</v>
      </c>
      <c r="G200" s="45">
        <v>45632</v>
      </c>
      <c r="H200" s="44" t="s">
        <v>244</v>
      </c>
      <c r="I200" s="74">
        <f t="shared" si="171"/>
        <v>21.6264</v>
      </c>
      <c r="J200" s="46">
        <f t="shared" si="277"/>
        <v>0</v>
      </c>
      <c r="K200" s="46">
        <v>0</v>
      </c>
      <c r="L200" s="46">
        <v>0</v>
      </c>
      <c r="M200" s="46">
        <f t="shared" si="278"/>
        <v>4</v>
      </c>
      <c r="N200" s="46">
        <v>0</v>
      </c>
      <c r="O200" s="46">
        <f t="shared" si="279"/>
        <v>5</v>
      </c>
      <c r="P200" s="46">
        <v>108.13200000000001</v>
      </c>
      <c r="Q200" s="46">
        <v>0</v>
      </c>
      <c r="R200" s="40">
        <f t="shared" si="280"/>
        <v>108.13200000000001</v>
      </c>
    </row>
    <row r="201" spans="1:18" ht="114.75" customHeight="1" outlineLevel="1" x14ac:dyDescent="0.3">
      <c r="A201" s="42" t="s">
        <v>506</v>
      </c>
      <c r="B201" s="43" t="s">
        <v>514</v>
      </c>
      <c r="C201" s="39" t="s">
        <v>229</v>
      </c>
      <c r="D201" s="41" t="s">
        <v>961</v>
      </c>
      <c r="E201" s="44" t="s">
        <v>823</v>
      </c>
      <c r="F201" s="45">
        <v>45628</v>
      </c>
      <c r="G201" s="45">
        <v>45632</v>
      </c>
      <c r="H201" s="44" t="s">
        <v>244</v>
      </c>
      <c r="I201" s="74">
        <f t="shared" si="171"/>
        <v>21.6264</v>
      </c>
      <c r="J201" s="46">
        <f t="shared" si="277"/>
        <v>0</v>
      </c>
      <c r="K201" s="46">
        <v>0</v>
      </c>
      <c r="L201" s="46">
        <v>0</v>
      </c>
      <c r="M201" s="46">
        <f t="shared" si="278"/>
        <v>4</v>
      </c>
      <c r="N201" s="46">
        <v>0</v>
      </c>
      <c r="O201" s="46">
        <f t="shared" si="279"/>
        <v>5</v>
      </c>
      <c r="P201" s="46">
        <v>108.13200000000001</v>
      </c>
      <c r="Q201" s="46">
        <v>0</v>
      </c>
      <c r="R201" s="40">
        <f t="shared" si="280"/>
        <v>108.13200000000001</v>
      </c>
    </row>
    <row r="202" spans="1:18" s="85" customFormat="1" x14ac:dyDescent="0.3">
      <c r="A202" s="111" t="s">
        <v>515</v>
      </c>
      <c r="B202" s="114"/>
      <c r="C202" s="39"/>
      <c r="D202" s="115"/>
      <c r="E202" s="116"/>
      <c r="F202" s="117"/>
      <c r="G202" s="117"/>
      <c r="H202" s="116"/>
      <c r="I202" s="75">
        <f t="shared" si="171"/>
        <v>34.829399999999993</v>
      </c>
      <c r="J202" s="40">
        <f t="shared" ref="J202:Q202" si="281">SUM(J203:J206)</f>
        <v>473.62</v>
      </c>
      <c r="K202" s="40">
        <f t="shared" si="281"/>
        <v>473.62</v>
      </c>
      <c r="L202" s="40">
        <f t="shared" si="281"/>
        <v>0</v>
      </c>
      <c r="M202" s="40">
        <f t="shared" si="281"/>
        <v>21</v>
      </c>
      <c r="N202" s="40">
        <f t="shared" si="281"/>
        <v>139.97300000000001</v>
      </c>
      <c r="O202" s="40">
        <f t="shared" si="281"/>
        <v>25</v>
      </c>
      <c r="P202" s="40">
        <f t="shared" si="281"/>
        <v>235.8</v>
      </c>
      <c r="Q202" s="40">
        <f t="shared" si="281"/>
        <v>21.341999999999999</v>
      </c>
      <c r="R202" s="40">
        <f>SUM(R203:R206)</f>
        <v>870.7349999999999</v>
      </c>
    </row>
    <row r="203" spans="1:18" ht="111" customHeight="1" outlineLevel="1" x14ac:dyDescent="0.3">
      <c r="A203" s="42" t="s">
        <v>515</v>
      </c>
      <c r="B203" s="43" t="s">
        <v>60</v>
      </c>
      <c r="C203" s="39" t="s">
        <v>229</v>
      </c>
      <c r="D203" s="41" t="s">
        <v>311</v>
      </c>
      <c r="E203" s="44" t="s">
        <v>1020</v>
      </c>
      <c r="F203" s="45">
        <v>45565</v>
      </c>
      <c r="G203" s="45">
        <v>45570</v>
      </c>
      <c r="H203" s="44" t="s">
        <v>1009</v>
      </c>
      <c r="I203" s="74">
        <f t="shared" si="171"/>
        <v>15.812000000000003</v>
      </c>
      <c r="J203" s="46">
        <f t="shared" ref="J203:J205" si="282">+K203+L203</f>
        <v>0</v>
      </c>
      <c r="K203" s="46">
        <v>0</v>
      </c>
      <c r="L203" s="46">
        <v>0</v>
      </c>
      <c r="M203" s="46">
        <f t="shared" ref="M203:M205" si="283">G203-F203</f>
        <v>5</v>
      </c>
      <c r="N203" s="46">
        <v>0</v>
      </c>
      <c r="O203" s="46">
        <f t="shared" ref="O203:O205" si="284">G203-F203+1</f>
        <v>6</v>
      </c>
      <c r="P203" s="46">
        <v>76.680000000000007</v>
      </c>
      <c r="Q203" s="46">
        <v>18.192</v>
      </c>
      <c r="R203" s="40">
        <f t="shared" ref="R203:R205" si="285">J203+N203+P203+Q203</f>
        <v>94.872000000000014</v>
      </c>
    </row>
    <row r="204" spans="1:18" ht="51.75" customHeight="1" outlineLevel="1" x14ac:dyDescent="0.3">
      <c r="A204" s="42" t="s">
        <v>515</v>
      </c>
      <c r="B204" s="43" t="s">
        <v>71</v>
      </c>
      <c r="C204" s="39" t="s">
        <v>229</v>
      </c>
      <c r="D204" s="41" t="s">
        <v>183</v>
      </c>
      <c r="E204" s="44" t="s">
        <v>824</v>
      </c>
      <c r="F204" s="45">
        <v>45556</v>
      </c>
      <c r="G204" s="45">
        <v>45563</v>
      </c>
      <c r="H204" s="44" t="s">
        <v>308</v>
      </c>
      <c r="I204" s="74">
        <f t="shared" ref="I204:I267" si="286">R204/O204</f>
        <v>1.6815</v>
      </c>
      <c r="J204" s="46">
        <f t="shared" si="282"/>
        <v>0</v>
      </c>
      <c r="K204" s="46">
        <v>0</v>
      </c>
      <c r="L204" s="46">
        <v>0</v>
      </c>
      <c r="M204" s="46">
        <f t="shared" si="283"/>
        <v>7</v>
      </c>
      <c r="N204" s="46">
        <v>13.452</v>
      </c>
      <c r="O204" s="46">
        <f t="shared" si="284"/>
        <v>8</v>
      </c>
      <c r="P204" s="46">
        <v>0</v>
      </c>
      <c r="Q204" s="46">
        <v>0</v>
      </c>
      <c r="R204" s="40">
        <f t="shared" si="285"/>
        <v>13.452</v>
      </c>
    </row>
    <row r="205" spans="1:18" ht="57.75" customHeight="1" outlineLevel="1" x14ac:dyDescent="0.3">
      <c r="A205" s="42" t="s">
        <v>515</v>
      </c>
      <c r="B205" s="43" t="s">
        <v>122</v>
      </c>
      <c r="C205" s="39" t="s">
        <v>229</v>
      </c>
      <c r="D205" s="41" t="s">
        <v>183</v>
      </c>
      <c r="E205" s="44" t="s">
        <v>825</v>
      </c>
      <c r="F205" s="45">
        <v>45556</v>
      </c>
      <c r="G205" s="45">
        <v>45563</v>
      </c>
      <c r="H205" s="44" t="s">
        <v>308</v>
      </c>
      <c r="I205" s="74">
        <f t="shared" si="286"/>
        <v>8.4125000000000005E-2</v>
      </c>
      <c r="J205" s="46">
        <f t="shared" si="282"/>
        <v>0</v>
      </c>
      <c r="K205" s="46">
        <v>0</v>
      </c>
      <c r="L205" s="46">
        <v>0</v>
      </c>
      <c r="M205" s="46">
        <f t="shared" si="283"/>
        <v>7</v>
      </c>
      <c r="N205" s="46">
        <v>0.67300000000000004</v>
      </c>
      <c r="O205" s="46">
        <f t="shared" si="284"/>
        <v>8</v>
      </c>
      <c r="P205" s="46">
        <v>0</v>
      </c>
      <c r="Q205" s="46">
        <v>0</v>
      </c>
      <c r="R205" s="40">
        <f t="shared" si="285"/>
        <v>0.67300000000000004</v>
      </c>
    </row>
    <row r="206" spans="1:18" ht="96.75" customHeight="1" outlineLevel="1" x14ac:dyDescent="0.3">
      <c r="A206" s="42" t="s">
        <v>515</v>
      </c>
      <c r="B206" s="43" t="s">
        <v>123</v>
      </c>
      <c r="C206" s="39" t="s">
        <v>229</v>
      </c>
      <c r="D206" s="41" t="s">
        <v>312</v>
      </c>
      <c r="E206" s="44" t="s">
        <v>826</v>
      </c>
      <c r="F206" s="45">
        <v>45603</v>
      </c>
      <c r="G206" s="45">
        <v>45605</v>
      </c>
      <c r="H206" s="44" t="s">
        <v>947</v>
      </c>
      <c r="I206" s="74">
        <f t="shared" si="286"/>
        <v>253.91266666666664</v>
      </c>
      <c r="J206" s="46">
        <f t="shared" ref="J206" si="287">+K206+L206</f>
        <v>473.62</v>
      </c>
      <c r="K206" s="46">
        <v>473.62</v>
      </c>
      <c r="L206" s="46">
        <v>0</v>
      </c>
      <c r="M206" s="46">
        <f t="shared" ref="M206" si="288">G206-F206</f>
        <v>2</v>
      </c>
      <c r="N206" s="46">
        <v>125.848</v>
      </c>
      <c r="O206" s="46">
        <f t="shared" ref="O206" si="289">G206-F206+1</f>
        <v>3</v>
      </c>
      <c r="P206" s="46">
        <v>159.12</v>
      </c>
      <c r="Q206" s="46">
        <v>3.15</v>
      </c>
      <c r="R206" s="40">
        <f t="shared" ref="R206" si="290">J206+N206+P206+Q206</f>
        <v>761.73799999999994</v>
      </c>
    </row>
    <row r="207" spans="1:18" s="85" customFormat="1" x14ac:dyDescent="0.3">
      <c r="A207" s="111" t="s">
        <v>516</v>
      </c>
      <c r="B207" s="114"/>
      <c r="C207" s="39"/>
      <c r="D207" s="115"/>
      <c r="E207" s="116"/>
      <c r="F207" s="117"/>
      <c r="G207" s="117"/>
      <c r="H207" s="116"/>
      <c r="I207" s="75">
        <f t="shared" si="286"/>
        <v>72.59871428571428</v>
      </c>
      <c r="J207" s="40">
        <f t="shared" ref="J207:Q207" si="291">SUM(J208:J209)</f>
        <v>0</v>
      </c>
      <c r="K207" s="40">
        <f t="shared" si="291"/>
        <v>0</v>
      </c>
      <c r="L207" s="40">
        <f t="shared" si="291"/>
        <v>0</v>
      </c>
      <c r="M207" s="40">
        <f t="shared" si="291"/>
        <v>5</v>
      </c>
      <c r="N207" s="40">
        <f t="shared" si="291"/>
        <v>213.422</v>
      </c>
      <c r="O207" s="40">
        <f t="shared" si="291"/>
        <v>7</v>
      </c>
      <c r="P207" s="40">
        <f t="shared" si="291"/>
        <v>278.089</v>
      </c>
      <c r="Q207" s="40">
        <f t="shared" si="291"/>
        <v>16.68</v>
      </c>
      <c r="R207" s="40">
        <f>SUM(R208:R209)</f>
        <v>508.19099999999997</v>
      </c>
    </row>
    <row r="208" spans="1:18" ht="69" outlineLevel="1" x14ac:dyDescent="0.3">
      <c r="A208" s="42" t="s">
        <v>516</v>
      </c>
      <c r="B208" s="43" t="s">
        <v>61</v>
      </c>
      <c r="C208" s="39" t="s">
        <v>229</v>
      </c>
      <c r="D208" s="41" t="s">
        <v>636</v>
      </c>
      <c r="E208" s="44" t="s">
        <v>827</v>
      </c>
      <c r="F208" s="45">
        <v>45574</v>
      </c>
      <c r="G208" s="45">
        <v>45577</v>
      </c>
      <c r="H208" s="44" t="s">
        <v>939</v>
      </c>
      <c r="I208" s="74">
        <f t="shared" si="286"/>
        <v>105.57299999999999</v>
      </c>
      <c r="J208" s="46">
        <f>+K208+L208</f>
        <v>0</v>
      </c>
      <c r="K208" s="46">
        <v>0</v>
      </c>
      <c r="L208" s="46">
        <v>0</v>
      </c>
      <c r="M208" s="46">
        <f>G208-F208</f>
        <v>3</v>
      </c>
      <c r="N208" s="46">
        <v>213.422</v>
      </c>
      <c r="O208" s="46">
        <f>G208-F208+1</f>
        <v>4</v>
      </c>
      <c r="P208" s="46">
        <v>192.19</v>
      </c>
      <c r="Q208" s="46">
        <v>16.68</v>
      </c>
      <c r="R208" s="40">
        <f>J208+N208+P208+Q208</f>
        <v>422.29199999999997</v>
      </c>
    </row>
    <row r="209" spans="1:18" ht="51.75" outlineLevel="1" x14ac:dyDescent="0.3">
      <c r="A209" s="42" t="s">
        <v>516</v>
      </c>
      <c r="B209" s="43" t="s">
        <v>73</v>
      </c>
      <c r="C209" s="39" t="s">
        <v>229</v>
      </c>
      <c r="D209" s="41" t="s">
        <v>313</v>
      </c>
      <c r="E209" s="44" t="s">
        <v>828</v>
      </c>
      <c r="F209" s="45">
        <v>45581</v>
      </c>
      <c r="G209" s="45">
        <v>45583</v>
      </c>
      <c r="H209" s="44" t="s">
        <v>949</v>
      </c>
      <c r="I209" s="74">
        <f t="shared" si="286"/>
        <v>28.632999999999999</v>
      </c>
      <c r="J209" s="46">
        <f>+K209+L209</f>
        <v>0</v>
      </c>
      <c r="K209" s="46">
        <v>0</v>
      </c>
      <c r="L209" s="46">
        <v>0</v>
      </c>
      <c r="M209" s="46">
        <f>G209-F209</f>
        <v>2</v>
      </c>
      <c r="N209" s="46">
        <v>0</v>
      </c>
      <c r="O209" s="46">
        <f>G209-F209+1</f>
        <v>3</v>
      </c>
      <c r="P209" s="46">
        <v>85.899000000000001</v>
      </c>
      <c r="Q209" s="46">
        <v>0</v>
      </c>
      <c r="R209" s="40">
        <f>J209+N209+P209+Q209</f>
        <v>85.899000000000001</v>
      </c>
    </row>
    <row r="210" spans="1:18" s="85" customFormat="1" ht="34.5" x14ac:dyDescent="0.3">
      <c r="A210" s="111" t="s">
        <v>517</v>
      </c>
      <c r="B210" s="114"/>
      <c r="C210" s="39"/>
      <c r="D210" s="115"/>
      <c r="E210" s="116"/>
      <c r="F210" s="117"/>
      <c r="G210" s="117"/>
      <c r="H210" s="116"/>
      <c r="I210" s="75">
        <f t="shared" si="286"/>
        <v>77.079288135593217</v>
      </c>
      <c r="J210" s="40">
        <f t="shared" ref="J210:Q210" si="292">SUM(J211:J225)</f>
        <v>1993.789</v>
      </c>
      <c r="K210" s="40">
        <f t="shared" si="292"/>
        <v>1993.789</v>
      </c>
      <c r="L210" s="40">
        <f t="shared" si="292"/>
        <v>0</v>
      </c>
      <c r="M210" s="40">
        <f t="shared" si="292"/>
        <v>44</v>
      </c>
      <c r="N210" s="40">
        <f t="shared" si="292"/>
        <v>862.98099999999999</v>
      </c>
      <c r="O210" s="40">
        <f t="shared" si="292"/>
        <v>59</v>
      </c>
      <c r="P210" s="40">
        <f t="shared" si="292"/>
        <v>1602.2240000000002</v>
      </c>
      <c r="Q210" s="40">
        <f t="shared" si="292"/>
        <v>88.683999999999997</v>
      </c>
      <c r="R210" s="40">
        <f>SUM(R211:R225)</f>
        <v>4547.6779999999999</v>
      </c>
    </row>
    <row r="211" spans="1:18" ht="69" outlineLevel="1" x14ac:dyDescent="0.3">
      <c r="A211" s="42" t="s">
        <v>517</v>
      </c>
      <c r="B211" s="43" t="s">
        <v>62</v>
      </c>
      <c r="C211" s="39" t="s">
        <v>229</v>
      </c>
      <c r="D211" s="41" t="s">
        <v>689</v>
      </c>
      <c r="E211" s="44" t="s">
        <v>829</v>
      </c>
      <c r="F211" s="45">
        <v>45558</v>
      </c>
      <c r="G211" s="45">
        <v>45561</v>
      </c>
      <c r="H211" s="44" t="s">
        <v>977</v>
      </c>
      <c r="I211" s="74">
        <f t="shared" si="286"/>
        <v>9.3407499999999999</v>
      </c>
      <c r="J211" s="46">
        <f t="shared" ref="J211:J225" si="293">+K211+L211</f>
        <v>0</v>
      </c>
      <c r="K211" s="46">
        <v>0</v>
      </c>
      <c r="L211" s="46">
        <v>0</v>
      </c>
      <c r="M211" s="46">
        <f t="shared" ref="M211:M225" si="294">G211-F211</f>
        <v>3</v>
      </c>
      <c r="N211" s="46">
        <v>0</v>
      </c>
      <c r="O211" s="46">
        <f t="shared" ref="O211:O225" si="295">G211-F211+1</f>
        <v>4</v>
      </c>
      <c r="P211" s="46">
        <v>0</v>
      </c>
      <c r="Q211" s="46">
        <v>37.363</v>
      </c>
      <c r="R211" s="40">
        <f t="shared" ref="R211:R225" si="296">J211+N211+P211+Q211</f>
        <v>37.363</v>
      </c>
    </row>
    <row r="212" spans="1:18" ht="69" outlineLevel="1" x14ac:dyDescent="0.3">
      <c r="A212" s="42" t="s">
        <v>517</v>
      </c>
      <c r="B212" s="43" t="s">
        <v>124</v>
      </c>
      <c r="C212" s="39" t="s">
        <v>229</v>
      </c>
      <c r="D212" s="41" t="s">
        <v>670</v>
      </c>
      <c r="E212" s="44" t="s">
        <v>829</v>
      </c>
      <c r="F212" s="45">
        <v>45579</v>
      </c>
      <c r="G212" s="45">
        <v>45582</v>
      </c>
      <c r="H212" s="44" t="s">
        <v>968</v>
      </c>
      <c r="I212" s="74">
        <f t="shared" si="286"/>
        <v>74.545749999999998</v>
      </c>
      <c r="J212" s="46">
        <f t="shared" ref="J212" si="297">+K212+L212</f>
        <v>298.18299999999999</v>
      </c>
      <c r="K212" s="46">
        <v>298.18299999999999</v>
      </c>
      <c r="L212" s="46">
        <v>0</v>
      </c>
      <c r="M212" s="46">
        <f t="shared" ref="M212" si="298">G212-F212</f>
        <v>3</v>
      </c>
      <c r="N212" s="46">
        <v>0</v>
      </c>
      <c r="O212" s="46">
        <f t="shared" ref="O212" si="299">G212-F212+1</f>
        <v>4</v>
      </c>
      <c r="P212" s="46">
        <v>0</v>
      </c>
      <c r="Q212" s="46">
        <v>0</v>
      </c>
      <c r="R212" s="40">
        <f t="shared" ref="R212" si="300">J212+N212+P212+Q212</f>
        <v>298.18299999999999</v>
      </c>
    </row>
    <row r="213" spans="1:18" ht="86.25" outlineLevel="1" x14ac:dyDescent="0.3">
      <c r="A213" s="42" t="s">
        <v>517</v>
      </c>
      <c r="B213" s="43" t="s">
        <v>125</v>
      </c>
      <c r="C213" s="39" t="s">
        <v>229</v>
      </c>
      <c r="D213" s="41" t="s">
        <v>677</v>
      </c>
      <c r="E213" s="44" t="s">
        <v>830</v>
      </c>
      <c r="F213" s="45">
        <v>45579</v>
      </c>
      <c r="G213" s="45">
        <v>45582</v>
      </c>
      <c r="H213" s="44" t="s">
        <v>968</v>
      </c>
      <c r="I213" s="74">
        <f t="shared" si="286"/>
        <v>59.999500000000005</v>
      </c>
      <c r="J213" s="46">
        <f t="shared" si="293"/>
        <v>0</v>
      </c>
      <c r="K213" s="46">
        <v>0</v>
      </c>
      <c r="L213" s="46">
        <v>0</v>
      </c>
      <c r="M213" s="46">
        <f t="shared" si="294"/>
        <v>3</v>
      </c>
      <c r="N213" s="46">
        <v>48.496000000000002</v>
      </c>
      <c r="O213" s="46">
        <f t="shared" si="295"/>
        <v>4</v>
      </c>
      <c r="P213" s="46">
        <v>191.50200000000001</v>
      </c>
      <c r="Q213" s="46">
        <v>0</v>
      </c>
      <c r="R213" s="40">
        <f t="shared" si="296"/>
        <v>239.99800000000002</v>
      </c>
    </row>
    <row r="214" spans="1:18" ht="120.75" outlineLevel="1" x14ac:dyDescent="0.3">
      <c r="A214" s="42" t="s">
        <v>517</v>
      </c>
      <c r="B214" s="43" t="s">
        <v>461</v>
      </c>
      <c r="C214" s="39" t="s">
        <v>229</v>
      </c>
      <c r="D214" s="41" t="s">
        <v>665</v>
      </c>
      <c r="E214" s="44" t="s">
        <v>831</v>
      </c>
      <c r="F214" s="45">
        <v>45579</v>
      </c>
      <c r="G214" s="45">
        <v>45582</v>
      </c>
      <c r="H214" s="44" t="s">
        <v>968</v>
      </c>
      <c r="I214" s="74">
        <f t="shared" si="286"/>
        <v>59.999500000000005</v>
      </c>
      <c r="J214" s="46">
        <f t="shared" si="293"/>
        <v>0</v>
      </c>
      <c r="K214" s="46">
        <v>0</v>
      </c>
      <c r="L214" s="46">
        <v>0</v>
      </c>
      <c r="M214" s="46">
        <f t="shared" si="294"/>
        <v>3</v>
      </c>
      <c r="N214" s="46">
        <v>48.496000000000002</v>
      </c>
      <c r="O214" s="46">
        <f t="shared" si="295"/>
        <v>4</v>
      </c>
      <c r="P214" s="46">
        <v>191.50200000000001</v>
      </c>
      <c r="Q214" s="46">
        <v>0</v>
      </c>
      <c r="R214" s="40">
        <f t="shared" si="296"/>
        <v>239.99800000000002</v>
      </c>
    </row>
    <row r="215" spans="1:18" ht="104.25" customHeight="1" outlineLevel="1" x14ac:dyDescent="0.3">
      <c r="A215" s="42" t="s">
        <v>517</v>
      </c>
      <c r="B215" s="43" t="s">
        <v>462</v>
      </c>
      <c r="C215" s="39" t="s">
        <v>229</v>
      </c>
      <c r="D215" s="41" t="s">
        <v>665</v>
      </c>
      <c r="E215" s="44" t="s">
        <v>832</v>
      </c>
      <c r="F215" s="45">
        <v>45579</v>
      </c>
      <c r="G215" s="45">
        <v>45582</v>
      </c>
      <c r="H215" s="44" t="s">
        <v>968</v>
      </c>
      <c r="I215" s="74">
        <f t="shared" si="286"/>
        <v>59.999500000000005</v>
      </c>
      <c r="J215" s="46">
        <f t="shared" si="293"/>
        <v>0</v>
      </c>
      <c r="K215" s="46">
        <v>0</v>
      </c>
      <c r="L215" s="46">
        <v>0</v>
      </c>
      <c r="M215" s="46">
        <f t="shared" si="294"/>
        <v>3</v>
      </c>
      <c r="N215" s="46">
        <v>48.496000000000002</v>
      </c>
      <c r="O215" s="46">
        <f t="shared" si="295"/>
        <v>4</v>
      </c>
      <c r="P215" s="46">
        <v>191.50200000000001</v>
      </c>
      <c r="Q215" s="46">
        <v>0</v>
      </c>
      <c r="R215" s="40">
        <f t="shared" si="296"/>
        <v>239.99800000000002</v>
      </c>
    </row>
    <row r="216" spans="1:18" ht="69" outlineLevel="1" x14ac:dyDescent="0.3">
      <c r="A216" s="42" t="s">
        <v>517</v>
      </c>
      <c r="B216" s="43" t="s">
        <v>463</v>
      </c>
      <c r="C216" s="39" t="s">
        <v>229</v>
      </c>
      <c r="D216" s="41" t="s">
        <v>699</v>
      </c>
      <c r="E216" s="44" t="s">
        <v>829</v>
      </c>
      <c r="F216" s="45">
        <v>45592</v>
      </c>
      <c r="G216" s="45">
        <v>45594</v>
      </c>
      <c r="H216" s="44" t="s">
        <v>941</v>
      </c>
      <c r="I216" s="74">
        <f t="shared" si="286"/>
        <v>80.524666666666675</v>
      </c>
      <c r="J216" s="46">
        <f t="shared" si="293"/>
        <v>241.57400000000001</v>
      </c>
      <c r="K216" s="46">
        <v>241.57400000000001</v>
      </c>
      <c r="L216" s="46">
        <v>0</v>
      </c>
      <c r="M216" s="46">
        <f t="shared" si="294"/>
        <v>2</v>
      </c>
      <c r="N216" s="46">
        <v>0</v>
      </c>
      <c r="O216" s="46">
        <f t="shared" si="295"/>
        <v>3</v>
      </c>
      <c r="P216" s="46">
        <v>0</v>
      </c>
      <c r="Q216" s="46">
        <v>0</v>
      </c>
      <c r="R216" s="40">
        <f t="shared" si="296"/>
        <v>241.57400000000001</v>
      </c>
    </row>
    <row r="217" spans="1:18" ht="72.75" customHeight="1" outlineLevel="1" x14ac:dyDescent="0.3">
      <c r="A217" s="42" t="s">
        <v>517</v>
      </c>
      <c r="B217" s="43" t="s">
        <v>464</v>
      </c>
      <c r="C217" s="39" t="s">
        <v>229</v>
      </c>
      <c r="D217" s="41" t="s">
        <v>699</v>
      </c>
      <c r="E217" s="44" t="s">
        <v>833</v>
      </c>
      <c r="F217" s="45">
        <v>45592</v>
      </c>
      <c r="G217" s="45">
        <v>45594</v>
      </c>
      <c r="H217" s="44" t="s">
        <v>941</v>
      </c>
      <c r="I217" s="74">
        <f t="shared" si="286"/>
        <v>144.27966666666666</v>
      </c>
      <c r="J217" s="46">
        <f t="shared" si="293"/>
        <v>284.56299999999999</v>
      </c>
      <c r="K217" s="46">
        <v>284.56299999999999</v>
      </c>
      <c r="L217" s="46">
        <v>0</v>
      </c>
      <c r="M217" s="46">
        <f t="shared" si="294"/>
        <v>2</v>
      </c>
      <c r="N217" s="46">
        <v>72.801000000000002</v>
      </c>
      <c r="O217" s="46">
        <f t="shared" si="295"/>
        <v>3</v>
      </c>
      <c r="P217" s="46">
        <v>75.474999999999994</v>
      </c>
      <c r="Q217" s="46">
        <v>0</v>
      </c>
      <c r="R217" s="40">
        <f t="shared" si="296"/>
        <v>432.83899999999994</v>
      </c>
    </row>
    <row r="218" spans="1:18" ht="69" outlineLevel="1" x14ac:dyDescent="0.3">
      <c r="A218" s="42" t="s">
        <v>517</v>
      </c>
      <c r="B218" s="43" t="s">
        <v>518</v>
      </c>
      <c r="C218" s="39" t="s">
        <v>229</v>
      </c>
      <c r="D218" s="41" t="s">
        <v>699</v>
      </c>
      <c r="E218" s="44" t="s">
        <v>834</v>
      </c>
      <c r="F218" s="45">
        <v>45592</v>
      </c>
      <c r="G218" s="45">
        <v>45594</v>
      </c>
      <c r="H218" s="44" t="s">
        <v>941</v>
      </c>
      <c r="I218" s="74">
        <f t="shared" si="286"/>
        <v>150.53799999999998</v>
      </c>
      <c r="J218" s="46">
        <f t="shared" si="293"/>
        <v>284.56299999999999</v>
      </c>
      <c r="K218" s="46">
        <v>284.56299999999999</v>
      </c>
      <c r="L218" s="46">
        <v>0</v>
      </c>
      <c r="M218" s="46">
        <f t="shared" si="294"/>
        <v>2</v>
      </c>
      <c r="N218" s="46">
        <v>72.801000000000002</v>
      </c>
      <c r="O218" s="46">
        <f t="shared" si="295"/>
        <v>3</v>
      </c>
      <c r="P218" s="46">
        <v>75.474999999999994</v>
      </c>
      <c r="Q218" s="46">
        <v>18.774999999999999</v>
      </c>
      <c r="R218" s="40">
        <f t="shared" si="296"/>
        <v>451.61399999999992</v>
      </c>
    </row>
    <row r="219" spans="1:18" ht="103.5" outlineLevel="1" x14ac:dyDescent="0.3">
      <c r="A219" s="42" t="s">
        <v>517</v>
      </c>
      <c r="B219" s="43" t="s">
        <v>519</v>
      </c>
      <c r="C219" s="39" t="s">
        <v>229</v>
      </c>
      <c r="D219" s="41" t="s">
        <v>637</v>
      </c>
      <c r="E219" s="44" t="s">
        <v>835</v>
      </c>
      <c r="F219" s="45">
        <v>45606</v>
      </c>
      <c r="G219" s="45">
        <v>45609</v>
      </c>
      <c r="H219" s="44" t="s">
        <v>297</v>
      </c>
      <c r="I219" s="74">
        <f t="shared" si="286"/>
        <v>31.772500000000001</v>
      </c>
      <c r="J219" s="46">
        <f t="shared" si="293"/>
        <v>0</v>
      </c>
      <c r="K219" s="46">
        <v>0</v>
      </c>
      <c r="L219" s="46">
        <v>0</v>
      </c>
      <c r="M219" s="46">
        <f t="shared" si="294"/>
        <v>3</v>
      </c>
      <c r="N219" s="46">
        <v>0</v>
      </c>
      <c r="O219" s="46">
        <f t="shared" si="295"/>
        <v>4</v>
      </c>
      <c r="P219" s="46">
        <v>127.09</v>
      </c>
      <c r="Q219" s="46">
        <v>0</v>
      </c>
      <c r="R219" s="40">
        <f t="shared" si="296"/>
        <v>127.09</v>
      </c>
    </row>
    <row r="220" spans="1:18" ht="120.75" outlineLevel="1" x14ac:dyDescent="0.3">
      <c r="A220" s="42" t="s">
        <v>517</v>
      </c>
      <c r="B220" s="43" t="s">
        <v>520</v>
      </c>
      <c r="C220" s="39" t="s">
        <v>229</v>
      </c>
      <c r="D220" s="41" t="s">
        <v>638</v>
      </c>
      <c r="E220" s="44" t="s">
        <v>836</v>
      </c>
      <c r="F220" s="45">
        <v>45606</v>
      </c>
      <c r="G220" s="45">
        <v>45609</v>
      </c>
      <c r="H220" s="44" t="s">
        <v>297</v>
      </c>
      <c r="I220" s="74">
        <f t="shared" si="286"/>
        <v>31.772500000000001</v>
      </c>
      <c r="J220" s="46">
        <f t="shared" si="293"/>
        <v>0</v>
      </c>
      <c r="K220" s="46">
        <v>0</v>
      </c>
      <c r="L220" s="46">
        <v>0</v>
      </c>
      <c r="M220" s="46">
        <f t="shared" si="294"/>
        <v>3</v>
      </c>
      <c r="N220" s="46">
        <v>0</v>
      </c>
      <c r="O220" s="46">
        <f t="shared" si="295"/>
        <v>4</v>
      </c>
      <c r="P220" s="46">
        <v>127.09</v>
      </c>
      <c r="Q220" s="46">
        <v>0</v>
      </c>
      <c r="R220" s="40">
        <f t="shared" si="296"/>
        <v>127.09</v>
      </c>
    </row>
    <row r="221" spans="1:18" ht="146.25" customHeight="1" outlineLevel="1" x14ac:dyDescent="0.3">
      <c r="A221" s="42" t="s">
        <v>517</v>
      </c>
      <c r="B221" s="43" t="s">
        <v>521</v>
      </c>
      <c r="C221" s="39" t="s">
        <v>229</v>
      </c>
      <c r="D221" s="41" t="s">
        <v>607</v>
      </c>
      <c r="E221" s="44" t="s">
        <v>837</v>
      </c>
      <c r="F221" s="45">
        <v>45607</v>
      </c>
      <c r="G221" s="45">
        <v>45610</v>
      </c>
      <c r="H221" s="44" t="s">
        <v>1015</v>
      </c>
      <c r="I221" s="74">
        <f t="shared" si="286"/>
        <v>34.179499999999997</v>
      </c>
      <c r="J221" s="46">
        <f t="shared" si="293"/>
        <v>0</v>
      </c>
      <c r="K221" s="46">
        <v>0</v>
      </c>
      <c r="L221" s="46">
        <v>0</v>
      </c>
      <c r="M221" s="46">
        <f t="shared" si="294"/>
        <v>3</v>
      </c>
      <c r="N221" s="46">
        <v>0</v>
      </c>
      <c r="O221" s="46">
        <f t="shared" si="295"/>
        <v>4</v>
      </c>
      <c r="P221" s="46">
        <v>136.71799999999999</v>
      </c>
      <c r="Q221" s="46">
        <v>0</v>
      </c>
      <c r="R221" s="40">
        <f t="shared" si="296"/>
        <v>136.71799999999999</v>
      </c>
    </row>
    <row r="222" spans="1:18" ht="126" customHeight="1" outlineLevel="1" x14ac:dyDescent="0.3">
      <c r="A222" s="42" t="s">
        <v>517</v>
      </c>
      <c r="B222" s="43" t="s">
        <v>522</v>
      </c>
      <c r="C222" s="39" t="s">
        <v>229</v>
      </c>
      <c r="D222" s="41" t="s">
        <v>639</v>
      </c>
      <c r="E222" s="44" t="s">
        <v>838</v>
      </c>
      <c r="F222" s="45">
        <v>45580</v>
      </c>
      <c r="G222" s="45">
        <v>45583</v>
      </c>
      <c r="H222" s="44" t="s">
        <v>934</v>
      </c>
      <c r="I222" s="74">
        <f t="shared" si="286"/>
        <v>18.341750000000001</v>
      </c>
      <c r="J222" s="46">
        <f t="shared" si="293"/>
        <v>0</v>
      </c>
      <c r="K222" s="46">
        <v>0</v>
      </c>
      <c r="L222" s="46">
        <v>0</v>
      </c>
      <c r="M222" s="46">
        <f t="shared" si="294"/>
        <v>3</v>
      </c>
      <c r="N222" s="46">
        <v>58.667000000000002</v>
      </c>
      <c r="O222" s="46">
        <f t="shared" si="295"/>
        <v>4</v>
      </c>
      <c r="P222" s="46">
        <v>0</v>
      </c>
      <c r="Q222" s="46">
        <v>14.7</v>
      </c>
      <c r="R222" s="40">
        <f t="shared" si="296"/>
        <v>73.367000000000004</v>
      </c>
    </row>
    <row r="223" spans="1:18" ht="147" customHeight="1" outlineLevel="1" x14ac:dyDescent="0.3">
      <c r="A223" s="42" t="s">
        <v>517</v>
      </c>
      <c r="B223" s="43" t="s">
        <v>523</v>
      </c>
      <c r="C223" s="39" t="s">
        <v>229</v>
      </c>
      <c r="D223" s="41" t="s">
        <v>639</v>
      </c>
      <c r="E223" s="44" t="s">
        <v>839</v>
      </c>
      <c r="F223" s="45">
        <v>45580</v>
      </c>
      <c r="G223" s="45">
        <v>45583</v>
      </c>
      <c r="H223" s="44" t="s">
        <v>934</v>
      </c>
      <c r="I223" s="74">
        <f t="shared" si="286"/>
        <v>4.6174999999999997</v>
      </c>
      <c r="J223" s="46">
        <f t="shared" si="293"/>
        <v>0</v>
      </c>
      <c r="K223" s="46">
        <v>0</v>
      </c>
      <c r="L223" s="46">
        <v>0</v>
      </c>
      <c r="M223" s="46">
        <f t="shared" si="294"/>
        <v>3</v>
      </c>
      <c r="N223" s="46">
        <v>18.47</v>
      </c>
      <c r="O223" s="46">
        <f t="shared" si="295"/>
        <v>4</v>
      </c>
      <c r="P223" s="46">
        <v>0</v>
      </c>
      <c r="Q223" s="46">
        <v>0</v>
      </c>
      <c r="R223" s="40">
        <f t="shared" si="296"/>
        <v>18.47</v>
      </c>
    </row>
    <row r="224" spans="1:18" ht="109.5" customHeight="1" outlineLevel="1" x14ac:dyDescent="0.3">
      <c r="A224" s="42" t="s">
        <v>517</v>
      </c>
      <c r="B224" s="43" t="s">
        <v>524</v>
      </c>
      <c r="C224" s="39" t="s">
        <v>229</v>
      </c>
      <c r="D224" s="41" t="s">
        <v>669</v>
      </c>
      <c r="E224" s="44" t="s">
        <v>840</v>
      </c>
      <c r="F224" s="45">
        <v>45635</v>
      </c>
      <c r="G224" s="45">
        <v>45639</v>
      </c>
      <c r="H224" s="44" t="s">
        <v>947</v>
      </c>
      <c r="I224" s="74">
        <f t="shared" si="286"/>
        <v>189.9188</v>
      </c>
      <c r="J224" s="46">
        <f t="shared" si="293"/>
        <v>442.45299999999997</v>
      </c>
      <c r="K224" s="46">
        <v>442.45299999999997</v>
      </c>
      <c r="L224" s="46">
        <v>0</v>
      </c>
      <c r="M224" s="46">
        <f t="shared" si="294"/>
        <v>4</v>
      </c>
      <c r="N224" s="46">
        <v>255.28299999999999</v>
      </c>
      <c r="O224" s="46">
        <f t="shared" si="295"/>
        <v>5</v>
      </c>
      <c r="P224" s="46">
        <v>242.935</v>
      </c>
      <c r="Q224" s="46">
        <v>8.923</v>
      </c>
      <c r="R224" s="40">
        <f t="shared" si="296"/>
        <v>949.59400000000005</v>
      </c>
    </row>
    <row r="225" spans="1:18" ht="103.5" outlineLevel="1" x14ac:dyDescent="0.3">
      <c r="A225" s="42" t="s">
        <v>517</v>
      </c>
      <c r="B225" s="43" t="s">
        <v>525</v>
      </c>
      <c r="C225" s="39" t="s">
        <v>229</v>
      </c>
      <c r="D225" s="41" t="s">
        <v>700</v>
      </c>
      <c r="E225" s="44" t="s">
        <v>841</v>
      </c>
      <c r="F225" s="45">
        <v>45635</v>
      </c>
      <c r="G225" s="45">
        <v>45639</v>
      </c>
      <c r="H225" s="44" t="s">
        <v>947</v>
      </c>
      <c r="I225" s="74">
        <f t="shared" si="286"/>
        <v>186.75639999999999</v>
      </c>
      <c r="J225" s="46">
        <f t="shared" si="293"/>
        <v>442.45299999999997</v>
      </c>
      <c r="K225" s="46">
        <v>442.45299999999997</v>
      </c>
      <c r="L225" s="46">
        <v>0</v>
      </c>
      <c r="M225" s="46">
        <f t="shared" si="294"/>
        <v>4</v>
      </c>
      <c r="N225" s="46">
        <v>239.471</v>
      </c>
      <c r="O225" s="46">
        <f t="shared" si="295"/>
        <v>5</v>
      </c>
      <c r="P225" s="46">
        <v>242.935</v>
      </c>
      <c r="Q225" s="46">
        <v>8.923</v>
      </c>
      <c r="R225" s="40">
        <f t="shared" si="296"/>
        <v>933.78199999999993</v>
      </c>
    </row>
    <row r="226" spans="1:18" s="85" customFormat="1" x14ac:dyDescent="0.3">
      <c r="A226" s="111" t="s">
        <v>526</v>
      </c>
      <c r="B226" s="114"/>
      <c r="C226" s="39"/>
      <c r="D226" s="115"/>
      <c r="E226" s="116"/>
      <c r="F226" s="117"/>
      <c r="G226" s="117"/>
      <c r="H226" s="116"/>
      <c r="I226" s="75">
        <f t="shared" si="286"/>
        <v>71.383777777777794</v>
      </c>
      <c r="J226" s="40">
        <f t="shared" ref="J226:Q226" si="301">SUM(J227:J242)</f>
        <v>2535.087</v>
      </c>
      <c r="K226" s="40">
        <f t="shared" si="301"/>
        <v>2535.087</v>
      </c>
      <c r="L226" s="40">
        <f t="shared" si="301"/>
        <v>0</v>
      </c>
      <c r="M226" s="40">
        <f t="shared" si="301"/>
        <v>56</v>
      </c>
      <c r="N226" s="40">
        <f t="shared" si="301"/>
        <v>1123.242</v>
      </c>
      <c r="O226" s="40">
        <f t="shared" si="301"/>
        <v>72</v>
      </c>
      <c r="P226" s="40">
        <f t="shared" si="301"/>
        <v>1348.278</v>
      </c>
      <c r="Q226" s="40">
        <f t="shared" si="301"/>
        <v>133.02500000000001</v>
      </c>
      <c r="R226" s="40">
        <f>SUM(R227:R242)</f>
        <v>5139.6320000000014</v>
      </c>
    </row>
    <row r="227" spans="1:18" ht="51.75" outlineLevel="1" x14ac:dyDescent="0.3">
      <c r="A227" s="42" t="s">
        <v>526</v>
      </c>
      <c r="B227" s="43" t="s">
        <v>63</v>
      </c>
      <c r="C227" s="39" t="s">
        <v>229</v>
      </c>
      <c r="D227" s="41" t="s">
        <v>298</v>
      </c>
      <c r="E227" s="44" t="s">
        <v>842</v>
      </c>
      <c r="F227" s="45">
        <v>45569</v>
      </c>
      <c r="G227" s="45">
        <v>45573</v>
      </c>
      <c r="H227" s="44" t="s">
        <v>299</v>
      </c>
      <c r="I227" s="74">
        <f t="shared" si="286"/>
        <v>75.25</v>
      </c>
      <c r="J227" s="46">
        <f t="shared" ref="J227:J232" si="302">+K227+L227</f>
        <v>243.50200000000001</v>
      </c>
      <c r="K227" s="46">
        <v>243.50200000000001</v>
      </c>
      <c r="L227" s="46">
        <v>0</v>
      </c>
      <c r="M227" s="46">
        <f t="shared" ref="M227:M232" si="303">G227-F227</f>
        <v>4</v>
      </c>
      <c r="N227" s="46">
        <v>0</v>
      </c>
      <c r="O227" s="46">
        <f t="shared" ref="O227:O233" si="304">G227-F227+1</f>
        <v>5</v>
      </c>
      <c r="P227" s="46">
        <v>118.123</v>
      </c>
      <c r="Q227" s="46">
        <v>14.625</v>
      </c>
      <c r="R227" s="40">
        <f t="shared" ref="R227:R232" si="305">J227+N227+P227+Q227</f>
        <v>376.25</v>
      </c>
    </row>
    <row r="228" spans="1:18" ht="69" outlineLevel="1" x14ac:dyDescent="0.3">
      <c r="A228" s="42" t="s">
        <v>526</v>
      </c>
      <c r="B228" s="43" t="s">
        <v>157</v>
      </c>
      <c r="C228" s="39" t="s">
        <v>229</v>
      </c>
      <c r="D228" s="41" t="s">
        <v>1023</v>
      </c>
      <c r="E228" s="44" t="s">
        <v>843</v>
      </c>
      <c r="F228" s="45">
        <v>45569</v>
      </c>
      <c r="G228" s="45">
        <v>45573</v>
      </c>
      <c r="H228" s="44" t="s">
        <v>299</v>
      </c>
      <c r="I228" s="74">
        <f t="shared" si="286"/>
        <v>56.825400000000002</v>
      </c>
      <c r="J228" s="46">
        <f t="shared" si="302"/>
        <v>255.67699999999999</v>
      </c>
      <c r="K228" s="46">
        <v>255.67699999999999</v>
      </c>
      <c r="L228" s="46">
        <v>0</v>
      </c>
      <c r="M228" s="46">
        <f t="shared" si="303"/>
        <v>4</v>
      </c>
      <c r="N228" s="46">
        <v>0</v>
      </c>
      <c r="O228" s="46">
        <f t="shared" si="304"/>
        <v>5</v>
      </c>
      <c r="P228" s="46">
        <v>0</v>
      </c>
      <c r="Q228" s="46">
        <v>28.45</v>
      </c>
      <c r="R228" s="40">
        <f t="shared" si="305"/>
        <v>284.12700000000001</v>
      </c>
    </row>
    <row r="229" spans="1:18" ht="69" outlineLevel="1" x14ac:dyDescent="0.3">
      <c r="A229" s="42" t="s">
        <v>526</v>
      </c>
      <c r="B229" s="43" t="s">
        <v>470</v>
      </c>
      <c r="C229" s="39" t="s">
        <v>229</v>
      </c>
      <c r="D229" s="41" t="s">
        <v>640</v>
      </c>
      <c r="E229" s="44" t="s">
        <v>844</v>
      </c>
      <c r="F229" s="45">
        <v>45583</v>
      </c>
      <c r="G229" s="45">
        <v>45586</v>
      </c>
      <c r="H229" s="44" t="s">
        <v>989</v>
      </c>
      <c r="I229" s="74">
        <f t="shared" si="286"/>
        <v>91.108750000000001</v>
      </c>
      <c r="J229" s="46">
        <f t="shared" si="302"/>
        <v>275.09500000000003</v>
      </c>
      <c r="K229" s="46">
        <v>275.09500000000003</v>
      </c>
      <c r="L229" s="46">
        <v>0</v>
      </c>
      <c r="M229" s="46">
        <f t="shared" si="303"/>
        <v>3</v>
      </c>
      <c r="N229" s="46">
        <v>0</v>
      </c>
      <c r="O229" s="46">
        <f t="shared" si="304"/>
        <v>4</v>
      </c>
      <c r="P229" s="46">
        <v>71.284999999999997</v>
      </c>
      <c r="Q229" s="46">
        <v>18.055</v>
      </c>
      <c r="R229" s="40">
        <f t="shared" si="305"/>
        <v>364.435</v>
      </c>
    </row>
    <row r="230" spans="1:18" ht="86.25" outlineLevel="1" x14ac:dyDescent="0.3">
      <c r="A230" s="42" t="s">
        <v>526</v>
      </c>
      <c r="B230" s="43" t="s">
        <v>471</v>
      </c>
      <c r="C230" s="39" t="s">
        <v>229</v>
      </c>
      <c r="D230" s="41" t="s">
        <v>641</v>
      </c>
      <c r="E230" s="44" t="s">
        <v>845</v>
      </c>
      <c r="F230" s="45">
        <v>45583</v>
      </c>
      <c r="G230" s="45">
        <v>45586</v>
      </c>
      <c r="H230" s="44" t="s">
        <v>989</v>
      </c>
      <c r="I230" s="74">
        <f t="shared" si="286"/>
        <v>91.108750000000001</v>
      </c>
      <c r="J230" s="46">
        <f t="shared" si="302"/>
        <v>275.09500000000003</v>
      </c>
      <c r="K230" s="46">
        <v>275.09500000000003</v>
      </c>
      <c r="L230" s="46">
        <v>0</v>
      </c>
      <c r="M230" s="46">
        <f t="shared" si="303"/>
        <v>3</v>
      </c>
      <c r="N230" s="46">
        <v>0</v>
      </c>
      <c r="O230" s="46">
        <f t="shared" si="304"/>
        <v>4</v>
      </c>
      <c r="P230" s="46">
        <v>71.284999999999997</v>
      </c>
      <c r="Q230" s="46">
        <v>18.055</v>
      </c>
      <c r="R230" s="40">
        <f t="shared" si="305"/>
        <v>364.435</v>
      </c>
    </row>
    <row r="231" spans="1:18" ht="54" customHeight="1" outlineLevel="1" x14ac:dyDescent="0.3">
      <c r="A231" s="42" t="s">
        <v>526</v>
      </c>
      <c r="B231" s="43" t="s">
        <v>527</v>
      </c>
      <c r="C231" s="39" t="s">
        <v>229</v>
      </c>
      <c r="D231" s="41" t="s">
        <v>679</v>
      </c>
      <c r="E231" s="44" t="s">
        <v>846</v>
      </c>
      <c r="F231" s="45">
        <v>45590</v>
      </c>
      <c r="G231" s="45">
        <v>45593</v>
      </c>
      <c r="H231" s="44" t="s">
        <v>994</v>
      </c>
      <c r="I231" s="74">
        <f t="shared" si="286"/>
        <v>144.16200000000001</v>
      </c>
      <c r="J231" s="46">
        <f t="shared" si="302"/>
        <v>475.39400000000001</v>
      </c>
      <c r="K231" s="46">
        <v>475.39400000000001</v>
      </c>
      <c r="L231" s="46">
        <v>0</v>
      </c>
      <c r="M231" s="46">
        <f t="shared" si="303"/>
        <v>3</v>
      </c>
      <c r="N231" s="46">
        <v>0</v>
      </c>
      <c r="O231" s="46">
        <f t="shared" si="304"/>
        <v>4</v>
      </c>
      <c r="P231" s="46">
        <v>77.483999999999995</v>
      </c>
      <c r="Q231" s="46">
        <v>23.77</v>
      </c>
      <c r="R231" s="40">
        <f t="shared" si="305"/>
        <v>576.64800000000002</v>
      </c>
    </row>
    <row r="232" spans="1:18" ht="69" outlineLevel="1" x14ac:dyDescent="0.3">
      <c r="A232" s="42" t="s">
        <v>526</v>
      </c>
      <c r="B232" s="43" t="s">
        <v>528</v>
      </c>
      <c r="C232" s="39" t="s">
        <v>229</v>
      </c>
      <c r="D232" s="41" t="s">
        <v>679</v>
      </c>
      <c r="E232" s="44" t="s">
        <v>847</v>
      </c>
      <c r="F232" s="45">
        <v>45590</v>
      </c>
      <c r="G232" s="45">
        <v>45593</v>
      </c>
      <c r="H232" s="44" t="s">
        <v>994</v>
      </c>
      <c r="I232" s="74">
        <f t="shared" si="286"/>
        <v>144.16200000000001</v>
      </c>
      <c r="J232" s="46">
        <f t="shared" si="302"/>
        <v>475.39400000000001</v>
      </c>
      <c r="K232" s="46">
        <v>475.39400000000001</v>
      </c>
      <c r="L232" s="46">
        <v>0</v>
      </c>
      <c r="M232" s="46">
        <f t="shared" si="303"/>
        <v>3</v>
      </c>
      <c r="N232" s="46">
        <v>0</v>
      </c>
      <c r="O232" s="46">
        <f t="shared" si="304"/>
        <v>4</v>
      </c>
      <c r="P232" s="46">
        <v>77.483999999999995</v>
      </c>
      <c r="Q232" s="46">
        <v>23.77</v>
      </c>
      <c r="R232" s="40">
        <f t="shared" si="305"/>
        <v>576.64800000000002</v>
      </c>
    </row>
    <row r="233" spans="1:18" ht="63" customHeight="1" outlineLevel="1" x14ac:dyDescent="0.3">
      <c r="A233" s="42" t="s">
        <v>526</v>
      </c>
      <c r="B233" s="43" t="s">
        <v>529</v>
      </c>
      <c r="C233" s="39" t="s">
        <v>229</v>
      </c>
      <c r="D233" s="41" t="s">
        <v>459</v>
      </c>
      <c r="E233" s="44" t="s">
        <v>848</v>
      </c>
      <c r="F233" s="45">
        <v>45598</v>
      </c>
      <c r="G233" s="45">
        <v>45603</v>
      </c>
      <c r="H233" s="44" t="s">
        <v>964</v>
      </c>
      <c r="I233" s="74">
        <f t="shared" si="286"/>
        <v>56.896333333333331</v>
      </c>
      <c r="J233" s="46">
        <f t="shared" ref="J233" si="306">+K233+L233</f>
        <v>0</v>
      </c>
      <c r="K233" s="46">
        <v>0</v>
      </c>
      <c r="L233" s="46">
        <v>0</v>
      </c>
      <c r="M233" s="46">
        <f t="shared" ref="M233" si="307">G233-F233</f>
        <v>5</v>
      </c>
      <c r="N233" s="46">
        <v>341.37799999999999</v>
      </c>
      <c r="O233" s="46">
        <f t="shared" si="304"/>
        <v>6</v>
      </c>
      <c r="P233" s="46">
        <v>0</v>
      </c>
      <c r="Q233" s="46">
        <v>0</v>
      </c>
      <c r="R233" s="40">
        <f t="shared" ref="R233" si="308">J233+N233+P233+Q233</f>
        <v>341.37799999999999</v>
      </c>
    </row>
    <row r="234" spans="1:18" ht="69" outlineLevel="1" x14ac:dyDescent="0.3">
      <c r="A234" s="42" t="s">
        <v>526</v>
      </c>
      <c r="B234" s="43" t="s">
        <v>530</v>
      </c>
      <c r="C234" s="39" t="s">
        <v>229</v>
      </c>
      <c r="D234" s="41" t="s">
        <v>692</v>
      </c>
      <c r="E234" s="44" t="s">
        <v>846</v>
      </c>
      <c r="F234" s="45">
        <v>45598</v>
      </c>
      <c r="G234" s="45">
        <v>45603</v>
      </c>
      <c r="H234" s="44" t="s">
        <v>964</v>
      </c>
      <c r="I234" s="74">
        <f t="shared" si="286"/>
        <v>220.1823333333333</v>
      </c>
      <c r="J234" s="46">
        <f t="shared" ref="J234" si="309">+K234+L234</f>
        <v>534.92999999999995</v>
      </c>
      <c r="K234" s="46">
        <v>534.92999999999995</v>
      </c>
      <c r="L234" s="46">
        <v>0</v>
      </c>
      <c r="M234" s="46">
        <f t="shared" ref="M234" si="310">G234-F234</f>
        <v>5</v>
      </c>
      <c r="N234" s="46">
        <v>440.48599999999999</v>
      </c>
      <c r="O234" s="46">
        <f t="shared" ref="O234" si="311">G234-F234+1</f>
        <v>6</v>
      </c>
      <c r="P234" s="46">
        <v>341.37799999999999</v>
      </c>
      <c r="Q234" s="46">
        <v>4.3</v>
      </c>
      <c r="R234" s="40">
        <f t="shared" ref="R234" si="312">J234+N234+P234+Q234</f>
        <v>1321.0939999999998</v>
      </c>
    </row>
    <row r="235" spans="1:18" ht="51.75" outlineLevel="1" x14ac:dyDescent="0.3">
      <c r="A235" s="42" t="s">
        <v>526</v>
      </c>
      <c r="B235" s="43" t="s">
        <v>531</v>
      </c>
      <c r="C235" s="39" t="s">
        <v>229</v>
      </c>
      <c r="D235" s="41" t="s">
        <v>459</v>
      </c>
      <c r="E235" s="44" t="s">
        <v>849</v>
      </c>
      <c r="F235" s="45">
        <v>45598</v>
      </c>
      <c r="G235" s="45">
        <v>45603</v>
      </c>
      <c r="H235" s="44" t="s">
        <v>964</v>
      </c>
      <c r="I235" s="74">
        <f t="shared" si="286"/>
        <v>56.896333333333331</v>
      </c>
      <c r="J235" s="46">
        <f t="shared" ref="J235:J236" si="313">+K235+L235</f>
        <v>0</v>
      </c>
      <c r="K235" s="46">
        <v>0</v>
      </c>
      <c r="L235" s="46">
        <v>0</v>
      </c>
      <c r="M235" s="46">
        <f t="shared" ref="M235:M236" si="314">G235-F235</f>
        <v>5</v>
      </c>
      <c r="N235" s="46">
        <v>341.37799999999999</v>
      </c>
      <c r="O235" s="46">
        <f t="shared" ref="O235:O236" si="315">G235-F235+1</f>
        <v>6</v>
      </c>
      <c r="P235" s="46">
        <v>0</v>
      </c>
      <c r="Q235" s="46">
        <v>0</v>
      </c>
      <c r="R235" s="40">
        <f t="shared" ref="R235:R236" si="316">J235+N235+P235+Q235</f>
        <v>341.37799999999999</v>
      </c>
    </row>
    <row r="236" spans="1:18" ht="51.75" outlineLevel="1" x14ac:dyDescent="0.3">
      <c r="A236" s="42" t="s">
        <v>526</v>
      </c>
      <c r="B236" s="43" t="s">
        <v>532</v>
      </c>
      <c r="C236" s="39" t="s">
        <v>229</v>
      </c>
      <c r="D236" s="41" t="s">
        <v>642</v>
      </c>
      <c r="E236" s="44" t="s">
        <v>848</v>
      </c>
      <c r="F236" s="45">
        <v>45589</v>
      </c>
      <c r="G236" s="45">
        <v>45592</v>
      </c>
      <c r="H236" s="44" t="s">
        <v>949</v>
      </c>
      <c r="I236" s="74">
        <f t="shared" si="286"/>
        <v>28.649750000000001</v>
      </c>
      <c r="J236" s="46">
        <f t="shared" si="313"/>
        <v>0</v>
      </c>
      <c r="K236" s="46">
        <v>0</v>
      </c>
      <c r="L236" s="46">
        <v>0</v>
      </c>
      <c r="M236" s="46">
        <f t="shared" si="314"/>
        <v>3</v>
      </c>
      <c r="N236" s="46">
        <v>0</v>
      </c>
      <c r="O236" s="46">
        <f t="shared" si="315"/>
        <v>4</v>
      </c>
      <c r="P236" s="46">
        <v>114.599</v>
      </c>
      <c r="Q236" s="46">
        <v>0</v>
      </c>
      <c r="R236" s="40">
        <f t="shared" si="316"/>
        <v>114.599</v>
      </c>
    </row>
    <row r="237" spans="1:18" ht="51.75" outlineLevel="1" x14ac:dyDescent="0.3">
      <c r="A237" s="42" t="s">
        <v>526</v>
      </c>
      <c r="B237" s="43" t="s">
        <v>533</v>
      </c>
      <c r="C237" s="39" t="s">
        <v>229</v>
      </c>
      <c r="D237" s="41" t="s">
        <v>642</v>
      </c>
      <c r="E237" s="44" t="s">
        <v>849</v>
      </c>
      <c r="F237" s="45">
        <v>45589</v>
      </c>
      <c r="G237" s="45">
        <v>45592</v>
      </c>
      <c r="H237" s="44" t="s">
        <v>949</v>
      </c>
      <c r="I237" s="74">
        <f t="shared" si="286"/>
        <v>28.649750000000001</v>
      </c>
      <c r="J237" s="46">
        <f t="shared" ref="J237" si="317">+K237+L237</f>
        <v>0</v>
      </c>
      <c r="K237" s="46">
        <v>0</v>
      </c>
      <c r="L237" s="46">
        <v>0</v>
      </c>
      <c r="M237" s="46">
        <f t="shared" ref="M237" si="318">G237-F237</f>
        <v>3</v>
      </c>
      <c r="N237" s="46">
        <v>0</v>
      </c>
      <c r="O237" s="46">
        <f t="shared" ref="O237" si="319">G237-F237+1</f>
        <v>4</v>
      </c>
      <c r="P237" s="46">
        <v>114.599</v>
      </c>
      <c r="Q237" s="46">
        <v>0</v>
      </c>
      <c r="R237" s="40">
        <f t="shared" ref="R237" si="320">J237+N237+P237+Q237</f>
        <v>114.599</v>
      </c>
    </row>
    <row r="238" spans="1:18" ht="51.75" outlineLevel="1" x14ac:dyDescent="0.3">
      <c r="A238" s="42" t="s">
        <v>526</v>
      </c>
      <c r="B238" s="43" t="s">
        <v>534</v>
      </c>
      <c r="C238" s="39" t="s">
        <v>229</v>
      </c>
      <c r="D238" s="41" t="s">
        <v>643</v>
      </c>
      <c r="E238" s="44" t="s">
        <v>850</v>
      </c>
      <c r="F238" s="45">
        <v>45589</v>
      </c>
      <c r="G238" s="45">
        <v>45592</v>
      </c>
      <c r="H238" s="44" t="s">
        <v>949</v>
      </c>
      <c r="I238" s="74">
        <f t="shared" si="286"/>
        <v>28.649750000000001</v>
      </c>
      <c r="J238" s="46">
        <f t="shared" ref="J238:J239" si="321">+K238+L238</f>
        <v>0</v>
      </c>
      <c r="K238" s="46">
        <v>0</v>
      </c>
      <c r="L238" s="46">
        <v>0</v>
      </c>
      <c r="M238" s="46">
        <f t="shared" ref="M238:M239" si="322">G238-F238</f>
        <v>3</v>
      </c>
      <c r="N238" s="46">
        <v>0</v>
      </c>
      <c r="O238" s="46">
        <f t="shared" ref="O238:O239" si="323">G238-F238+1</f>
        <v>4</v>
      </c>
      <c r="P238" s="46">
        <v>114.599</v>
      </c>
      <c r="Q238" s="46">
        <v>0</v>
      </c>
      <c r="R238" s="40">
        <f t="shared" ref="R238:R239" si="324">J238+N238+P238+Q238</f>
        <v>114.599</v>
      </c>
    </row>
    <row r="239" spans="1:18" ht="51.75" outlineLevel="1" x14ac:dyDescent="0.3">
      <c r="A239" s="42" t="s">
        <v>526</v>
      </c>
      <c r="B239" s="43" t="s">
        <v>535</v>
      </c>
      <c r="C239" s="39" t="s">
        <v>229</v>
      </c>
      <c r="D239" s="41" t="s">
        <v>644</v>
      </c>
      <c r="E239" s="44" t="s">
        <v>848</v>
      </c>
      <c r="F239" s="45">
        <v>45628</v>
      </c>
      <c r="G239" s="45">
        <v>45631</v>
      </c>
      <c r="H239" s="44" t="s">
        <v>941</v>
      </c>
      <c r="I239" s="74">
        <f t="shared" si="286"/>
        <v>18.985749999999999</v>
      </c>
      <c r="J239" s="46">
        <f t="shared" si="321"/>
        <v>0</v>
      </c>
      <c r="K239" s="46">
        <v>0</v>
      </c>
      <c r="L239" s="46">
        <v>0</v>
      </c>
      <c r="M239" s="46">
        <f t="shared" si="322"/>
        <v>3</v>
      </c>
      <c r="N239" s="46">
        <v>0</v>
      </c>
      <c r="O239" s="46">
        <f t="shared" si="323"/>
        <v>4</v>
      </c>
      <c r="P239" s="46">
        <v>75.942999999999998</v>
      </c>
      <c r="Q239" s="46">
        <v>0</v>
      </c>
      <c r="R239" s="40">
        <f t="shared" si="324"/>
        <v>75.942999999999998</v>
      </c>
    </row>
    <row r="240" spans="1:18" ht="69" outlineLevel="1" x14ac:dyDescent="0.3">
      <c r="A240" s="42" t="s">
        <v>526</v>
      </c>
      <c r="B240" s="43" t="s">
        <v>536</v>
      </c>
      <c r="C240" s="39" t="s">
        <v>229</v>
      </c>
      <c r="D240" s="41" t="s">
        <v>645</v>
      </c>
      <c r="E240" s="44" t="s">
        <v>851</v>
      </c>
      <c r="F240" s="45">
        <v>45628</v>
      </c>
      <c r="G240" s="45">
        <v>45631</v>
      </c>
      <c r="H240" s="44" t="s">
        <v>941</v>
      </c>
      <c r="I240" s="74">
        <f t="shared" si="286"/>
        <v>19.485749999999999</v>
      </c>
      <c r="J240" s="46">
        <f t="shared" ref="J240" si="325">+K240+L240</f>
        <v>0</v>
      </c>
      <c r="K240" s="46">
        <v>0</v>
      </c>
      <c r="L240" s="46">
        <v>0</v>
      </c>
      <c r="M240" s="46">
        <f t="shared" ref="M240" si="326">G240-F240</f>
        <v>3</v>
      </c>
      <c r="N240" s="46">
        <v>0</v>
      </c>
      <c r="O240" s="46">
        <f t="shared" ref="O240" si="327">G240-F240+1</f>
        <v>4</v>
      </c>
      <c r="P240" s="46">
        <v>75.942999999999998</v>
      </c>
      <c r="Q240" s="46">
        <v>2</v>
      </c>
      <c r="R240" s="40">
        <f t="shared" ref="R240" si="328">J240+N240+P240+Q240</f>
        <v>77.942999999999998</v>
      </c>
    </row>
    <row r="241" spans="1:18" ht="51.75" outlineLevel="1" x14ac:dyDescent="0.3">
      <c r="A241" s="42" t="s">
        <v>526</v>
      </c>
      <c r="B241" s="43" t="s">
        <v>537</v>
      </c>
      <c r="C241" s="39" t="s">
        <v>229</v>
      </c>
      <c r="D241" s="41" t="s">
        <v>667</v>
      </c>
      <c r="E241" s="44" t="s">
        <v>850</v>
      </c>
      <c r="F241" s="45">
        <v>45630</v>
      </c>
      <c r="G241" s="45">
        <v>45633</v>
      </c>
      <c r="H241" s="44" t="s">
        <v>300</v>
      </c>
      <c r="I241" s="74">
        <f t="shared" si="286"/>
        <v>11.9445</v>
      </c>
      <c r="J241" s="46">
        <f t="shared" ref="J241" si="329">+K241+L241</f>
        <v>0</v>
      </c>
      <c r="K241" s="46">
        <v>0</v>
      </c>
      <c r="L241" s="46">
        <v>0</v>
      </c>
      <c r="M241" s="46">
        <f t="shared" ref="M241" si="330">G241-F241</f>
        <v>3</v>
      </c>
      <c r="N241" s="46">
        <v>0</v>
      </c>
      <c r="O241" s="46">
        <f t="shared" ref="O241" si="331">G241-F241+1</f>
        <v>4</v>
      </c>
      <c r="P241" s="46">
        <v>47.777999999999999</v>
      </c>
      <c r="Q241" s="46">
        <v>0</v>
      </c>
      <c r="R241" s="40">
        <f t="shared" ref="R241" si="332">J241+N241+P241+Q241</f>
        <v>47.777999999999999</v>
      </c>
    </row>
    <row r="242" spans="1:18" ht="103.5" outlineLevel="1" x14ac:dyDescent="0.3">
      <c r="A242" s="42" t="s">
        <v>526</v>
      </c>
      <c r="B242" s="43" t="s">
        <v>538</v>
      </c>
      <c r="C242" s="39" t="s">
        <v>229</v>
      </c>
      <c r="D242" s="41" t="s">
        <v>646</v>
      </c>
      <c r="E242" s="44" t="s">
        <v>852</v>
      </c>
      <c r="F242" s="45">
        <v>45630</v>
      </c>
      <c r="G242" s="45">
        <v>45633</v>
      </c>
      <c r="H242" s="44" t="s">
        <v>300</v>
      </c>
      <c r="I242" s="74">
        <f t="shared" si="286"/>
        <v>11.9445</v>
      </c>
      <c r="J242" s="46">
        <f t="shared" ref="J242" si="333">+K242+L242</f>
        <v>0</v>
      </c>
      <c r="K242" s="46">
        <v>0</v>
      </c>
      <c r="L242" s="46">
        <v>0</v>
      </c>
      <c r="M242" s="46">
        <f t="shared" ref="M242" si="334">G242-F242</f>
        <v>3</v>
      </c>
      <c r="N242" s="46">
        <v>0</v>
      </c>
      <c r="O242" s="46">
        <f t="shared" ref="O242" si="335">G242-F242+1</f>
        <v>4</v>
      </c>
      <c r="P242" s="46">
        <v>47.777999999999999</v>
      </c>
      <c r="Q242" s="46">
        <v>0</v>
      </c>
      <c r="R242" s="40">
        <f t="shared" ref="R242" si="336">J242+N242+P242+Q242</f>
        <v>47.777999999999999</v>
      </c>
    </row>
    <row r="243" spans="1:18" s="85" customFormat="1" x14ac:dyDescent="0.3">
      <c r="A243" s="111" t="s">
        <v>539</v>
      </c>
      <c r="B243" s="114"/>
      <c r="C243" s="39"/>
      <c r="D243" s="115"/>
      <c r="E243" s="116"/>
      <c r="F243" s="117"/>
      <c r="G243" s="117"/>
      <c r="H243" s="116"/>
      <c r="I243" s="75">
        <f t="shared" si="286"/>
        <v>106.08293939393941</v>
      </c>
      <c r="J243" s="40">
        <f t="shared" ref="J243:Q243" si="337">SUM(J244:J250)</f>
        <v>947.99900000000002</v>
      </c>
      <c r="K243" s="40">
        <f t="shared" si="337"/>
        <v>947.99900000000002</v>
      </c>
      <c r="L243" s="40">
        <f t="shared" si="337"/>
        <v>0</v>
      </c>
      <c r="M243" s="40">
        <f t="shared" si="337"/>
        <v>26</v>
      </c>
      <c r="N243" s="40">
        <f t="shared" si="337"/>
        <v>1370.5940000000001</v>
      </c>
      <c r="O243" s="40">
        <f t="shared" si="337"/>
        <v>33</v>
      </c>
      <c r="P243" s="40">
        <f t="shared" si="337"/>
        <v>1144.0940000000001</v>
      </c>
      <c r="Q243" s="40">
        <f t="shared" si="337"/>
        <v>38.049999999999997</v>
      </c>
      <c r="R243" s="40">
        <f>SUM(R244:R250)</f>
        <v>3500.7370000000005</v>
      </c>
    </row>
    <row r="244" spans="1:18" ht="195" customHeight="1" outlineLevel="1" x14ac:dyDescent="0.3">
      <c r="A244" s="42" t="s">
        <v>539</v>
      </c>
      <c r="B244" s="43" t="s">
        <v>151</v>
      </c>
      <c r="C244" s="39" t="s">
        <v>229</v>
      </c>
      <c r="D244" s="41" t="s">
        <v>301</v>
      </c>
      <c r="E244" s="44" t="s">
        <v>853</v>
      </c>
      <c r="F244" s="45">
        <v>45571</v>
      </c>
      <c r="G244" s="45">
        <v>45573</v>
      </c>
      <c r="H244" s="44" t="s">
        <v>947</v>
      </c>
      <c r="I244" s="74">
        <f t="shared" si="286"/>
        <v>54.968000000000011</v>
      </c>
      <c r="J244" s="46">
        <f t="shared" ref="J244:J250" si="338">+K244+L244</f>
        <v>0</v>
      </c>
      <c r="K244" s="46">
        <v>0</v>
      </c>
      <c r="L244" s="46">
        <v>0</v>
      </c>
      <c r="M244" s="46">
        <f t="shared" ref="M244:M250" si="339">G244-F244</f>
        <v>2</v>
      </c>
      <c r="N244" s="48">
        <v>0</v>
      </c>
      <c r="O244" s="46">
        <f t="shared" ref="O244:O250" si="340">G244-F244+1</f>
        <v>3</v>
      </c>
      <c r="P244" s="46">
        <v>160.85400000000001</v>
      </c>
      <c r="Q244" s="46">
        <v>4.05</v>
      </c>
      <c r="R244" s="40">
        <f t="shared" ref="R244:R250" si="341">J244+N244+P244+Q244</f>
        <v>164.90400000000002</v>
      </c>
    </row>
    <row r="245" spans="1:18" ht="120.75" outlineLevel="1" x14ac:dyDescent="0.3">
      <c r="A245" s="42" t="s">
        <v>539</v>
      </c>
      <c r="B245" s="43" t="s">
        <v>126</v>
      </c>
      <c r="C245" s="39" t="s">
        <v>229</v>
      </c>
      <c r="D245" s="41" t="s">
        <v>301</v>
      </c>
      <c r="E245" s="44" t="s">
        <v>854</v>
      </c>
      <c r="F245" s="45">
        <v>45571</v>
      </c>
      <c r="G245" s="45">
        <v>45573</v>
      </c>
      <c r="H245" s="44" t="s">
        <v>947</v>
      </c>
      <c r="I245" s="74">
        <f t="shared" si="286"/>
        <v>54.951333333333338</v>
      </c>
      <c r="J245" s="46">
        <f t="shared" si="338"/>
        <v>0</v>
      </c>
      <c r="K245" s="46">
        <v>0</v>
      </c>
      <c r="L245" s="46">
        <v>0</v>
      </c>
      <c r="M245" s="46">
        <f t="shared" si="339"/>
        <v>2</v>
      </c>
      <c r="N245" s="46">
        <v>0</v>
      </c>
      <c r="O245" s="46">
        <f t="shared" si="340"/>
        <v>3</v>
      </c>
      <c r="P245" s="46">
        <v>160.85400000000001</v>
      </c>
      <c r="Q245" s="46">
        <v>4</v>
      </c>
      <c r="R245" s="40">
        <f t="shared" si="341"/>
        <v>164.85400000000001</v>
      </c>
    </row>
    <row r="246" spans="1:18" ht="69" outlineLevel="1" x14ac:dyDescent="0.3">
      <c r="A246" s="42" t="s">
        <v>539</v>
      </c>
      <c r="B246" s="43" t="s">
        <v>158</v>
      </c>
      <c r="C246" s="39" t="s">
        <v>229</v>
      </c>
      <c r="D246" s="41" t="s">
        <v>213</v>
      </c>
      <c r="E246" s="44" t="s">
        <v>855</v>
      </c>
      <c r="F246" s="45">
        <v>45558</v>
      </c>
      <c r="G246" s="45">
        <v>45563</v>
      </c>
      <c r="H246" s="44" t="s">
        <v>964</v>
      </c>
      <c r="I246" s="74">
        <f t="shared" si="286"/>
        <v>40.910666666666664</v>
      </c>
      <c r="J246" s="46">
        <f t="shared" si="338"/>
        <v>0</v>
      </c>
      <c r="K246" s="46">
        <v>0</v>
      </c>
      <c r="L246" s="46">
        <v>0</v>
      </c>
      <c r="M246" s="46">
        <f t="shared" si="339"/>
        <v>5</v>
      </c>
      <c r="N246" s="46">
        <v>235.464</v>
      </c>
      <c r="O246" s="46">
        <f t="shared" si="340"/>
        <v>6</v>
      </c>
      <c r="P246" s="46">
        <v>0</v>
      </c>
      <c r="Q246" s="46">
        <v>10</v>
      </c>
      <c r="R246" s="40">
        <f t="shared" si="341"/>
        <v>245.464</v>
      </c>
    </row>
    <row r="247" spans="1:18" ht="69" outlineLevel="1" x14ac:dyDescent="0.3">
      <c r="A247" s="42" t="s">
        <v>539</v>
      </c>
      <c r="B247" s="43" t="s">
        <v>159</v>
      </c>
      <c r="C247" s="39" t="s">
        <v>229</v>
      </c>
      <c r="D247" s="41" t="s">
        <v>460</v>
      </c>
      <c r="E247" s="44" t="s">
        <v>855</v>
      </c>
      <c r="F247" s="45">
        <v>45592</v>
      </c>
      <c r="G247" s="45">
        <v>45597</v>
      </c>
      <c r="H247" s="44" t="s">
        <v>302</v>
      </c>
      <c r="I247" s="74">
        <f t="shared" si="286"/>
        <v>81.239500000000007</v>
      </c>
      <c r="J247" s="46">
        <f t="shared" si="338"/>
        <v>177.24</v>
      </c>
      <c r="K247" s="46">
        <v>177.24</v>
      </c>
      <c r="L247" s="46">
        <v>0</v>
      </c>
      <c r="M247" s="46">
        <f t="shared" si="339"/>
        <v>5</v>
      </c>
      <c r="N247" s="46">
        <v>105.02800000000001</v>
      </c>
      <c r="O247" s="46">
        <f t="shared" si="340"/>
        <v>6</v>
      </c>
      <c r="P247" s="46">
        <v>195.16900000000001</v>
      </c>
      <c r="Q247" s="46">
        <v>10</v>
      </c>
      <c r="R247" s="40">
        <f t="shared" si="341"/>
        <v>487.43700000000001</v>
      </c>
    </row>
    <row r="248" spans="1:18" ht="69" outlineLevel="1" x14ac:dyDescent="0.3">
      <c r="A248" s="42" t="s">
        <v>539</v>
      </c>
      <c r="B248" s="43" t="s">
        <v>160</v>
      </c>
      <c r="C248" s="39" t="s">
        <v>229</v>
      </c>
      <c r="D248" s="41" t="s">
        <v>303</v>
      </c>
      <c r="E248" s="44" t="s">
        <v>855</v>
      </c>
      <c r="F248" s="45">
        <v>45626</v>
      </c>
      <c r="G248" s="45">
        <v>45630</v>
      </c>
      <c r="H248" s="44" t="s">
        <v>1012</v>
      </c>
      <c r="I248" s="74">
        <f t="shared" si="286"/>
        <v>195.815</v>
      </c>
      <c r="J248" s="46">
        <f t="shared" si="338"/>
        <v>311.39299999999997</v>
      </c>
      <c r="K248" s="46">
        <v>311.39299999999997</v>
      </c>
      <c r="L248" s="46">
        <v>0</v>
      </c>
      <c r="M248" s="46">
        <f t="shared" si="339"/>
        <v>4</v>
      </c>
      <c r="N248" s="46">
        <v>419</v>
      </c>
      <c r="O248" s="46">
        <f t="shared" si="340"/>
        <v>5</v>
      </c>
      <c r="P248" s="46">
        <v>238.68199999999999</v>
      </c>
      <c r="Q248" s="46">
        <v>10</v>
      </c>
      <c r="R248" s="40">
        <f t="shared" si="341"/>
        <v>979.07500000000005</v>
      </c>
    </row>
    <row r="249" spans="1:18" ht="155.25" outlineLevel="1" x14ac:dyDescent="0.3">
      <c r="A249" s="42" t="s">
        <v>539</v>
      </c>
      <c r="B249" s="43" t="s">
        <v>161</v>
      </c>
      <c r="C249" s="39" t="s">
        <v>229</v>
      </c>
      <c r="D249" s="41" t="s">
        <v>304</v>
      </c>
      <c r="E249" s="44" t="s">
        <v>856</v>
      </c>
      <c r="F249" s="45">
        <v>45626</v>
      </c>
      <c r="G249" s="45">
        <v>45630</v>
      </c>
      <c r="H249" s="44" t="s">
        <v>1012</v>
      </c>
      <c r="I249" s="74">
        <f t="shared" si="286"/>
        <v>208.28479999999999</v>
      </c>
      <c r="J249" s="46">
        <f t="shared" si="338"/>
        <v>322.56400000000002</v>
      </c>
      <c r="K249" s="46">
        <v>322.56400000000002</v>
      </c>
      <c r="L249" s="46">
        <v>0</v>
      </c>
      <c r="M249" s="46">
        <f t="shared" si="339"/>
        <v>4</v>
      </c>
      <c r="N249" s="46">
        <v>480.178</v>
      </c>
      <c r="O249" s="46">
        <f t="shared" si="340"/>
        <v>5</v>
      </c>
      <c r="P249" s="46">
        <v>238.68199999999999</v>
      </c>
      <c r="Q249" s="46">
        <v>0</v>
      </c>
      <c r="R249" s="40">
        <f t="shared" si="341"/>
        <v>1041.424</v>
      </c>
    </row>
    <row r="250" spans="1:18" ht="163.5" customHeight="1" outlineLevel="1" x14ac:dyDescent="0.3">
      <c r="A250" s="42" t="s">
        <v>539</v>
      </c>
      <c r="B250" s="43" t="s">
        <v>472</v>
      </c>
      <c r="C250" s="39" t="s">
        <v>229</v>
      </c>
      <c r="D250" s="41" t="s">
        <v>305</v>
      </c>
      <c r="E250" s="44" t="s">
        <v>857</v>
      </c>
      <c r="F250" s="45">
        <v>45629</v>
      </c>
      <c r="G250" s="45">
        <v>45633</v>
      </c>
      <c r="H250" s="44" t="s">
        <v>946</v>
      </c>
      <c r="I250" s="74">
        <f t="shared" si="286"/>
        <v>83.515799999999999</v>
      </c>
      <c r="J250" s="46">
        <f t="shared" si="338"/>
        <v>136.80199999999999</v>
      </c>
      <c r="K250" s="46">
        <v>136.80199999999999</v>
      </c>
      <c r="L250" s="46">
        <v>0</v>
      </c>
      <c r="M250" s="46">
        <f t="shared" si="339"/>
        <v>4</v>
      </c>
      <c r="N250" s="46">
        <v>130.92400000000001</v>
      </c>
      <c r="O250" s="46">
        <f t="shared" si="340"/>
        <v>5</v>
      </c>
      <c r="P250" s="46">
        <v>149.85300000000001</v>
      </c>
      <c r="Q250" s="46">
        <v>0</v>
      </c>
      <c r="R250" s="40">
        <f t="shared" si="341"/>
        <v>417.57900000000001</v>
      </c>
    </row>
    <row r="251" spans="1:18" s="85" customFormat="1" x14ac:dyDescent="0.3">
      <c r="A251" s="111" t="s">
        <v>540</v>
      </c>
      <c r="B251" s="114"/>
      <c r="C251" s="39"/>
      <c r="D251" s="115"/>
      <c r="E251" s="116"/>
      <c r="F251" s="117"/>
      <c r="G251" s="117"/>
      <c r="H251" s="116"/>
      <c r="I251" s="75">
        <f t="shared" si="286"/>
        <v>172.19675000000004</v>
      </c>
      <c r="J251" s="40">
        <f t="shared" ref="J251:Q251" si="342">SUM(J252:J255)</f>
        <v>2226.123</v>
      </c>
      <c r="K251" s="40">
        <f t="shared" si="342"/>
        <v>2226.123</v>
      </c>
      <c r="L251" s="40">
        <f t="shared" si="342"/>
        <v>0</v>
      </c>
      <c r="M251" s="40">
        <f t="shared" si="342"/>
        <v>16</v>
      </c>
      <c r="N251" s="40">
        <f t="shared" si="342"/>
        <v>586.02</v>
      </c>
      <c r="O251" s="40">
        <f t="shared" si="342"/>
        <v>20</v>
      </c>
      <c r="P251" s="40">
        <f t="shared" si="342"/>
        <v>575.06999999999994</v>
      </c>
      <c r="Q251" s="40">
        <f t="shared" si="342"/>
        <v>56.721999999999994</v>
      </c>
      <c r="R251" s="40">
        <f>SUM(R252:R255)</f>
        <v>3443.9350000000009</v>
      </c>
    </row>
    <row r="252" spans="1:18" ht="51.75" outlineLevel="1" x14ac:dyDescent="0.3">
      <c r="A252" s="42" t="s">
        <v>540</v>
      </c>
      <c r="B252" s="43" t="s">
        <v>64</v>
      </c>
      <c r="C252" s="39" t="s">
        <v>229</v>
      </c>
      <c r="D252" s="41" t="s">
        <v>309</v>
      </c>
      <c r="E252" s="44" t="s">
        <v>858</v>
      </c>
      <c r="F252" s="45">
        <v>45599</v>
      </c>
      <c r="G252" s="45">
        <v>45603</v>
      </c>
      <c r="H252" s="44" t="s">
        <v>973</v>
      </c>
      <c r="I252" s="74">
        <f t="shared" si="286"/>
        <v>228.75720000000001</v>
      </c>
      <c r="J252" s="46">
        <f>+K252+L252</f>
        <v>742.04100000000005</v>
      </c>
      <c r="K252" s="46">
        <v>742.04100000000005</v>
      </c>
      <c r="L252" s="46">
        <v>0</v>
      </c>
      <c r="M252" s="46">
        <f>G252-F252</f>
        <v>4</v>
      </c>
      <c r="N252" s="46">
        <v>195.34</v>
      </c>
      <c r="O252" s="46">
        <f>G252-F252+1</f>
        <v>5</v>
      </c>
      <c r="P252" s="46">
        <v>191.69</v>
      </c>
      <c r="Q252" s="46">
        <v>14.715</v>
      </c>
      <c r="R252" s="40">
        <f>J252+N252+P252+Q252</f>
        <v>1143.7860000000001</v>
      </c>
    </row>
    <row r="253" spans="1:18" ht="69" outlineLevel="1" x14ac:dyDescent="0.3">
      <c r="A253" s="42" t="s">
        <v>540</v>
      </c>
      <c r="B253" s="43" t="s">
        <v>70</v>
      </c>
      <c r="C253" s="39" t="s">
        <v>229</v>
      </c>
      <c r="D253" s="41" t="s">
        <v>309</v>
      </c>
      <c r="E253" s="44" t="s">
        <v>859</v>
      </c>
      <c r="F253" s="45">
        <v>45599</v>
      </c>
      <c r="G253" s="45">
        <v>45603</v>
      </c>
      <c r="H253" s="44" t="s">
        <v>973</v>
      </c>
      <c r="I253" s="74">
        <f t="shared" si="286"/>
        <v>226.49420000000003</v>
      </c>
      <c r="J253" s="46">
        <f>+K253+L253</f>
        <v>742.04100000000005</v>
      </c>
      <c r="K253" s="46">
        <v>742.04100000000005</v>
      </c>
      <c r="L253" s="46">
        <v>0</v>
      </c>
      <c r="M253" s="46">
        <f>G253-F253</f>
        <v>4</v>
      </c>
      <c r="N253" s="46">
        <v>195.34</v>
      </c>
      <c r="O253" s="46">
        <f>G253-F253+1</f>
        <v>5</v>
      </c>
      <c r="P253" s="46">
        <v>191.69</v>
      </c>
      <c r="Q253" s="46">
        <v>3.4</v>
      </c>
      <c r="R253" s="40">
        <f>J253+N253+P253+Q253</f>
        <v>1132.4710000000002</v>
      </c>
    </row>
    <row r="254" spans="1:18" ht="131.25" customHeight="1" outlineLevel="1" x14ac:dyDescent="0.3">
      <c r="A254" s="42" t="s">
        <v>540</v>
      </c>
      <c r="B254" s="43" t="s">
        <v>87</v>
      </c>
      <c r="C254" s="39" t="s">
        <v>229</v>
      </c>
      <c r="D254" s="41" t="s">
        <v>310</v>
      </c>
      <c r="E254" s="44" t="s">
        <v>860</v>
      </c>
      <c r="F254" s="45">
        <v>45599</v>
      </c>
      <c r="G254" s="45">
        <v>45603</v>
      </c>
      <c r="H254" s="44" t="s">
        <v>973</v>
      </c>
      <c r="I254" s="74">
        <f t="shared" si="286"/>
        <v>227.25420000000003</v>
      </c>
      <c r="J254" s="46">
        <f>+K254+L254</f>
        <v>742.04100000000005</v>
      </c>
      <c r="K254" s="46">
        <v>742.04100000000005</v>
      </c>
      <c r="L254" s="46">
        <v>0</v>
      </c>
      <c r="M254" s="46">
        <f>G254-F254</f>
        <v>4</v>
      </c>
      <c r="N254" s="46">
        <v>195.34</v>
      </c>
      <c r="O254" s="46">
        <f>G254-F254+1</f>
        <v>5</v>
      </c>
      <c r="P254" s="46">
        <v>191.69</v>
      </c>
      <c r="Q254" s="46">
        <v>7.2</v>
      </c>
      <c r="R254" s="40">
        <f>J254+N254+P254+Q254</f>
        <v>1136.2710000000002</v>
      </c>
    </row>
    <row r="255" spans="1:18" ht="131.25" customHeight="1" outlineLevel="1" x14ac:dyDescent="0.3">
      <c r="A255" s="42" t="s">
        <v>540</v>
      </c>
      <c r="B255" s="43" t="s">
        <v>473</v>
      </c>
      <c r="C255" s="39" t="s">
        <v>229</v>
      </c>
      <c r="D255" s="41" t="s">
        <v>673</v>
      </c>
      <c r="E255" s="44" t="s">
        <v>860</v>
      </c>
      <c r="F255" s="45">
        <v>45587</v>
      </c>
      <c r="G255" s="45">
        <v>45591</v>
      </c>
      <c r="H255" s="44" t="s">
        <v>156</v>
      </c>
      <c r="I255" s="74">
        <f t="shared" si="286"/>
        <v>6.2813999999999997</v>
      </c>
      <c r="J255" s="46">
        <f>+K255+L255</f>
        <v>0</v>
      </c>
      <c r="K255" s="46">
        <v>0</v>
      </c>
      <c r="L255" s="46">
        <v>0</v>
      </c>
      <c r="M255" s="46">
        <f>G255-F255</f>
        <v>4</v>
      </c>
      <c r="N255" s="46">
        <v>0</v>
      </c>
      <c r="O255" s="46">
        <f>G255-F255+1</f>
        <v>5</v>
      </c>
      <c r="P255" s="46">
        <v>0</v>
      </c>
      <c r="Q255" s="46">
        <v>31.407</v>
      </c>
      <c r="R255" s="40">
        <f>J255+N255+P255+Q255</f>
        <v>31.407</v>
      </c>
    </row>
    <row r="256" spans="1:18" s="85" customFormat="1" x14ac:dyDescent="0.3">
      <c r="A256" s="111" t="s">
        <v>541</v>
      </c>
      <c r="B256" s="114"/>
      <c r="C256" s="39"/>
      <c r="D256" s="115"/>
      <c r="E256" s="116"/>
      <c r="F256" s="117"/>
      <c r="G256" s="117"/>
      <c r="H256" s="116"/>
      <c r="I256" s="75">
        <f t="shared" si="286"/>
        <v>173.8470476190476</v>
      </c>
      <c r="J256" s="40">
        <f t="shared" ref="J256:Q256" si="343">SUM(J257:J268)</f>
        <v>4868.05</v>
      </c>
      <c r="K256" s="40">
        <f t="shared" si="343"/>
        <v>4868.05</v>
      </c>
      <c r="L256" s="40">
        <f t="shared" si="343"/>
        <v>0</v>
      </c>
      <c r="M256" s="40">
        <f t="shared" si="343"/>
        <v>30</v>
      </c>
      <c r="N256" s="40">
        <f t="shared" si="343"/>
        <v>1237.4019999999998</v>
      </c>
      <c r="O256" s="40">
        <f t="shared" si="343"/>
        <v>42</v>
      </c>
      <c r="P256" s="40">
        <f t="shared" si="343"/>
        <v>1194.7740000000001</v>
      </c>
      <c r="Q256" s="40">
        <f t="shared" si="343"/>
        <v>1.35</v>
      </c>
      <c r="R256" s="40">
        <f>SUM(R257:R268)</f>
        <v>7301.5759999999991</v>
      </c>
    </row>
    <row r="257" spans="1:18" ht="51.75" outlineLevel="1" x14ac:dyDescent="0.3">
      <c r="A257" s="42" t="s">
        <v>541</v>
      </c>
      <c r="B257" s="43" t="s">
        <v>65</v>
      </c>
      <c r="C257" s="39" t="s">
        <v>229</v>
      </c>
      <c r="D257" s="41" t="s">
        <v>306</v>
      </c>
      <c r="E257" s="44" t="s">
        <v>861</v>
      </c>
      <c r="F257" s="45">
        <v>45574</v>
      </c>
      <c r="G257" s="45">
        <v>45576</v>
      </c>
      <c r="H257" s="44" t="s">
        <v>985</v>
      </c>
      <c r="I257" s="74">
        <f t="shared" si="286"/>
        <v>277.49533333333335</v>
      </c>
      <c r="J257" s="46">
        <f t="shared" ref="J257:J268" si="344">+K257+L257</f>
        <v>670.2</v>
      </c>
      <c r="K257" s="46">
        <v>670.2</v>
      </c>
      <c r="L257" s="46">
        <v>0</v>
      </c>
      <c r="M257" s="46">
        <f t="shared" ref="M257:M268" si="345">G257-F257</f>
        <v>2</v>
      </c>
      <c r="N257" s="46">
        <v>68.168000000000006</v>
      </c>
      <c r="O257" s="46">
        <f t="shared" ref="O257:O268" si="346">G257-F257+1</f>
        <v>3</v>
      </c>
      <c r="P257" s="46">
        <v>94.117999999999995</v>
      </c>
      <c r="Q257" s="46">
        <v>0</v>
      </c>
      <c r="R257" s="40">
        <f t="shared" ref="R257:R268" si="347">J257+N257+P257+Q257</f>
        <v>832.4860000000001</v>
      </c>
    </row>
    <row r="258" spans="1:18" ht="119.25" customHeight="1" outlineLevel="1" x14ac:dyDescent="0.3">
      <c r="A258" s="42" t="s">
        <v>541</v>
      </c>
      <c r="B258" s="43" t="s">
        <v>127</v>
      </c>
      <c r="C258" s="39" t="s">
        <v>229</v>
      </c>
      <c r="D258" s="41" t="s">
        <v>307</v>
      </c>
      <c r="E258" s="44" t="s">
        <v>862</v>
      </c>
      <c r="F258" s="45">
        <v>45587</v>
      </c>
      <c r="G258" s="45">
        <v>45591</v>
      </c>
      <c r="H258" s="44" t="s">
        <v>1001</v>
      </c>
      <c r="I258" s="74">
        <f t="shared" si="286"/>
        <v>122.45480000000001</v>
      </c>
      <c r="J258" s="46">
        <f t="shared" si="344"/>
        <v>281.14999999999998</v>
      </c>
      <c r="K258" s="46">
        <v>281.14999999999998</v>
      </c>
      <c r="L258" s="46">
        <v>0</v>
      </c>
      <c r="M258" s="46">
        <f t="shared" si="345"/>
        <v>4</v>
      </c>
      <c r="N258" s="46">
        <v>185.87899999999999</v>
      </c>
      <c r="O258" s="46">
        <f t="shared" si="346"/>
        <v>5</v>
      </c>
      <c r="P258" s="46">
        <v>145.245</v>
      </c>
      <c r="Q258" s="46">
        <v>0</v>
      </c>
      <c r="R258" s="40">
        <f t="shared" si="347"/>
        <v>612.274</v>
      </c>
    </row>
    <row r="259" spans="1:18" ht="69" outlineLevel="1" x14ac:dyDescent="0.3">
      <c r="A259" s="42" t="s">
        <v>541</v>
      </c>
      <c r="B259" s="43" t="s">
        <v>152</v>
      </c>
      <c r="C259" s="39" t="s">
        <v>229</v>
      </c>
      <c r="D259" s="41" t="s">
        <v>698</v>
      </c>
      <c r="E259" s="44" t="s">
        <v>863</v>
      </c>
      <c r="F259" s="45">
        <v>45574</v>
      </c>
      <c r="G259" s="45">
        <v>45576</v>
      </c>
      <c r="H259" s="44" t="s">
        <v>985</v>
      </c>
      <c r="I259" s="74">
        <f t="shared" si="286"/>
        <v>180.39566666666667</v>
      </c>
      <c r="J259" s="46">
        <f t="shared" si="344"/>
        <v>378.9</v>
      </c>
      <c r="K259" s="46">
        <v>378.9</v>
      </c>
      <c r="L259" s="46">
        <v>0</v>
      </c>
      <c r="M259" s="46">
        <f t="shared" si="345"/>
        <v>2</v>
      </c>
      <c r="N259" s="46">
        <v>68.168000000000006</v>
      </c>
      <c r="O259" s="46">
        <f t="shared" si="346"/>
        <v>3</v>
      </c>
      <c r="P259" s="46">
        <v>94.119</v>
      </c>
      <c r="Q259" s="46">
        <v>0</v>
      </c>
      <c r="R259" s="40">
        <f t="shared" si="347"/>
        <v>541.18700000000001</v>
      </c>
    </row>
    <row r="260" spans="1:18" ht="69" outlineLevel="1" x14ac:dyDescent="0.3">
      <c r="A260" s="42" t="s">
        <v>541</v>
      </c>
      <c r="B260" s="43" t="s">
        <v>153</v>
      </c>
      <c r="C260" s="39" t="s">
        <v>229</v>
      </c>
      <c r="D260" s="41" t="s">
        <v>698</v>
      </c>
      <c r="E260" s="44" t="s">
        <v>864</v>
      </c>
      <c r="F260" s="45">
        <v>45574</v>
      </c>
      <c r="G260" s="45">
        <v>45576</v>
      </c>
      <c r="H260" s="44" t="s">
        <v>985</v>
      </c>
      <c r="I260" s="74">
        <f t="shared" si="286"/>
        <v>180.39566666666667</v>
      </c>
      <c r="J260" s="46">
        <f t="shared" si="344"/>
        <v>378.9</v>
      </c>
      <c r="K260" s="46">
        <v>378.9</v>
      </c>
      <c r="L260" s="46">
        <v>0</v>
      </c>
      <c r="M260" s="46">
        <f t="shared" si="345"/>
        <v>2</v>
      </c>
      <c r="N260" s="46">
        <v>68.168000000000006</v>
      </c>
      <c r="O260" s="46">
        <f t="shared" si="346"/>
        <v>3</v>
      </c>
      <c r="P260" s="46">
        <v>94.119</v>
      </c>
      <c r="Q260" s="46">
        <v>0</v>
      </c>
      <c r="R260" s="40">
        <f t="shared" si="347"/>
        <v>541.18700000000001</v>
      </c>
    </row>
    <row r="261" spans="1:18" ht="69" outlineLevel="1" x14ac:dyDescent="0.3">
      <c r="A261" s="42" t="s">
        <v>541</v>
      </c>
      <c r="B261" s="43" t="s">
        <v>162</v>
      </c>
      <c r="C261" s="39" t="s">
        <v>229</v>
      </c>
      <c r="D261" s="41" t="s">
        <v>647</v>
      </c>
      <c r="E261" s="44" t="s">
        <v>865</v>
      </c>
      <c r="F261" s="45">
        <v>45574</v>
      </c>
      <c r="G261" s="45">
        <v>45576</v>
      </c>
      <c r="H261" s="44" t="s">
        <v>985</v>
      </c>
      <c r="I261" s="74">
        <f t="shared" si="286"/>
        <v>180.39566666666667</v>
      </c>
      <c r="J261" s="46">
        <f t="shared" si="344"/>
        <v>378.9</v>
      </c>
      <c r="K261" s="46">
        <v>378.9</v>
      </c>
      <c r="L261" s="46">
        <v>0</v>
      </c>
      <c r="M261" s="46">
        <f t="shared" si="345"/>
        <v>2</v>
      </c>
      <c r="N261" s="46">
        <v>68.168000000000006</v>
      </c>
      <c r="O261" s="46">
        <f t="shared" si="346"/>
        <v>3</v>
      </c>
      <c r="P261" s="46">
        <v>94.119</v>
      </c>
      <c r="Q261" s="46">
        <v>0</v>
      </c>
      <c r="R261" s="40">
        <f t="shared" si="347"/>
        <v>541.18700000000001</v>
      </c>
    </row>
    <row r="262" spans="1:18" ht="51.75" outlineLevel="1" x14ac:dyDescent="0.3">
      <c r="A262" s="42" t="s">
        <v>541</v>
      </c>
      <c r="B262" s="43" t="s">
        <v>205</v>
      </c>
      <c r="C262" s="39" t="s">
        <v>229</v>
      </c>
      <c r="D262" s="41" t="s">
        <v>648</v>
      </c>
      <c r="E262" s="44" t="s">
        <v>861</v>
      </c>
      <c r="F262" s="45">
        <v>45588</v>
      </c>
      <c r="G262" s="45">
        <v>45590</v>
      </c>
      <c r="H262" s="44" t="s">
        <v>989</v>
      </c>
      <c r="I262" s="74">
        <f t="shared" si="286"/>
        <v>173.19733333333332</v>
      </c>
      <c r="J262" s="46">
        <f t="shared" si="344"/>
        <v>408</v>
      </c>
      <c r="K262" s="46">
        <v>408</v>
      </c>
      <c r="L262" s="46">
        <v>0</v>
      </c>
      <c r="M262" s="46">
        <f t="shared" si="345"/>
        <v>2</v>
      </c>
      <c r="N262" s="46">
        <v>58.121000000000002</v>
      </c>
      <c r="O262" s="46">
        <f t="shared" si="346"/>
        <v>3</v>
      </c>
      <c r="P262" s="46">
        <v>53.470999999999997</v>
      </c>
      <c r="Q262" s="46">
        <v>0</v>
      </c>
      <c r="R262" s="40">
        <f t="shared" si="347"/>
        <v>519.59199999999998</v>
      </c>
    </row>
    <row r="263" spans="1:18" ht="51.75" outlineLevel="1" x14ac:dyDescent="0.3">
      <c r="A263" s="42" t="s">
        <v>541</v>
      </c>
      <c r="B263" s="43" t="s">
        <v>206</v>
      </c>
      <c r="C263" s="39" t="s">
        <v>229</v>
      </c>
      <c r="D263" s="41" t="s">
        <v>293</v>
      </c>
      <c r="E263" s="44" t="s">
        <v>866</v>
      </c>
      <c r="F263" s="45">
        <v>45588</v>
      </c>
      <c r="G263" s="45">
        <v>45590</v>
      </c>
      <c r="H263" s="44" t="s">
        <v>989</v>
      </c>
      <c r="I263" s="74">
        <f t="shared" si="286"/>
        <v>173.19733333333332</v>
      </c>
      <c r="J263" s="46">
        <f t="shared" si="344"/>
        <v>408</v>
      </c>
      <c r="K263" s="46">
        <v>408</v>
      </c>
      <c r="L263" s="46">
        <v>0</v>
      </c>
      <c r="M263" s="46">
        <f t="shared" si="345"/>
        <v>2</v>
      </c>
      <c r="N263" s="46">
        <v>58.121000000000002</v>
      </c>
      <c r="O263" s="46">
        <f t="shared" si="346"/>
        <v>3</v>
      </c>
      <c r="P263" s="46">
        <v>53.470999999999997</v>
      </c>
      <c r="Q263" s="46">
        <v>0</v>
      </c>
      <c r="R263" s="40">
        <f t="shared" si="347"/>
        <v>519.59199999999998</v>
      </c>
    </row>
    <row r="264" spans="1:18" ht="86.25" outlineLevel="1" x14ac:dyDescent="0.3">
      <c r="A264" s="42" t="s">
        <v>541</v>
      </c>
      <c r="B264" s="43" t="s">
        <v>207</v>
      </c>
      <c r="C264" s="39" t="s">
        <v>229</v>
      </c>
      <c r="D264" s="41" t="s">
        <v>649</v>
      </c>
      <c r="E264" s="44" t="s">
        <v>867</v>
      </c>
      <c r="F264" s="45">
        <v>45588</v>
      </c>
      <c r="G264" s="45">
        <v>45590</v>
      </c>
      <c r="H264" s="44" t="s">
        <v>989</v>
      </c>
      <c r="I264" s="74">
        <f t="shared" si="286"/>
        <v>173.19733333333332</v>
      </c>
      <c r="J264" s="46">
        <f t="shared" si="344"/>
        <v>408</v>
      </c>
      <c r="K264" s="46">
        <v>408</v>
      </c>
      <c r="L264" s="46">
        <v>0</v>
      </c>
      <c r="M264" s="46">
        <f t="shared" si="345"/>
        <v>2</v>
      </c>
      <c r="N264" s="46">
        <v>58.121000000000002</v>
      </c>
      <c r="O264" s="46">
        <f t="shared" si="346"/>
        <v>3</v>
      </c>
      <c r="P264" s="46">
        <v>53.470999999999997</v>
      </c>
      <c r="Q264" s="46">
        <v>0</v>
      </c>
      <c r="R264" s="40">
        <f t="shared" si="347"/>
        <v>519.59199999999998</v>
      </c>
    </row>
    <row r="265" spans="1:18" ht="69" outlineLevel="1" x14ac:dyDescent="0.3">
      <c r="A265" s="42" t="s">
        <v>541</v>
      </c>
      <c r="B265" s="43" t="s">
        <v>208</v>
      </c>
      <c r="C265" s="39" t="s">
        <v>229</v>
      </c>
      <c r="D265" s="41" t="s">
        <v>649</v>
      </c>
      <c r="E265" s="44" t="s">
        <v>868</v>
      </c>
      <c r="F265" s="45">
        <v>45588</v>
      </c>
      <c r="G265" s="45">
        <v>45590</v>
      </c>
      <c r="H265" s="44" t="s">
        <v>989</v>
      </c>
      <c r="I265" s="74">
        <f t="shared" si="286"/>
        <v>173.19733333333332</v>
      </c>
      <c r="J265" s="46">
        <f t="shared" si="344"/>
        <v>408</v>
      </c>
      <c r="K265" s="46">
        <v>408</v>
      </c>
      <c r="L265" s="46">
        <v>0</v>
      </c>
      <c r="M265" s="46">
        <f t="shared" si="345"/>
        <v>2</v>
      </c>
      <c r="N265" s="46">
        <v>58.121000000000002</v>
      </c>
      <c r="O265" s="46">
        <f t="shared" si="346"/>
        <v>3</v>
      </c>
      <c r="P265" s="46">
        <v>53.470999999999997</v>
      </c>
      <c r="Q265" s="46">
        <v>0</v>
      </c>
      <c r="R265" s="40">
        <f t="shared" si="347"/>
        <v>519.59199999999998</v>
      </c>
    </row>
    <row r="266" spans="1:18" ht="86.25" outlineLevel="1" x14ac:dyDescent="0.3">
      <c r="A266" s="42" t="s">
        <v>541</v>
      </c>
      <c r="B266" s="43" t="s">
        <v>209</v>
      </c>
      <c r="C266" s="39" t="s">
        <v>229</v>
      </c>
      <c r="D266" s="41" t="s">
        <v>650</v>
      </c>
      <c r="E266" s="44" t="s">
        <v>869</v>
      </c>
      <c r="F266" s="45">
        <v>45621</v>
      </c>
      <c r="G266" s="45">
        <v>45625</v>
      </c>
      <c r="H266" s="44" t="s">
        <v>308</v>
      </c>
      <c r="I266" s="74">
        <f t="shared" si="286"/>
        <v>136.8776</v>
      </c>
      <c r="J266" s="46">
        <f t="shared" si="344"/>
        <v>344</v>
      </c>
      <c r="K266" s="46">
        <v>344</v>
      </c>
      <c r="L266" s="46">
        <v>0</v>
      </c>
      <c r="M266" s="46">
        <f t="shared" si="345"/>
        <v>4</v>
      </c>
      <c r="N266" s="46">
        <v>188.499</v>
      </c>
      <c r="O266" s="46">
        <f t="shared" si="346"/>
        <v>5</v>
      </c>
      <c r="P266" s="46">
        <v>151.88900000000001</v>
      </c>
      <c r="Q266" s="46">
        <v>0</v>
      </c>
      <c r="R266" s="40">
        <f t="shared" si="347"/>
        <v>684.38800000000003</v>
      </c>
    </row>
    <row r="267" spans="1:18" ht="86.25" outlineLevel="1" x14ac:dyDescent="0.3">
      <c r="A267" s="42" t="s">
        <v>541</v>
      </c>
      <c r="B267" s="43" t="s">
        <v>210</v>
      </c>
      <c r="C267" s="39" t="s">
        <v>229</v>
      </c>
      <c r="D267" s="41" t="s">
        <v>650</v>
      </c>
      <c r="E267" s="44" t="s">
        <v>870</v>
      </c>
      <c r="F267" s="45">
        <v>45621</v>
      </c>
      <c r="G267" s="45">
        <v>45625</v>
      </c>
      <c r="H267" s="44" t="s">
        <v>308</v>
      </c>
      <c r="I267" s="74">
        <f t="shared" si="286"/>
        <v>136.8776</v>
      </c>
      <c r="J267" s="46">
        <f t="shared" si="344"/>
        <v>344</v>
      </c>
      <c r="K267" s="46">
        <v>344</v>
      </c>
      <c r="L267" s="46">
        <v>0</v>
      </c>
      <c r="M267" s="46">
        <f t="shared" si="345"/>
        <v>4</v>
      </c>
      <c r="N267" s="46">
        <v>188.499</v>
      </c>
      <c r="O267" s="46">
        <f t="shared" si="346"/>
        <v>5</v>
      </c>
      <c r="P267" s="46">
        <v>151.88900000000001</v>
      </c>
      <c r="Q267" s="46">
        <v>0</v>
      </c>
      <c r="R267" s="40">
        <f t="shared" si="347"/>
        <v>684.38800000000003</v>
      </c>
    </row>
    <row r="268" spans="1:18" ht="68.25" customHeight="1" outlineLevel="1" x14ac:dyDescent="0.3">
      <c r="A268" s="42" t="s">
        <v>541</v>
      </c>
      <c r="B268" s="43" t="s">
        <v>211</v>
      </c>
      <c r="C268" s="39" t="s">
        <v>229</v>
      </c>
      <c r="D268" s="41" t="s">
        <v>651</v>
      </c>
      <c r="E268" s="44" t="s">
        <v>861</v>
      </c>
      <c r="F268" s="45">
        <v>45629</v>
      </c>
      <c r="G268" s="45">
        <v>45631</v>
      </c>
      <c r="H268" s="44" t="s">
        <v>947</v>
      </c>
      <c r="I268" s="74">
        <f t="shared" ref="I268:I331" si="348">R268/O268</f>
        <v>262.03699999999998</v>
      </c>
      <c r="J268" s="46">
        <f t="shared" si="344"/>
        <v>460</v>
      </c>
      <c r="K268" s="46">
        <v>460</v>
      </c>
      <c r="L268" s="46">
        <v>0</v>
      </c>
      <c r="M268" s="46">
        <f t="shared" si="345"/>
        <v>2</v>
      </c>
      <c r="N268" s="46">
        <v>169.369</v>
      </c>
      <c r="O268" s="46">
        <f t="shared" si="346"/>
        <v>3</v>
      </c>
      <c r="P268" s="46">
        <v>155.392</v>
      </c>
      <c r="Q268" s="46">
        <v>1.35</v>
      </c>
      <c r="R268" s="40">
        <f t="shared" si="347"/>
        <v>786.11099999999999</v>
      </c>
    </row>
    <row r="269" spans="1:18" s="85" customFormat="1" x14ac:dyDescent="0.3">
      <c r="A269" s="111" t="s">
        <v>542</v>
      </c>
      <c r="B269" s="114"/>
      <c r="C269" s="39"/>
      <c r="D269" s="115"/>
      <c r="E269" s="116"/>
      <c r="F269" s="45"/>
      <c r="G269" s="45"/>
      <c r="H269" s="116"/>
      <c r="I269" s="75">
        <f t="shared" si="348"/>
        <v>110.69781683168313</v>
      </c>
      <c r="J269" s="40">
        <f t="shared" ref="J269:Q269" si="349">SUM(J270:J311)</f>
        <v>11451.643</v>
      </c>
      <c r="K269" s="40">
        <f t="shared" si="349"/>
        <v>11451.643</v>
      </c>
      <c r="L269" s="40">
        <f t="shared" si="349"/>
        <v>0</v>
      </c>
      <c r="M269" s="40">
        <f t="shared" si="349"/>
        <v>166</v>
      </c>
      <c r="N269" s="40">
        <f t="shared" si="349"/>
        <v>4633.6769999999997</v>
      </c>
      <c r="O269" s="40">
        <f t="shared" si="349"/>
        <v>202</v>
      </c>
      <c r="P269" s="40">
        <f t="shared" si="349"/>
        <v>5991.34</v>
      </c>
      <c r="Q269" s="40">
        <f t="shared" si="349"/>
        <v>284.29899999999998</v>
      </c>
      <c r="R269" s="40">
        <f>SUM(R270:R311)</f>
        <v>22360.958999999992</v>
      </c>
    </row>
    <row r="270" spans="1:18" ht="159.75" customHeight="1" outlineLevel="1" x14ac:dyDescent="0.3">
      <c r="A270" s="42" t="s">
        <v>542</v>
      </c>
      <c r="B270" s="43" t="s">
        <v>66</v>
      </c>
      <c r="C270" s="39" t="s">
        <v>229</v>
      </c>
      <c r="D270" s="41" t="s">
        <v>683</v>
      </c>
      <c r="E270" s="44" t="s">
        <v>871</v>
      </c>
      <c r="F270" s="45">
        <v>45572</v>
      </c>
      <c r="G270" s="45">
        <v>45576</v>
      </c>
      <c r="H270" s="44" t="s">
        <v>1004</v>
      </c>
      <c r="I270" s="74">
        <f t="shared" si="348"/>
        <v>48.730399999999996</v>
      </c>
      <c r="J270" s="46">
        <f t="shared" ref="J270:J305" si="350">+K270+L270</f>
        <v>0</v>
      </c>
      <c r="K270" s="46">
        <v>0</v>
      </c>
      <c r="L270" s="46">
        <v>0</v>
      </c>
      <c r="M270" s="46">
        <f t="shared" ref="M270:M285" si="351">G270-F270</f>
        <v>4</v>
      </c>
      <c r="N270" s="46">
        <v>0</v>
      </c>
      <c r="O270" s="46">
        <f t="shared" ref="O270:O285" si="352">G270-F270+1</f>
        <v>5</v>
      </c>
      <c r="P270" s="46">
        <v>243.65199999999999</v>
      </c>
      <c r="Q270" s="46">
        <v>0</v>
      </c>
      <c r="R270" s="40">
        <f t="shared" ref="R270:R305" si="353">J270+N270+P270+Q270</f>
        <v>243.65199999999999</v>
      </c>
    </row>
    <row r="271" spans="1:18" ht="155.25" outlineLevel="1" x14ac:dyDescent="0.3">
      <c r="A271" s="42" t="s">
        <v>542</v>
      </c>
      <c r="B271" s="43" t="s">
        <v>69</v>
      </c>
      <c r="C271" s="39" t="s">
        <v>229</v>
      </c>
      <c r="D271" s="41" t="s">
        <v>314</v>
      </c>
      <c r="E271" s="44" t="s">
        <v>872</v>
      </c>
      <c r="F271" s="45">
        <v>45565</v>
      </c>
      <c r="G271" s="45">
        <v>45569</v>
      </c>
      <c r="H271" s="44" t="s">
        <v>992</v>
      </c>
      <c r="I271" s="74">
        <f t="shared" si="348"/>
        <v>75.367400000000004</v>
      </c>
      <c r="J271" s="46">
        <f t="shared" si="350"/>
        <v>319.38</v>
      </c>
      <c r="K271" s="46">
        <v>319.38</v>
      </c>
      <c r="L271" s="46">
        <v>0</v>
      </c>
      <c r="M271" s="46">
        <f t="shared" si="351"/>
        <v>4</v>
      </c>
      <c r="N271" s="46">
        <v>0</v>
      </c>
      <c r="O271" s="46">
        <f t="shared" si="352"/>
        <v>5</v>
      </c>
      <c r="P271" s="46">
        <v>0</v>
      </c>
      <c r="Q271" s="46">
        <v>57.457000000000001</v>
      </c>
      <c r="R271" s="40">
        <f t="shared" si="353"/>
        <v>376.83699999999999</v>
      </c>
    </row>
    <row r="272" spans="1:18" ht="51.75" outlineLevel="1" x14ac:dyDescent="0.3">
      <c r="A272" s="42" t="s">
        <v>542</v>
      </c>
      <c r="B272" s="43" t="s">
        <v>128</v>
      </c>
      <c r="C272" s="39" t="s">
        <v>229</v>
      </c>
      <c r="D272" s="41" t="s">
        <v>315</v>
      </c>
      <c r="E272" s="44" t="s">
        <v>873</v>
      </c>
      <c r="F272" s="45">
        <v>45572</v>
      </c>
      <c r="G272" s="45">
        <v>45577</v>
      </c>
      <c r="H272" s="44" t="s">
        <v>988</v>
      </c>
      <c r="I272" s="74">
        <f t="shared" si="348"/>
        <v>143.99716666666666</v>
      </c>
      <c r="J272" s="46">
        <f t="shared" si="350"/>
        <v>397.54899999999998</v>
      </c>
      <c r="K272" s="46">
        <v>397.54899999999998</v>
      </c>
      <c r="L272" s="46">
        <v>0</v>
      </c>
      <c r="M272" s="46">
        <f t="shared" si="351"/>
        <v>5</v>
      </c>
      <c r="N272" s="46">
        <v>254.876</v>
      </c>
      <c r="O272" s="46">
        <f t="shared" si="352"/>
        <v>6</v>
      </c>
      <c r="P272" s="46">
        <v>211.55799999999999</v>
      </c>
      <c r="Q272" s="46">
        <v>0</v>
      </c>
      <c r="R272" s="40">
        <f t="shared" si="353"/>
        <v>863.98299999999995</v>
      </c>
    </row>
    <row r="273" spans="1:18" ht="86.25" outlineLevel="1" x14ac:dyDescent="0.3">
      <c r="A273" s="42" t="s">
        <v>542</v>
      </c>
      <c r="B273" s="43" t="s">
        <v>129</v>
      </c>
      <c r="C273" s="39" t="s">
        <v>229</v>
      </c>
      <c r="D273" s="41" t="s">
        <v>315</v>
      </c>
      <c r="E273" s="44" t="s">
        <v>874</v>
      </c>
      <c r="F273" s="45">
        <v>45572</v>
      </c>
      <c r="G273" s="45">
        <v>45577</v>
      </c>
      <c r="H273" s="44" t="s">
        <v>988</v>
      </c>
      <c r="I273" s="74">
        <f t="shared" si="348"/>
        <v>143.99716666666666</v>
      </c>
      <c r="J273" s="46">
        <f t="shared" si="350"/>
        <v>397.54899999999998</v>
      </c>
      <c r="K273" s="46">
        <v>397.54899999999998</v>
      </c>
      <c r="L273" s="46">
        <v>0</v>
      </c>
      <c r="M273" s="46">
        <f t="shared" si="351"/>
        <v>5</v>
      </c>
      <c r="N273" s="46">
        <v>254.876</v>
      </c>
      <c r="O273" s="46">
        <f t="shared" si="352"/>
        <v>6</v>
      </c>
      <c r="P273" s="46">
        <v>211.55799999999999</v>
      </c>
      <c r="Q273" s="46">
        <v>0</v>
      </c>
      <c r="R273" s="40">
        <f t="shared" si="353"/>
        <v>863.98299999999995</v>
      </c>
    </row>
    <row r="274" spans="1:18" ht="86.25" outlineLevel="1" x14ac:dyDescent="0.3">
      <c r="A274" s="42" t="s">
        <v>542</v>
      </c>
      <c r="B274" s="43" t="s">
        <v>130</v>
      </c>
      <c r="C274" s="39" t="s">
        <v>229</v>
      </c>
      <c r="D274" s="41" t="s">
        <v>316</v>
      </c>
      <c r="E274" s="44" t="s">
        <v>875</v>
      </c>
      <c r="F274" s="45">
        <v>45572</v>
      </c>
      <c r="G274" s="45">
        <v>45574</v>
      </c>
      <c r="H274" s="44" t="s">
        <v>993</v>
      </c>
      <c r="I274" s="74">
        <f t="shared" si="348"/>
        <v>218.79533333333336</v>
      </c>
      <c r="J274" s="46">
        <f t="shared" si="350"/>
        <v>290.375</v>
      </c>
      <c r="K274" s="46">
        <v>290.375</v>
      </c>
      <c r="L274" s="46">
        <v>0</v>
      </c>
      <c r="M274" s="46">
        <f t="shared" si="351"/>
        <v>2</v>
      </c>
      <c r="N274" s="46">
        <v>152.53700000000001</v>
      </c>
      <c r="O274" s="46">
        <f t="shared" si="352"/>
        <v>3</v>
      </c>
      <c r="P274" s="46">
        <v>180.024</v>
      </c>
      <c r="Q274" s="46">
        <v>33.450000000000003</v>
      </c>
      <c r="R274" s="40">
        <f t="shared" si="353"/>
        <v>656.38600000000008</v>
      </c>
    </row>
    <row r="275" spans="1:18" ht="159" customHeight="1" outlineLevel="1" x14ac:dyDescent="0.3">
      <c r="A275" s="42" t="s">
        <v>542</v>
      </c>
      <c r="B275" s="43" t="s">
        <v>131</v>
      </c>
      <c r="C275" s="39" t="s">
        <v>229</v>
      </c>
      <c r="D275" s="41" t="s">
        <v>317</v>
      </c>
      <c r="E275" s="44" t="s">
        <v>876</v>
      </c>
      <c r="F275" s="45">
        <v>45593</v>
      </c>
      <c r="G275" s="45">
        <v>45597</v>
      </c>
      <c r="H275" s="44" t="s">
        <v>982</v>
      </c>
      <c r="I275" s="74">
        <f t="shared" si="348"/>
        <v>53.671000000000006</v>
      </c>
      <c r="J275" s="46">
        <f t="shared" si="350"/>
        <v>246.63</v>
      </c>
      <c r="K275" s="46">
        <v>246.63</v>
      </c>
      <c r="L275" s="46">
        <v>0</v>
      </c>
      <c r="M275" s="46">
        <f t="shared" si="351"/>
        <v>4</v>
      </c>
      <c r="N275" s="46">
        <v>0</v>
      </c>
      <c r="O275" s="46">
        <f t="shared" si="352"/>
        <v>5</v>
      </c>
      <c r="P275" s="46">
        <v>0</v>
      </c>
      <c r="Q275" s="46">
        <v>21.725000000000001</v>
      </c>
      <c r="R275" s="40">
        <f t="shared" si="353"/>
        <v>268.35500000000002</v>
      </c>
    </row>
    <row r="276" spans="1:18" ht="159" customHeight="1" outlineLevel="1" x14ac:dyDescent="0.3">
      <c r="A276" s="42" t="s">
        <v>542</v>
      </c>
      <c r="B276" s="43" t="s">
        <v>132</v>
      </c>
      <c r="C276" s="39" t="s">
        <v>229</v>
      </c>
      <c r="D276" s="41" t="s">
        <v>317</v>
      </c>
      <c r="E276" s="44" t="s">
        <v>877</v>
      </c>
      <c r="F276" s="45">
        <v>45593</v>
      </c>
      <c r="G276" s="45">
        <v>45597</v>
      </c>
      <c r="H276" s="44" t="s">
        <v>982</v>
      </c>
      <c r="I276" s="74">
        <f t="shared" si="348"/>
        <v>50.886000000000003</v>
      </c>
      <c r="J276" s="46">
        <f t="shared" si="350"/>
        <v>246.63</v>
      </c>
      <c r="K276" s="46">
        <v>246.63</v>
      </c>
      <c r="L276" s="46">
        <v>0</v>
      </c>
      <c r="M276" s="46">
        <f t="shared" si="351"/>
        <v>4</v>
      </c>
      <c r="N276" s="46">
        <v>0</v>
      </c>
      <c r="O276" s="46">
        <f t="shared" si="352"/>
        <v>5</v>
      </c>
      <c r="P276" s="46">
        <v>0</v>
      </c>
      <c r="Q276" s="46">
        <v>7.8</v>
      </c>
      <c r="R276" s="40">
        <f t="shared" si="353"/>
        <v>254.43</v>
      </c>
    </row>
    <row r="277" spans="1:18" ht="66" customHeight="1" outlineLevel="1" x14ac:dyDescent="0.3">
      <c r="A277" s="42" t="s">
        <v>542</v>
      </c>
      <c r="B277" s="43" t="s">
        <v>133</v>
      </c>
      <c r="C277" s="39" t="s">
        <v>229</v>
      </c>
      <c r="D277" s="41" t="s">
        <v>318</v>
      </c>
      <c r="E277" s="44" t="s">
        <v>878</v>
      </c>
      <c r="F277" s="45">
        <v>45580</v>
      </c>
      <c r="G277" s="45">
        <v>45582</v>
      </c>
      <c r="H277" s="44" t="s">
        <v>938</v>
      </c>
      <c r="I277" s="74">
        <f t="shared" si="348"/>
        <v>176.715</v>
      </c>
      <c r="J277" s="46">
        <f t="shared" si="350"/>
        <v>95.867000000000004</v>
      </c>
      <c r="K277" s="46">
        <v>95.867000000000004</v>
      </c>
      <c r="L277" s="46">
        <v>0</v>
      </c>
      <c r="M277" s="46">
        <f t="shared" si="351"/>
        <v>2</v>
      </c>
      <c r="N277" s="46">
        <v>51.420999999999999</v>
      </c>
      <c r="O277" s="46">
        <v>1</v>
      </c>
      <c r="P277" s="46">
        <v>29.427</v>
      </c>
      <c r="Q277" s="46">
        <v>0</v>
      </c>
      <c r="R277" s="40">
        <f t="shared" si="353"/>
        <v>176.715</v>
      </c>
    </row>
    <row r="278" spans="1:18" ht="103.5" outlineLevel="1" x14ac:dyDescent="0.3">
      <c r="A278" s="42" t="s">
        <v>542</v>
      </c>
      <c r="B278" s="43" t="s">
        <v>134</v>
      </c>
      <c r="C278" s="39" t="s">
        <v>229</v>
      </c>
      <c r="D278" s="41" t="s">
        <v>318</v>
      </c>
      <c r="E278" s="44" t="s">
        <v>879</v>
      </c>
      <c r="F278" s="45">
        <v>45580</v>
      </c>
      <c r="G278" s="45">
        <v>45584</v>
      </c>
      <c r="H278" s="44" t="s">
        <v>938</v>
      </c>
      <c r="I278" s="74">
        <f t="shared" si="348"/>
        <v>93.493500000000012</v>
      </c>
      <c r="J278" s="46">
        <f t="shared" si="350"/>
        <v>160.732</v>
      </c>
      <c r="K278" s="46">
        <v>160.732</v>
      </c>
      <c r="L278" s="46">
        <v>0</v>
      </c>
      <c r="M278" s="46">
        <f t="shared" si="351"/>
        <v>4</v>
      </c>
      <c r="N278" s="46">
        <v>95.531000000000006</v>
      </c>
      <c r="O278" s="46">
        <v>4</v>
      </c>
      <c r="P278" s="46">
        <v>117.711</v>
      </c>
      <c r="Q278" s="46">
        <v>0</v>
      </c>
      <c r="R278" s="40">
        <f t="shared" si="353"/>
        <v>373.97400000000005</v>
      </c>
    </row>
    <row r="279" spans="1:18" ht="93.75" customHeight="1" outlineLevel="1" x14ac:dyDescent="0.3">
      <c r="A279" s="42" t="s">
        <v>542</v>
      </c>
      <c r="B279" s="43" t="s">
        <v>135</v>
      </c>
      <c r="C279" s="39" t="s">
        <v>229</v>
      </c>
      <c r="D279" s="41" t="s">
        <v>319</v>
      </c>
      <c r="E279" s="44" t="s">
        <v>880</v>
      </c>
      <c r="F279" s="45">
        <v>45578</v>
      </c>
      <c r="G279" s="45">
        <v>45584</v>
      </c>
      <c r="H279" s="44" t="s">
        <v>947</v>
      </c>
      <c r="I279" s="74">
        <f t="shared" si="348"/>
        <v>176.99942857142858</v>
      </c>
      <c r="J279" s="46">
        <f t="shared" si="350"/>
        <v>373.84199999999998</v>
      </c>
      <c r="K279" s="46">
        <v>373.84199999999998</v>
      </c>
      <c r="L279" s="46">
        <v>0</v>
      </c>
      <c r="M279" s="46">
        <f t="shared" si="351"/>
        <v>6</v>
      </c>
      <c r="N279" s="46">
        <v>495.39400000000001</v>
      </c>
      <c r="O279" s="46">
        <f t="shared" si="352"/>
        <v>7</v>
      </c>
      <c r="P279" s="46">
        <v>369.76</v>
      </c>
      <c r="Q279" s="46">
        <v>0</v>
      </c>
      <c r="R279" s="40">
        <f t="shared" si="353"/>
        <v>1238.9960000000001</v>
      </c>
    </row>
    <row r="280" spans="1:18" ht="155.25" outlineLevel="1" x14ac:dyDescent="0.3">
      <c r="A280" s="42" t="s">
        <v>542</v>
      </c>
      <c r="B280" s="43" t="s">
        <v>136</v>
      </c>
      <c r="C280" s="39" t="s">
        <v>229</v>
      </c>
      <c r="D280" s="41" t="s">
        <v>319</v>
      </c>
      <c r="E280" s="44" t="s">
        <v>881</v>
      </c>
      <c r="F280" s="45">
        <v>45578</v>
      </c>
      <c r="G280" s="45">
        <v>45584</v>
      </c>
      <c r="H280" s="44" t="s">
        <v>947</v>
      </c>
      <c r="I280" s="74">
        <f t="shared" si="348"/>
        <v>167.64757142857141</v>
      </c>
      <c r="J280" s="46">
        <f t="shared" si="350"/>
        <v>373.84199999999998</v>
      </c>
      <c r="K280" s="46">
        <v>373.84199999999998</v>
      </c>
      <c r="L280" s="46">
        <v>0</v>
      </c>
      <c r="M280" s="46">
        <f t="shared" si="351"/>
        <v>6</v>
      </c>
      <c r="N280" s="46">
        <v>429.93099999999998</v>
      </c>
      <c r="O280" s="46">
        <f t="shared" si="352"/>
        <v>7</v>
      </c>
      <c r="P280" s="46">
        <v>369.76</v>
      </c>
      <c r="Q280" s="46">
        <v>0</v>
      </c>
      <c r="R280" s="40">
        <f t="shared" si="353"/>
        <v>1173.5329999999999</v>
      </c>
    </row>
    <row r="281" spans="1:18" ht="153" customHeight="1" outlineLevel="1" x14ac:dyDescent="0.3">
      <c r="A281" s="42" t="s">
        <v>542</v>
      </c>
      <c r="B281" s="43" t="s">
        <v>163</v>
      </c>
      <c r="C281" s="39" t="s">
        <v>229</v>
      </c>
      <c r="D281" s="41" t="s">
        <v>320</v>
      </c>
      <c r="E281" s="44" t="s">
        <v>882</v>
      </c>
      <c r="F281" s="45">
        <v>45586</v>
      </c>
      <c r="G281" s="45">
        <v>45589</v>
      </c>
      <c r="H281" s="44" t="s">
        <v>1004</v>
      </c>
      <c r="I281" s="74">
        <f t="shared" si="348"/>
        <v>47.738500000000002</v>
      </c>
      <c r="J281" s="46">
        <f t="shared" si="350"/>
        <v>0</v>
      </c>
      <c r="K281" s="46">
        <v>0</v>
      </c>
      <c r="L281" s="46">
        <v>0</v>
      </c>
      <c r="M281" s="46">
        <f t="shared" si="351"/>
        <v>3</v>
      </c>
      <c r="N281" s="46">
        <v>0</v>
      </c>
      <c r="O281" s="46">
        <f t="shared" si="352"/>
        <v>4</v>
      </c>
      <c r="P281" s="46">
        <v>190.95400000000001</v>
      </c>
      <c r="Q281" s="46">
        <v>0</v>
      </c>
      <c r="R281" s="40">
        <f t="shared" si="353"/>
        <v>190.95400000000001</v>
      </c>
    </row>
    <row r="282" spans="1:18" ht="174" customHeight="1" outlineLevel="1" x14ac:dyDescent="0.3">
      <c r="A282" s="42" t="s">
        <v>542</v>
      </c>
      <c r="B282" s="43" t="s">
        <v>164</v>
      </c>
      <c r="C282" s="39" t="s">
        <v>229</v>
      </c>
      <c r="D282" s="41" t="s">
        <v>320</v>
      </c>
      <c r="E282" s="44" t="s">
        <v>883</v>
      </c>
      <c r="F282" s="45">
        <v>45586</v>
      </c>
      <c r="G282" s="45">
        <v>45589</v>
      </c>
      <c r="H282" s="44" t="s">
        <v>1004</v>
      </c>
      <c r="I282" s="74">
        <f t="shared" si="348"/>
        <v>47.738500000000002</v>
      </c>
      <c r="J282" s="46">
        <f t="shared" si="350"/>
        <v>0</v>
      </c>
      <c r="K282" s="46">
        <v>0</v>
      </c>
      <c r="L282" s="46">
        <v>0</v>
      </c>
      <c r="M282" s="46">
        <f t="shared" si="351"/>
        <v>3</v>
      </c>
      <c r="N282" s="46">
        <v>0</v>
      </c>
      <c r="O282" s="46">
        <f t="shared" si="352"/>
        <v>4</v>
      </c>
      <c r="P282" s="46">
        <v>190.95400000000001</v>
      </c>
      <c r="Q282" s="46">
        <v>0</v>
      </c>
      <c r="R282" s="40">
        <f t="shared" si="353"/>
        <v>190.95400000000001</v>
      </c>
    </row>
    <row r="283" spans="1:18" ht="155.25" outlineLevel="1" x14ac:dyDescent="0.3">
      <c r="A283" s="42" t="s">
        <v>542</v>
      </c>
      <c r="B283" s="43" t="s">
        <v>165</v>
      </c>
      <c r="C283" s="39" t="s">
        <v>229</v>
      </c>
      <c r="D283" s="41" t="s">
        <v>321</v>
      </c>
      <c r="E283" s="44" t="s">
        <v>884</v>
      </c>
      <c r="F283" s="45">
        <v>45587</v>
      </c>
      <c r="G283" s="45">
        <v>45590</v>
      </c>
      <c r="H283" s="44" t="s">
        <v>938</v>
      </c>
      <c r="I283" s="74">
        <f t="shared" si="348"/>
        <v>69.485749999999996</v>
      </c>
      <c r="J283" s="46">
        <f t="shared" si="350"/>
        <v>160.21899999999999</v>
      </c>
      <c r="K283" s="46">
        <v>160.21899999999999</v>
      </c>
      <c r="L283" s="46">
        <v>0</v>
      </c>
      <c r="M283" s="46">
        <f t="shared" si="351"/>
        <v>3</v>
      </c>
      <c r="N283" s="46">
        <v>0</v>
      </c>
      <c r="O283" s="46">
        <f t="shared" si="352"/>
        <v>4</v>
      </c>
      <c r="P283" s="46">
        <v>117.724</v>
      </c>
      <c r="Q283" s="46">
        <v>0</v>
      </c>
      <c r="R283" s="40">
        <f t="shared" si="353"/>
        <v>277.94299999999998</v>
      </c>
    </row>
    <row r="284" spans="1:18" ht="51.75" outlineLevel="1" x14ac:dyDescent="0.3">
      <c r="A284" s="42" t="s">
        <v>542</v>
      </c>
      <c r="B284" s="43" t="s">
        <v>166</v>
      </c>
      <c r="C284" s="39" t="s">
        <v>229</v>
      </c>
      <c r="D284" s="41" t="s">
        <v>322</v>
      </c>
      <c r="E284" s="42" t="s">
        <v>894</v>
      </c>
      <c r="F284" s="45">
        <v>45582</v>
      </c>
      <c r="G284" s="45">
        <v>45584</v>
      </c>
      <c r="H284" s="44" t="s">
        <v>938</v>
      </c>
      <c r="I284" s="74">
        <f t="shared" si="348"/>
        <v>75.964666666666673</v>
      </c>
      <c r="J284" s="46">
        <f t="shared" si="350"/>
        <v>90.501000000000005</v>
      </c>
      <c r="K284" s="46">
        <v>90.501000000000005</v>
      </c>
      <c r="L284" s="46">
        <v>0</v>
      </c>
      <c r="M284" s="46">
        <f t="shared" si="351"/>
        <v>2</v>
      </c>
      <c r="N284" s="46">
        <v>44.11</v>
      </c>
      <c r="O284" s="46">
        <f t="shared" si="352"/>
        <v>3</v>
      </c>
      <c r="P284" s="46">
        <v>88.283000000000001</v>
      </c>
      <c r="Q284" s="46">
        <v>5</v>
      </c>
      <c r="R284" s="40">
        <f t="shared" si="353"/>
        <v>227.89400000000001</v>
      </c>
    </row>
    <row r="285" spans="1:18" ht="122.25" customHeight="1" outlineLevel="1" x14ac:dyDescent="0.3">
      <c r="A285" s="42" t="s">
        <v>542</v>
      </c>
      <c r="B285" s="43" t="s">
        <v>167</v>
      </c>
      <c r="C285" s="39" t="s">
        <v>229</v>
      </c>
      <c r="D285" s="41" t="s">
        <v>323</v>
      </c>
      <c r="E285" s="44" t="s">
        <v>885</v>
      </c>
      <c r="F285" s="45">
        <v>45598</v>
      </c>
      <c r="G285" s="45">
        <v>45604</v>
      </c>
      <c r="H285" s="44" t="s">
        <v>997</v>
      </c>
      <c r="I285" s="74">
        <f t="shared" si="348"/>
        <v>54.981571428571435</v>
      </c>
      <c r="J285" s="46">
        <f t="shared" si="350"/>
        <v>373.04700000000003</v>
      </c>
      <c r="K285" s="46">
        <v>373.04700000000003</v>
      </c>
      <c r="L285" s="46">
        <v>0</v>
      </c>
      <c r="M285" s="46">
        <f t="shared" si="351"/>
        <v>6</v>
      </c>
      <c r="N285" s="46">
        <v>0</v>
      </c>
      <c r="O285" s="46">
        <f t="shared" si="352"/>
        <v>7</v>
      </c>
      <c r="P285" s="46">
        <v>0</v>
      </c>
      <c r="Q285" s="46">
        <v>11.824</v>
      </c>
      <c r="R285" s="40">
        <f t="shared" si="353"/>
        <v>384.87100000000004</v>
      </c>
    </row>
    <row r="286" spans="1:18" ht="51.75" outlineLevel="1" x14ac:dyDescent="0.3">
      <c r="A286" s="42" t="s">
        <v>542</v>
      </c>
      <c r="B286" s="43" t="s">
        <v>168</v>
      </c>
      <c r="C286" s="39" t="s">
        <v>229</v>
      </c>
      <c r="D286" s="41" t="s">
        <v>324</v>
      </c>
      <c r="E286" s="44" t="s">
        <v>886</v>
      </c>
      <c r="F286" s="45">
        <v>45593</v>
      </c>
      <c r="G286" s="45">
        <v>45596</v>
      </c>
      <c r="H286" s="44" t="s">
        <v>938</v>
      </c>
      <c r="I286" s="74">
        <f t="shared" si="348"/>
        <v>96.4465</v>
      </c>
      <c r="J286" s="46">
        <f t="shared" si="350"/>
        <v>171.726</v>
      </c>
      <c r="K286" s="46">
        <v>171.726</v>
      </c>
      <c r="L286" s="46">
        <v>0</v>
      </c>
      <c r="M286" s="46">
        <v>3</v>
      </c>
      <c r="N286" s="46">
        <v>96.385000000000005</v>
      </c>
      <c r="O286" s="46">
        <v>4</v>
      </c>
      <c r="P286" s="46">
        <v>117.675</v>
      </c>
      <c r="Q286" s="46">
        <v>0</v>
      </c>
      <c r="R286" s="40">
        <f t="shared" si="353"/>
        <v>385.786</v>
      </c>
    </row>
    <row r="287" spans="1:18" ht="103.5" outlineLevel="1" x14ac:dyDescent="0.3">
      <c r="A287" s="42" t="s">
        <v>542</v>
      </c>
      <c r="B287" s="43" t="s">
        <v>169</v>
      </c>
      <c r="C287" s="39" t="s">
        <v>229</v>
      </c>
      <c r="D287" s="41" t="s">
        <v>324</v>
      </c>
      <c r="E287" s="44" t="s">
        <v>879</v>
      </c>
      <c r="F287" s="45">
        <v>45593</v>
      </c>
      <c r="G287" s="45">
        <v>45596</v>
      </c>
      <c r="H287" s="44" t="s">
        <v>938</v>
      </c>
      <c r="I287" s="74">
        <f t="shared" si="348"/>
        <v>96.4465</v>
      </c>
      <c r="J287" s="46">
        <f t="shared" si="350"/>
        <v>171.726</v>
      </c>
      <c r="K287" s="46">
        <v>171.726</v>
      </c>
      <c r="L287" s="46">
        <v>0</v>
      </c>
      <c r="M287" s="46">
        <f t="shared" ref="M287:M305" si="354">G287-F287</f>
        <v>3</v>
      </c>
      <c r="N287" s="46">
        <v>96.385000000000005</v>
      </c>
      <c r="O287" s="46">
        <f t="shared" ref="O287:O305" si="355">G287-F287+1</f>
        <v>4</v>
      </c>
      <c r="P287" s="46">
        <v>117.675</v>
      </c>
      <c r="Q287" s="46">
        <v>0</v>
      </c>
      <c r="R287" s="40">
        <f t="shared" si="353"/>
        <v>385.786</v>
      </c>
    </row>
    <row r="288" spans="1:18" ht="103.5" outlineLevel="1" x14ac:dyDescent="0.3">
      <c r="A288" s="42" t="s">
        <v>542</v>
      </c>
      <c r="B288" s="43" t="s">
        <v>170</v>
      </c>
      <c r="C288" s="39" t="s">
        <v>229</v>
      </c>
      <c r="D288" s="41" t="s">
        <v>324</v>
      </c>
      <c r="E288" s="44" t="s">
        <v>887</v>
      </c>
      <c r="F288" s="45">
        <v>45593</v>
      </c>
      <c r="G288" s="45">
        <v>45596</v>
      </c>
      <c r="H288" s="44" t="s">
        <v>938</v>
      </c>
      <c r="I288" s="74">
        <f t="shared" si="348"/>
        <v>96.4465</v>
      </c>
      <c r="J288" s="46">
        <f t="shared" si="350"/>
        <v>171.726</v>
      </c>
      <c r="K288" s="46">
        <v>171.726</v>
      </c>
      <c r="L288" s="46">
        <v>0</v>
      </c>
      <c r="M288" s="46">
        <f t="shared" si="354"/>
        <v>3</v>
      </c>
      <c r="N288" s="46">
        <v>96.385000000000005</v>
      </c>
      <c r="O288" s="46">
        <f t="shared" si="355"/>
        <v>4</v>
      </c>
      <c r="P288" s="46">
        <v>117.675</v>
      </c>
      <c r="Q288" s="46">
        <v>0</v>
      </c>
      <c r="R288" s="40">
        <f t="shared" si="353"/>
        <v>385.786</v>
      </c>
    </row>
    <row r="289" spans="1:18" ht="133.5" customHeight="1" outlineLevel="1" x14ac:dyDescent="0.3">
      <c r="A289" s="42" t="s">
        <v>542</v>
      </c>
      <c r="B289" s="43" t="s">
        <v>171</v>
      </c>
      <c r="C289" s="39" t="s">
        <v>229</v>
      </c>
      <c r="D289" s="41" t="s">
        <v>324</v>
      </c>
      <c r="E289" s="44" t="s">
        <v>888</v>
      </c>
      <c r="F289" s="45">
        <v>45593</v>
      </c>
      <c r="G289" s="45">
        <v>45596</v>
      </c>
      <c r="H289" s="44" t="s">
        <v>938</v>
      </c>
      <c r="I289" s="74">
        <f t="shared" si="348"/>
        <v>98.647750000000002</v>
      </c>
      <c r="J289" s="46">
        <f t="shared" si="350"/>
        <v>180.53100000000001</v>
      </c>
      <c r="K289" s="46">
        <v>180.53100000000001</v>
      </c>
      <c r="L289" s="46">
        <v>0</v>
      </c>
      <c r="M289" s="46">
        <f t="shared" si="354"/>
        <v>3</v>
      </c>
      <c r="N289" s="46">
        <v>96.385000000000005</v>
      </c>
      <c r="O289" s="46">
        <f t="shared" si="355"/>
        <v>4</v>
      </c>
      <c r="P289" s="46">
        <v>117.675</v>
      </c>
      <c r="Q289" s="46">
        <v>0</v>
      </c>
      <c r="R289" s="40">
        <f t="shared" si="353"/>
        <v>394.59100000000001</v>
      </c>
    </row>
    <row r="290" spans="1:18" ht="123.75" customHeight="1" outlineLevel="1" x14ac:dyDescent="0.3">
      <c r="A290" s="42" t="s">
        <v>542</v>
      </c>
      <c r="B290" s="43" t="s">
        <v>172</v>
      </c>
      <c r="C290" s="39" t="s">
        <v>229</v>
      </c>
      <c r="D290" s="41" t="s">
        <v>324</v>
      </c>
      <c r="E290" s="44" t="s">
        <v>889</v>
      </c>
      <c r="F290" s="45">
        <v>45593</v>
      </c>
      <c r="G290" s="45">
        <v>45594</v>
      </c>
      <c r="H290" s="44" t="s">
        <v>938</v>
      </c>
      <c r="I290" s="74">
        <f t="shared" si="348"/>
        <v>143.45099999999999</v>
      </c>
      <c r="J290" s="46">
        <f t="shared" si="350"/>
        <v>195.93700000000001</v>
      </c>
      <c r="K290" s="46">
        <v>195.93700000000001</v>
      </c>
      <c r="L290" s="46">
        <v>0</v>
      </c>
      <c r="M290" s="46">
        <f t="shared" si="354"/>
        <v>1</v>
      </c>
      <c r="N290" s="46">
        <v>32.128</v>
      </c>
      <c r="O290" s="46">
        <f t="shared" si="355"/>
        <v>2</v>
      </c>
      <c r="P290" s="46">
        <v>58.837000000000003</v>
      </c>
      <c r="Q290" s="46">
        <v>0</v>
      </c>
      <c r="R290" s="40">
        <f t="shared" si="353"/>
        <v>286.90199999999999</v>
      </c>
    </row>
    <row r="291" spans="1:18" ht="138" customHeight="1" outlineLevel="1" x14ac:dyDescent="0.3">
      <c r="A291" s="42" t="s">
        <v>542</v>
      </c>
      <c r="B291" s="43" t="s">
        <v>173</v>
      </c>
      <c r="C291" s="39" t="s">
        <v>229</v>
      </c>
      <c r="D291" s="41" t="s">
        <v>325</v>
      </c>
      <c r="E291" s="44" t="s">
        <v>890</v>
      </c>
      <c r="F291" s="45">
        <v>45606</v>
      </c>
      <c r="G291" s="45">
        <v>45612</v>
      </c>
      <c r="H291" s="44" t="s">
        <v>938</v>
      </c>
      <c r="I291" s="74">
        <f t="shared" si="348"/>
        <v>72.675142857142845</v>
      </c>
      <c r="J291" s="46">
        <f t="shared" si="350"/>
        <v>186.90799999999999</v>
      </c>
      <c r="K291" s="46">
        <v>186.90799999999999</v>
      </c>
      <c r="L291" s="46">
        <v>0</v>
      </c>
      <c r="M291" s="46">
        <f t="shared" si="354"/>
        <v>6</v>
      </c>
      <c r="N291" s="46">
        <v>115.74299999999999</v>
      </c>
      <c r="O291" s="46">
        <f t="shared" si="355"/>
        <v>7</v>
      </c>
      <c r="P291" s="46">
        <v>206.07499999999999</v>
      </c>
      <c r="Q291" s="46">
        <v>0</v>
      </c>
      <c r="R291" s="40">
        <f t="shared" si="353"/>
        <v>508.72599999999994</v>
      </c>
    </row>
    <row r="292" spans="1:18" ht="103.5" customHeight="1" outlineLevel="1" x14ac:dyDescent="0.3">
      <c r="A292" s="42" t="s">
        <v>542</v>
      </c>
      <c r="B292" s="43" t="s">
        <v>174</v>
      </c>
      <c r="C292" s="39" t="s">
        <v>229</v>
      </c>
      <c r="D292" s="41" t="s">
        <v>326</v>
      </c>
      <c r="E292" s="44" t="s">
        <v>891</v>
      </c>
      <c r="F292" s="45">
        <v>45608</v>
      </c>
      <c r="G292" s="45">
        <v>45611</v>
      </c>
      <c r="H292" s="44" t="s">
        <v>938</v>
      </c>
      <c r="I292" s="74">
        <f t="shared" si="348"/>
        <v>99.856750000000005</v>
      </c>
      <c r="J292" s="46">
        <f t="shared" si="350"/>
        <v>193.65600000000001</v>
      </c>
      <c r="K292" s="46">
        <v>193.65600000000001</v>
      </c>
      <c r="L292" s="46">
        <v>0</v>
      </c>
      <c r="M292" s="46">
        <f t="shared" si="354"/>
        <v>3</v>
      </c>
      <c r="N292" s="46">
        <v>87.525000000000006</v>
      </c>
      <c r="O292" s="46">
        <f t="shared" si="355"/>
        <v>4</v>
      </c>
      <c r="P292" s="46">
        <v>118.246</v>
      </c>
      <c r="Q292" s="46">
        <v>0</v>
      </c>
      <c r="R292" s="40">
        <f t="shared" si="353"/>
        <v>399.42700000000002</v>
      </c>
    </row>
    <row r="293" spans="1:18" ht="195.75" customHeight="1" outlineLevel="1" x14ac:dyDescent="0.3">
      <c r="A293" s="42" t="s">
        <v>542</v>
      </c>
      <c r="B293" s="43" t="s">
        <v>543</v>
      </c>
      <c r="C293" s="39" t="s">
        <v>229</v>
      </c>
      <c r="D293" s="41" t="s">
        <v>326</v>
      </c>
      <c r="E293" s="44" t="s">
        <v>892</v>
      </c>
      <c r="F293" s="45">
        <v>45608</v>
      </c>
      <c r="G293" s="45">
        <v>45611</v>
      </c>
      <c r="H293" s="44" t="s">
        <v>938</v>
      </c>
      <c r="I293" s="74">
        <f t="shared" si="348"/>
        <v>99.856750000000005</v>
      </c>
      <c r="J293" s="46">
        <f t="shared" si="350"/>
        <v>193.65600000000001</v>
      </c>
      <c r="K293" s="46">
        <v>193.65600000000001</v>
      </c>
      <c r="L293" s="46">
        <v>0</v>
      </c>
      <c r="M293" s="46">
        <f t="shared" si="354"/>
        <v>3</v>
      </c>
      <c r="N293" s="46">
        <v>87.525000000000006</v>
      </c>
      <c r="O293" s="46">
        <f t="shared" si="355"/>
        <v>4</v>
      </c>
      <c r="P293" s="46">
        <v>118.246</v>
      </c>
      <c r="Q293" s="46">
        <v>0</v>
      </c>
      <c r="R293" s="40">
        <f t="shared" si="353"/>
        <v>399.42700000000002</v>
      </c>
    </row>
    <row r="294" spans="1:18" ht="51.75" outlineLevel="1" x14ac:dyDescent="0.3">
      <c r="A294" s="42" t="s">
        <v>542</v>
      </c>
      <c r="B294" s="43" t="s">
        <v>544</v>
      </c>
      <c r="C294" s="39" t="s">
        <v>229</v>
      </c>
      <c r="D294" s="41" t="s">
        <v>327</v>
      </c>
      <c r="E294" s="44" t="s">
        <v>873</v>
      </c>
      <c r="F294" s="45">
        <v>45619</v>
      </c>
      <c r="G294" s="45">
        <v>45626</v>
      </c>
      <c r="H294" s="44" t="s">
        <v>998</v>
      </c>
      <c r="I294" s="74">
        <f t="shared" si="348"/>
        <v>178.05350000000001</v>
      </c>
      <c r="J294" s="46">
        <f t="shared" si="350"/>
        <v>898.47500000000002</v>
      </c>
      <c r="K294" s="46">
        <v>898.47500000000002</v>
      </c>
      <c r="L294" s="46">
        <v>0</v>
      </c>
      <c r="M294" s="46">
        <f t="shared" si="354"/>
        <v>7</v>
      </c>
      <c r="N294" s="46">
        <v>245.44499999999999</v>
      </c>
      <c r="O294" s="46">
        <f t="shared" si="355"/>
        <v>8</v>
      </c>
      <c r="P294" s="46">
        <v>280.50799999999998</v>
      </c>
      <c r="Q294" s="46">
        <v>0</v>
      </c>
      <c r="R294" s="40">
        <f t="shared" si="353"/>
        <v>1424.4280000000001</v>
      </c>
    </row>
    <row r="295" spans="1:18" ht="88.5" customHeight="1" outlineLevel="1" x14ac:dyDescent="0.3">
      <c r="A295" s="42" t="s">
        <v>542</v>
      </c>
      <c r="B295" s="43" t="s">
        <v>545</v>
      </c>
      <c r="C295" s="39" t="s">
        <v>229</v>
      </c>
      <c r="D295" s="41" t="s">
        <v>327</v>
      </c>
      <c r="E295" s="44" t="s">
        <v>874</v>
      </c>
      <c r="F295" s="45">
        <v>45619</v>
      </c>
      <c r="G295" s="45">
        <v>45626</v>
      </c>
      <c r="H295" s="44" t="s">
        <v>998</v>
      </c>
      <c r="I295" s="74">
        <f t="shared" si="348"/>
        <v>172.86600000000001</v>
      </c>
      <c r="J295" s="46">
        <f t="shared" si="350"/>
        <v>871.00099999999998</v>
      </c>
      <c r="K295" s="46">
        <v>871.00099999999998</v>
      </c>
      <c r="L295" s="46">
        <v>0</v>
      </c>
      <c r="M295" s="46">
        <f t="shared" si="354"/>
        <v>7</v>
      </c>
      <c r="N295" s="46">
        <v>231.41900000000001</v>
      </c>
      <c r="O295" s="46">
        <f t="shared" si="355"/>
        <v>8</v>
      </c>
      <c r="P295" s="46">
        <v>280.50799999999998</v>
      </c>
      <c r="Q295" s="46">
        <v>0</v>
      </c>
      <c r="R295" s="40">
        <f t="shared" si="353"/>
        <v>1382.9280000000001</v>
      </c>
    </row>
    <row r="296" spans="1:18" ht="123.75" customHeight="1" outlineLevel="1" x14ac:dyDescent="0.3">
      <c r="A296" s="42" t="s">
        <v>542</v>
      </c>
      <c r="B296" s="43" t="s">
        <v>546</v>
      </c>
      <c r="C296" s="39" t="s">
        <v>229</v>
      </c>
      <c r="D296" s="41" t="s">
        <v>328</v>
      </c>
      <c r="E296" s="44" t="s">
        <v>893</v>
      </c>
      <c r="F296" s="45">
        <v>45620</v>
      </c>
      <c r="G296" s="45">
        <v>45623</v>
      </c>
      <c r="H296" s="44" t="s">
        <v>947</v>
      </c>
      <c r="I296" s="74">
        <f t="shared" si="348"/>
        <v>234.26875000000001</v>
      </c>
      <c r="J296" s="46">
        <f t="shared" si="350"/>
        <v>533.47</v>
      </c>
      <c r="K296" s="46">
        <v>533.47</v>
      </c>
      <c r="L296" s="46">
        <v>0</v>
      </c>
      <c r="M296" s="46">
        <f t="shared" si="354"/>
        <v>3</v>
      </c>
      <c r="N296" s="46">
        <v>152.22</v>
      </c>
      <c r="O296" s="46">
        <f t="shared" si="355"/>
        <v>4</v>
      </c>
      <c r="P296" s="46">
        <v>206.90199999999999</v>
      </c>
      <c r="Q296" s="46">
        <v>44.482999999999997</v>
      </c>
      <c r="R296" s="40">
        <f t="shared" si="353"/>
        <v>937.07500000000005</v>
      </c>
    </row>
    <row r="297" spans="1:18" ht="51.75" outlineLevel="1" x14ac:dyDescent="0.3">
      <c r="A297" s="42" t="s">
        <v>542</v>
      </c>
      <c r="B297" s="43" t="s">
        <v>547</v>
      </c>
      <c r="C297" s="39" t="s">
        <v>229</v>
      </c>
      <c r="D297" s="41" t="s">
        <v>266</v>
      </c>
      <c r="E297" s="42" t="s">
        <v>894</v>
      </c>
      <c r="F297" s="45">
        <v>45624</v>
      </c>
      <c r="G297" s="45">
        <v>45626</v>
      </c>
      <c r="H297" s="44" t="s">
        <v>938</v>
      </c>
      <c r="I297" s="74">
        <f t="shared" si="348"/>
        <v>139.10733333333334</v>
      </c>
      <c r="J297" s="46">
        <f t="shared" si="350"/>
        <v>262.46600000000001</v>
      </c>
      <c r="K297" s="46">
        <v>262.46600000000001</v>
      </c>
      <c r="L297" s="46">
        <v>0</v>
      </c>
      <c r="M297" s="46">
        <f t="shared" si="354"/>
        <v>2</v>
      </c>
      <c r="N297" s="46">
        <v>63.75</v>
      </c>
      <c r="O297" s="46">
        <f t="shared" si="355"/>
        <v>3</v>
      </c>
      <c r="P297" s="46">
        <v>91.105999999999995</v>
      </c>
      <c r="Q297" s="46">
        <v>0</v>
      </c>
      <c r="R297" s="40">
        <f t="shared" si="353"/>
        <v>417.322</v>
      </c>
    </row>
    <row r="298" spans="1:18" ht="169.5" customHeight="1" outlineLevel="1" x14ac:dyDescent="0.3">
      <c r="A298" s="42" t="s">
        <v>542</v>
      </c>
      <c r="B298" s="43" t="s">
        <v>548</v>
      </c>
      <c r="C298" s="39" t="s">
        <v>229</v>
      </c>
      <c r="D298" s="41" t="s">
        <v>329</v>
      </c>
      <c r="E298" s="44" t="s">
        <v>895</v>
      </c>
      <c r="F298" s="45">
        <v>45621</v>
      </c>
      <c r="G298" s="45">
        <v>45624</v>
      </c>
      <c r="H298" s="44" t="s">
        <v>181</v>
      </c>
      <c r="I298" s="74">
        <f t="shared" si="348"/>
        <v>59.957250000000002</v>
      </c>
      <c r="J298" s="46">
        <f t="shared" si="350"/>
        <v>196.04900000000001</v>
      </c>
      <c r="K298" s="46">
        <v>196.04900000000001</v>
      </c>
      <c r="L298" s="46">
        <v>0</v>
      </c>
      <c r="M298" s="46">
        <f t="shared" si="354"/>
        <v>3</v>
      </c>
      <c r="N298" s="46">
        <v>0</v>
      </c>
      <c r="O298" s="46">
        <f t="shared" si="355"/>
        <v>4</v>
      </c>
      <c r="P298" s="46">
        <v>0</v>
      </c>
      <c r="Q298" s="46">
        <v>43.78</v>
      </c>
      <c r="R298" s="40">
        <f t="shared" si="353"/>
        <v>239.82900000000001</v>
      </c>
    </row>
    <row r="299" spans="1:18" ht="149.25" customHeight="1" outlineLevel="1" x14ac:dyDescent="0.3">
      <c r="A299" s="42" t="s">
        <v>542</v>
      </c>
      <c r="B299" s="43" t="s">
        <v>549</v>
      </c>
      <c r="C299" s="39" t="s">
        <v>229</v>
      </c>
      <c r="D299" s="41" t="s">
        <v>329</v>
      </c>
      <c r="E299" s="44" t="s">
        <v>896</v>
      </c>
      <c r="F299" s="45">
        <v>45621</v>
      </c>
      <c r="G299" s="45">
        <v>45624</v>
      </c>
      <c r="H299" s="44" t="s">
        <v>181</v>
      </c>
      <c r="I299" s="74">
        <f t="shared" si="348"/>
        <v>59.957250000000002</v>
      </c>
      <c r="J299" s="46">
        <f t="shared" si="350"/>
        <v>196.04900000000001</v>
      </c>
      <c r="K299" s="46">
        <v>196.04900000000001</v>
      </c>
      <c r="L299" s="46">
        <v>0</v>
      </c>
      <c r="M299" s="46">
        <f t="shared" si="354"/>
        <v>3</v>
      </c>
      <c r="N299" s="46">
        <v>0</v>
      </c>
      <c r="O299" s="46">
        <f t="shared" si="355"/>
        <v>4</v>
      </c>
      <c r="P299" s="46">
        <v>0</v>
      </c>
      <c r="Q299" s="46">
        <v>43.78</v>
      </c>
      <c r="R299" s="40">
        <f t="shared" si="353"/>
        <v>239.82900000000001</v>
      </c>
    </row>
    <row r="300" spans="1:18" ht="103.5" outlineLevel="1" x14ac:dyDescent="0.3">
      <c r="A300" s="42" t="s">
        <v>542</v>
      </c>
      <c r="B300" s="43" t="s">
        <v>550</v>
      </c>
      <c r="C300" s="39" t="s">
        <v>229</v>
      </c>
      <c r="D300" s="41" t="s">
        <v>330</v>
      </c>
      <c r="E300" s="44" t="s">
        <v>887</v>
      </c>
      <c r="F300" s="45">
        <v>45630</v>
      </c>
      <c r="G300" s="45">
        <v>45633</v>
      </c>
      <c r="H300" s="44" t="s">
        <v>984</v>
      </c>
      <c r="I300" s="74">
        <f t="shared" si="348"/>
        <v>119.91999999999999</v>
      </c>
      <c r="J300" s="46">
        <f t="shared" si="350"/>
        <v>238.02099999999999</v>
      </c>
      <c r="K300" s="46">
        <v>238.02099999999999</v>
      </c>
      <c r="L300" s="46">
        <v>0</v>
      </c>
      <c r="M300" s="46">
        <f t="shared" si="354"/>
        <v>3</v>
      </c>
      <c r="N300" s="46">
        <v>127.937</v>
      </c>
      <c r="O300" s="46">
        <f t="shared" si="355"/>
        <v>4</v>
      </c>
      <c r="P300" s="46">
        <v>113.72199999999999</v>
      </c>
      <c r="Q300" s="46">
        <v>0</v>
      </c>
      <c r="R300" s="40">
        <f t="shared" si="353"/>
        <v>479.67999999999995</v>
      </c>
    </row>
    <row r="301" spans="1:18" ht="89.25" customHeight="1" outlineLevel="1" x14ac:dyDescent="0.3">
      <c r="A301" s="42" t="s">
        <v>542</v>
      </c>
      <c r="B301" s="43" t="s">
        <v>551</v>
      </c>
      <c r="C301" s="39" t="s">
        <v>229</v>
      </c>
      <c r="D301" s="41" t="s">
        <v>331</v>
      </c>
      <c r="E301" s="44" t="s">
        <v>874</v>
      </c>
      <c r="F301" s="45">
        <v>45628</v>
      </c>
      <c r="G301" s="45">
        <v>45632</v>
      </c>
      <c r="H301" s="44" t="s">
        <v>982</v>
      </c>
      <c r="I301" s="74">
        <f t="shared" si="348"/>
        <v>377.58199999999999</v>
      </c>
      <c r="J301" s="46">
        <f t="shared" si="350"/>
        <v>295.95999999999998</v>
      </c>
      <c r="K301" s="46">
        <v>295.95999999999998</v>
      </c>
      <c r="L301" s="46">
        <v>0</v>
      </c>
      <c r="M301" s="46">
        <v>1</v>
      </c>
      <c r="N301" s="46">
        <v>48.5</v>
      </c>
      <c r="O301" s="46">
        <v>1</v>
      </c>
      <c r="P301" s="46">
        <v>33.122</v>
      </c>
      <c r="Q301" s="46">
        <v>0</v>
      </c>
      <c r="R301" s="40">
        <f t="shared" si="353"/>
        <v>377.58199999999999</v>
      </c>
    </row>
    <row r="302" spans="1:18" ht="162.75" customHeight="1" outlineLevel="1" x14ac:dyDescent="0.3">
      <c r="A302" s="42" t="s">
        <v>542</v>
      </c>
      <c r="B302" s="43" t="s">
        <v>552</v>
      </c>
      <c r="C302" s="39" t="s">
        <v>229</v>
      </c>
      <c r="D302" s="41" t="s">
        <v>331</v>
      </c>
      <c r="E302" s="44" t="s">
        <v>332</v>
      </c>
      <c r="F302" s="45">
        <v>45628</v>
      </c>
      <c r="G302" s="45">
        <v>45632</v>
      </c>
      <c r="H302" s="44" t="s">
        <v>982</v>
      </c>
      <c r="I302" s="74">
        <f t="shared" si="348"/>
        <v>336.637</v>
      </c>
      <c r="J302" s="46">
        <f t="shared" si="350"/>
        <v>254.227</v>
      </c>
      <c r="K302" s="46">
        <v>254.227</v>
      </c>
      <c r="L302" s="46">
        <v>0</v>
      </c>
      <c r="M302" s="46">
        <v>1</v>
      </c>
      <c r="N302" s="46">
        <v>49.287999999999997</v>
      </c>
      <c r="O302" s="46">
        <v>1</v>
      </c>
      <c r="P302" s="46">
        <v>33.122</v>
      </c>
      <c r="Q302" s="46">
        <v>0</v>
      </c>
      <c r="R302" s="40">
        <f t="shared" si="353"/>
        <v>336.637</v>
      </c>
    </row>
    <row r="303" spans="1:18" ht="51.75" outlineLevel="1" x14ac:dyDescent="0.3">
      <c r="A303" s="42" t="s">
        <v>542</v>
      </c>
      <c r="B303" s="43" t="s">
        <v>553</v>
      </c>
      <c r="C303" s="39" t="s">
        <v>229</v>
      </c>
      <c r="D303" s="41" t="s">
        <v>333</v>
      </c>
      <c r="E303" s="44" t="s">
        <v>897</v>
      </c>
      <c r="F303" s="45">
        <v>45622</v>
      </c>
      <c r="G303" s="45">
        <v>45624</v>
      </c>
      <c r="H303" s="44" t="s">
        <v>984</v>
      </c>
      <c r="I303" s="74">
        <f t="shared" si="348"/>
        <v>119.15349999999999</v>
      </c>
      <c r="J303" s="46">
        <f t="shared" si="350"/>
        <v>123.98099999999999</v>
      </c>
      <c r="K303" s="46">
        <v>123.98099999999999</v>
      </c>
      <c r="L303" s="46">
        <v>0</v>
      </c>
      <c r="M303" s="46">
        <f t="shared" si="354"/>
        <v>2</v>
      </c>
      <c r="N303" s="46">
        <v>51.786000000000001</v>
      </c>
      <c r="O303" s="46">
        <v>2</v>
      </c>
      <c r="P303" s="46">
        <v>57.54</v>
      </c>
      <c r="Q303" s="46">
        <v>5</v>
      </c>
      <c r="R303" s="40">
        <f t="shared" si="353"/>
        <v>238.30699999999999</v>
      </c>
    </row>
    <row r="304" spans="1:18" ht="86.25" outlineLevel="1" x14ac:dyDescent="0.3">
      <c r="A304" s="42" t="s">
        <v>542</v>
      </c>
      <c r="B304" s="43" t="s">
        <v>554</v>
      </c>
      <c r="C304" s="39" t="s">
        <v>229</v>
      </c>
      <c r="D304" s="41" t="s">
        <v>333</v>
      </c>
      <c r="E304" s="44" t="s">
        <v>875</v>
      </c>
      <c r="F304" s="45">
        <v>45621</v>
      </c>
      <c r="G304" s="45">
        <v>45625</v>
      </c>
      <c r="H304" s="44" t="s">
        <v>984</v>
      </c>
      <c r="I304" s="74">
        <f t="shared" si="348"/>
        <v>165.31020000000001</v>
      </c>
      <c r="J304" s="46">
        <f t="shared" si="350"/>
        <v>530.09900000000005</v>
      </c>
      <c r="K304" s="46">
        <v>530.09900000000005</v>
      </c>
      <c r="L304" s="46">
        <v>0</v>
      </c>
      <c r="M304" s="46">
        <f t="shared" si="354"/>
        <v>4</v>
      </c>
      <c r="N304" s="46">
        <v>152.6</v>
      </c>
      <c r="O304" s="46">
        <f t="shared" si="355"/>
        <v>5</v>
      </c>
      <c r="P304" s="46">
        <v>143.852</v>
      </c>
      <c r="Q304" s="46">
        <v>0</v>
      </c>
      <c r="R304" s="40">
        <f t="shared" si="353"/>
        <v>826.55100000000004</v>
      </c>
    </row>
    <row r="305" spans="1:18" ht="128.25" customHeight="1" outlineLevel="1" x14ac:dyDescent="0.3">
      <c r="A305" s="42" t="s">
        <v>542</v>
      </c>
      <c r="B305" s="43" t="s">
        <v>555</v>
      </c>
      <c r="C305" s="39" t="s">
        <v>229</v>
      </c>
      <c r="D305" s="41" t="s">
        <v>333</v>
      </c>
      <c r="E305" s="44" t="s">
        <v>898</v>
      </c>
      <c r="F305" s="45">
        <v>45621</v>
      </c>
      <c r="G305" s="45">
        <v>45625</v>
      </c>
      <c r="H305" s="44" t="s">
        <v>984</v>
      </c>
      <c r="I305" s="74">
        <f t="shared" si="348"/>
        <v>165.31020000000001</v>
      </c>
      <c r="J305" s="46">
        <f t="shared" si="350"/>
        <v>530.09900000000005</v>
      </c>
      <c r="K305" s="46">
        <v>530.09900000000005</v>
      </c>
      <c r="L305" s="46">
        <v>0</v>
      </c>
      <c r="M305" s="46">
        <f t="shared" si="354"/>
        <v>4</v>
      </c>
      <c r="N305" s="46">
        <v>152.6</v>
      </c>
      <c r="O305" s="46">
        <f t="shared" si="355"/>
        <v>5</v>
      </c>
      <c r="P305" s="46">
        <v>143.852</v>
      </c>
      <c r="Q305" s="46">
        <v>0</v>
      </c>
      <c r="R305" s="40">
        <f t="shared" si="353"/>
        <v>826.55100000000004</v>
      </c>
    </row>
    <row r="306" spans="1:18" ht="114" customHeight="1" outlineLevel="1" x14ac:dyDescent="0.3">
      <c r="A306" s="42" t="s">
        <v>542</v>
      </c>
      <c r="B306" s="43" t="s">
        <v>556</v>
      </c>
      <c r="C306" s="39" t="s">
        <v>229</v>
      </c>
      <c r="D306" s="41" t="s">
        <v>333</v>
      </c>
      <c r="E306" s="44" t="s">
        <v>891</v>
      </c>
      <c r="F306" s="45">
        <v>45621</v>
      </c>
      <c r="G306" s="45">
        <v>45625</v>
      </c>
      <c r="H306" s="44" t="s">
        <v>984</v>
      </c>
      <c r="I306" s="74">
        <f t="shared" si="348"/>
        <v>165.31020000000001</v>
      </c>
      <c r="J306" s="46">
        <f t="shared" ref="J306" si="356">+K306+L306</f>
        <v>530.09900000000005</v>
      </c>
      <c r="K306" s="46">
        <v>530.09900000000005</v>
      </c>
      <c r="L306" s="46">
        <v>0</v>
      </c>
      <c r="M306" s="46">
        <f t="shared" ref="M306" si="357">G306-F306</f>
        <v>4</v>
      </c>
      <c r="N306" s="46">
        <v>152.6</v>
      </c>
      <c r="O306" s="46">
        <f t="shared" ref="O306" si="358">G306-F306+1</f>
        <v>5</v>
      </c>
      <c r="P306" s="46">
        <v>143.852</v>
      </c>
      <c r="Q306" s="46">
        <v>0</v>
      </c>
      <c r="R306" s="40">
        <f t="shared" ref="R306" si="359">J306+N306+P306+Q306</f>
        <v>826.55100000000004</v>
      </c>
    </row>
    <row r="307" spans="1:18" ht="70.5" customHeight="1" outlineLevel="1" x14ac:dyDescent="0.3">
      <c r="A307" s="42" t="s">
        <v>542</v>
      </c>
      <c r="B307" s="43" t="s">
        <v>557</v>
      </c>
      <c r="C307" s="39" t="s">
        <v>229</v>
      </c>
      <c r="D307" s="41" t="s">
        <v>468</v>
      </c>
      <c r="E307" s="44" t="s">
        <v>894</v>
      </c>
      <c r="F307" s="45">
        <v>45639</v>
      </c>
      <c r="G307" s="45">
        <v>45639</v>
      </c>
      <c r="H307" s="44" t="s">
        <v>938</v>
      </c>
      <c r="I307" s="74">
        <f t="shared" si="348"/>
        <v>29.93</v>
      </c>
      <c r="J307" s="46">
        <f t="shared" ref="J307" si="360">+K307+L307</f>
        <v>0</v>
      </c>
      <c r="K307" s="46">
        <v>0</v>
      </c>
      <c r="L307" s="46">
        <v>0</v>
      </c>
      <c r="M307" s="46">
        <f t="shared" ref="M307" si="361">G307-F307</f>
        <v>0</v>
      </c>
      <c r="N307" s="46">
        <v>0</v>
      </c>
      <c r="O307" s="46">
        <f t="shared" ref="O307" si="362">G307-F307+1</f>
        <v>1</v>
      </c>
      <c r="P307" s="46">
        <v>29.93</v>
      </c>
      <c r="Q307" s="46">
        <v>0</v>
      </c>
      <c r="R307" s="40">
        <f t="shared" ref="R307" si="363">J307+N307+P307+Q307</f>
        <v>29.93</v>
      </c>
    </row>
    <row r="308" spans="1:18" ht="70.5" customHeight="1" outlineLevel="1" x14ac:dyDescent="0.3">
      <c r="A308" s="42" t="s">
        <v>542</v>
      </c>
      <c r="B308" s="43" t="s">
        <v>558</v>
      </c>
      <c r="C308" s="39" t="s">
        <v>229</v>
      </c>
      <c r="D308" s="41" t="s">
        <v>466</v>
      </c>
      <c r="E308" s="44" t="s">
        <v>894</v>
      </c>
      <c r="F308" s="45">
        <v>45644</v>
      </c>
      <c r="G308" s="45">
        <v>45646</v>
      </c>
      <c r="H308" s="44" t="s">
        <v>938</v>
      </c>
      <c r="I308" s="74">
        <f t="shared" si="348"/>
        <v>117.68833333333333</v>
      </c>
      <c r="J308" s="46">
        <f t="shared" ref="J308" si="364">+K308+L308</f>
        <v>185.34399999999999</v>
      </c>
      <c r="K308" s="46">
        <v>185.34399999999999</v>
      </c>
      <c r="L308" s="46">
        <v>0</v>
      </c>
      <c r="M308" s="46">
        <f t="shared" ref="M308" si="365">G308-F308</f>
        <v>2</v>
      </c>
      <c r="N308" s="46">
        <v>67.489999999999995</v>
      </c>
      <c r="O308" s="46">
        <f t="shared" ref="O308" si="366">G308-F308+1</f>
        <v>3</v>
      </c>
      <c r="P308" s="46">
        <v>90.230999999999995</v>
      </c>
      <c r="Q308" s="46">
        <v>10</v>
      </c>
      <c r="R308" s="40">
        <f t="shared" ref="R308" si="367">J308+N308+P308+Q308</f>
        <v>353.065</v>
      </c>
    </row>
    <row r="309" spans="1:18" ht="120.75" outlineLevel="1" x14ac:dyDescent="0.3">
      <c r="A309" s="42" t="s">
        <v>542</v>
      </c>
      <c r="B309" s="43" t="s">
        <v>559</v>
      </c>
      <c r="C309" s="39" t="s">
        <v>229</v>
      </c>
      <c r="D309" s="41" t="s">
        <v>469</v>
      </c>
      <c r="E309" s="44" t="s">
        <v>899</v>
      </c>
      <c r="F309" s="45">
        <v>45641</v>
      </c>
      <c r="G309" s="45">
        <v>45647</v>
      </c>
      <c r="H309" s="44" t="s">
        <v>938</v>
      </c>
      <c r="I309" s="74">
        <f t="shared" si="348"/>
        <v>72.866714285714281</v>
      </c>
      <c r="J309" s="46">
        <f t="shared" ref="J309" si="368">+K309+L309</f>
        <v>159.31800000000001</v>
      </c>
      <c r="K309" s="46">
        <v>159.31800000000001</v>
      </c>
      <c r="L309" s="46">
        <v>0</v>
      </c>
      <c r="M309" s="46">
        <f t="shared" ref="M309" si="369">G309-F309</f>
        <v>6</v>
      </c>
      <c r="N309" s="46">
        <v>140.30099999999999</v>
      </c>
      <c r="O309" s="46">
        <f t="shared" ref="O309" si="370">G309-F309+1</f>
        <v>7</v>
      </c>
      <c r="P309" s="46">
        <v>210.44800000000001</v>
      </c>
      <c r="Q309" s="46">
        <v>0</v>
      </c>
      <c r="R309" s="40">
        <f t="shared" ref="R309" si="371">J309+N309+P309+Q309</f>
        <v>510.06700000000001</v>
      </c>
    </row>
    <row r="310" spans="1:18" ht="103.5" outlineLevel="1" x14ac:dyDescent="0.3">
      <c r="A310" s="42" t="s">
        <v>542</v>
      </c>
      <c r="B310" s="43" t="s">
        <v>560</v>
      </c>
      <c r="C310" s="39" t="s">
        <v>229</v>
      </c>
      <c r="D310" s="41" t="s">
        <v>469</v>
      </c>
      <c r="E310" s="44" t="s">
        <v>900</v>
      </c>
      <c r="F310" s="45">
        <v>45634</v>
      </c>
      <c r="G310" s="45">
        <v>45647</v>
      </c>
      <c r="H310" s="44" t="s">
        <v>938</v>
      </c>
      <c r="I310" s="74">
        <f t="shared" si="348"/>
        <v>71.597714285714275</v>
      </c>
      <c r="J310" s="46">
        <f t="shared" ref="J310" si="372">+K310+L310</f>
        <v>327.47800000000001</v>
      </c>
      <c r="K310" s="46">
        <v>327.47800000000001</v>
      </c>
      <c r="L310" s="46">
        <v>0</v>
      </c>
      <c r="M310" s="46">
        <f t="shared" ref="M310" si="373">G310-F310</f>
        <v>13</v>
      </c>
      <c r="N310" s="46">
        <v>255.30199999999999</v>
      </c>
      <c r="O310" s="46">
        <f t="shared" ref="O310" si="374">G310-F310+1</f>
        <v>14</v>
      </c>
      <c r="P310" s="46">
        <v>419.58800000000002</v>
      </c>
      <c r="Q310" s="46">
        <v>0</v>
      </c>
      <c r="R310" s="40">
        <f t="shared" ref="R310" si="375">J310+N310+P310+Q310</f>
        <v>1002.3679999999999</v>
      </c>
    </row>
    <row r="311" spans="1:18" ht="120.75" outlineLevel="1" x14ac:dyDescent="0.3">
      <c r="A311" s="42" t="s">
        <v>542</v>
      </c>
      <c r="B311" s="43" t="s">
        <v>561</v>
      </c>
      <c r="C311" s="39" t="s">
        <v>229</v>
      </c>
      <c r="D311" s="41" t="s">
        <v>469</v>
      </c>
      <c r="E311" s="44" t="s">
        <v>901</v>
      </c>
      <c r="F311" s="45">
        <v>45634</v>
      </c>
      <c r="G311" s="45">
        <v>45647</v>
      </c>
      <c r="H311" s="44" t="s">
        <v>938</v>
      </c>
      <c r="I311" s="74">
        <f t="shared" si="348"/>
        <v>71.597714285714275</v>
      </c>
      <c r="J311" s="46">
        <f t="shared" ref="J311" si="376">+K311+L311</f>
        <v>327.47800000000001</v>
      </c>
      <c r="K311" s="46">
        <v>327.47800000000001</v>
      </c>
      <c r="L311" s="46">
        <v>0</v>
      </c>
      <c r="M311" s="46">
        <f t="shared" ref="M311" si="377">G311-F311</f>
        <v>13</v>
      </c>
      <c r="N311" s="46">
        <v>255.30199999999999</v>
      </c>
      <c r="O311" s="46">
        <f t="shared" ref="O311" si="378">G311-F311+1</f>
        <v>14</v>
      </c>
      <c r="P311" s="46">
        <v>419.58800000000002</v>
      </c>
      <c r="Q311" s="46">
        <v>0</v>
      </c>
      <c r="R311" s="40">
        <f t="shared" ref="R311" si="379">J311+N311+P311+Q311</f>
        <v>1002.3679999999999</v>
      </c>
    </row>
    <row r="312" spans="1:18" s="85" customFormat="1" x14ac:dyDescent="0.3">
      <c r="A312" s="111" t="s">
        <v>562</v>
      </c>
      <c r="B312" s="114"/>
      <c r="C312" s="39"/>
      <c r="D312" s="115"/>
      <c r="E312" s="116"/>
      <c r="F312" s="45"/>
      <c r="G312" s="45"/>
      <c r="H312" s="116"/>
      <c r="I312" s="75">
        <f t="shared" si="348"/>
        <v>65.831073643410861</v>
      </c>
      <c r="J312" s="40">
        <f t="shared" ref="J312:Q312" si="380">SUM(J313:J342)</f>
        <v>4602.1440000000002</v>
      </c>
      <c r="K312" s="40">
        <f t="shared" si="380"/>
        <v>4602.1440000000002</v>
      </c>
      <c r="L312" s="40">
        <f t="shared" si="380"/>
        <v>0</v>
      </c>
      <c r="M312" s="40">
        <f t="shared" si="380"/>
        <v>228</v>
      </c>
      <c r="N312" s="40">
        <f t="shared" si="380"/>
        <v>5447.8190000000004</v>
      </c>
      <c r="O312" s="40">
        <f t="shared" si="380"/>
        <v>258</v>
      </c>
      <c r="P312" s="40">
        <f t="shared" si="380"/>
        <v>6218.8269999999993</v>
      </c>
      <c r="Q312" s="40">
        <f t="shared" si="380"/>
        <v>715.62700000000018</v>
      </c>
      <c r="R312" s="40">
        <f>SUM(R313:R342)</f>
        <v>16984.417000000001</v>
      </c>
    </row>
    <row r="313" spans="1:18" ht="86.25" outlineLevel="1" x14ac:dyDescent="0.3">
      <c r="A313" s="42" t="s">
        <v>562</v>
      </c>
      <c r="B313" s="43" t="s">
        <v>67</v>
      </c>
      <c r="C313" s="39" t="s">
        <v>229</v>
      </c>
      <c r="D313" s="41" t="s">
        <v>186</v>
      </c>
      <c r="E313" s="44" t="s">
        <v>902</v>
      </c>
      <c r="F313" s="45">
        <v>45550</v>
      </c>
      <c r="G313" s="45">
        <v>45554</v>
      </c>
      <c r="H313" s="44" t="s">
        <v>936</v>
      </c>
      <c r="I313" s="74">
        <f t="shared" si="348"/>
        <v>52.378199999999993</v>
      </c>
      <c r="J313" s="46">
        <f t="shared" ref="J313:J338" si="381">+K313+L313</f>
        <v>0</v>
      </c>
      <c r="K313" s="46">
        <v>0</v>
      </c>
      <c r="L313" s="46">
        <v>0</v>
      </c>
      <c r="M313" s="46">
        <f t="shared" ref="M313:M338" si="382">G313-F313</f>
        <v>4</v>
      </c>
      <c r="N313" s="46">
        <v>142.327</v>
      </c>
      <c r="O313" s="46">
        <f t="shared" ref="O313:O338" si="383">G313-F313+1</f>
        <v>5</v>
      </c>
      <c r="P313" s="46">
        <v>0</v>
      </c>
      <c r="Q313" s="46">
        <v>119.56399999999999</v>
      </c>
      <c r="R313" s="40">
        <f t="shared" ref="R313:R338" si="384">J313+N313+P313+Q313</f>
        <v>261.89099999999996</v>
      </c>
    </row>
    <row r="314" spans="1:18" ht="120.75" outlineLevel="1" x14ac:dyDescent="0.3">
      <c r="A314" s="42" t="s">
        <v>562</v>
      </c>
      <c r="B314" s="43" t="s">
        <v>223</v>
      </c>
      <c r="C314" s="39" t="s">
        <v>229</v>
      </c>
      <c r="D314" s="41" t="s">
        <v>334</v>
      </c>
      <c r="E314" s="44" t="s">
        <v>335</v>
      </c>
      <c r="F314" s="45">
        <v>45571</v>
      </c>
      <c r="G314" s="45">
        <v>45576</v>
      </c>
      <c r="H314" s="44" t="s">
        <v>969</v>
      </c>
      <c r="I314" s="74">
        <f t="shared" si="348"/>
        <v>160.89533333333335</v>
      </c>
      <c r="J314" s="46">
        <f t="shared" si="381"/>
        <v>414.488</v>
      </c>
      <c r="K314" s="46">
        <v>414.488</v>
      </c>
      <c r="L314" s="46">
        <v>0</v>
      </c>
      <c r="M314" s="46">
        <f t="shared" si="382"/>
        <v>5</v>
      </c>
      <c r="N314" s="46">
        <v>257.82499999999999</v>
      </c>
      <c r="O314" s="46">
        <f t="shared" si="383"/>
        <v>6</v>
      </c>
      <c r="P314" s="46">
        <v>293.05900000000003</v>
      </c>
      <c r="Q314" s="46">
        <v>0</v>
      </c>
      <c r="R314" s="40">
        <f t="shared" si="384"/>
        <v>965.37200000000007</v>
      </c>
    </row>
    <row r="315" spans="1:18" ht="63" customHeight="1" outlineLevel="1" x14ac:dyDescent="0.3">
      <c r="A315" s="42" t="s">
        <v>562</v>
      </c>
      <c r="B315" s="43" t="s">
        <v>224</v>
      </c>
      <c r="C315" s="39" t="s">
        <v>229</v>
      </c>
      <c r="D315" s="41" t="s">
        <v>336</v>
      </c>
      <c r="E315" s="44" t="s">
        <v>903</v>
      </c>
      <c r="F315" s="45">
        <v>45586</v>
      </c>
      <c r="G315" s="45">
        <v>45590</v>
      </c>
      <c r="H315" s="44" t="s">
        <v>936</v>
      </c>
      <c r="I315" s="74">
        <f t="shared" si="348"/>
        <v>193.24219999999997</v>
      </c>
      <c r="J315" s="46">
        <f t="shared" si="381"/>
        <v>242.04</v>
      </c>
      <c r="K315" s="46">
        <v>242.04</v>
      </c>
      <c r="L315" s="46">
        <v>0</v>
      </c>
      <c r="M315" s="46">
        <f t="shared" si="382"/>
        <v>4</v>
      </c>
      <c r="N315" s="46">
        <v>300.51</v>
      </c>
      <c r="O315" s="46">
        <f t="shared" si="383"/>
        <v>5</v>
      </c>
      <c r="P315" s="46">
        <v>252.089</v>
      </c>
      <c r="Q315" s="46">
        <v>171.572</v>
      </c>
      <c r="R315" s="40">
        <f t="shared" si="384"/>
        <v>966.2109999999999</v>
      </c>
    </row>
    <row r="316" spans="1:18" ht="112.5" customHeight="1" outlineLevel="1" x14ac:dyDescent="0.3">
      <c r="A316" s="42" t="s">
        <v>562</v>
      </c>
      <c r="B316" s="43" t="s">
        <v>225</v>
      </c>
      <c r="C316" s="39" t="s">
        <v>229</v>
      </c>
      <c r="D316" s="41" t="s">
        <v>336</v>
      </c>
      <c r="E316" s="44" t="s">
        <v>904</v>
      </c>
      <c r="F316" s="45">
        <v>45586</v>
      </c>
      <c r="G316" s="45">
        <v>45590</v>
      </c>
      <c r="H316" s="44" t="s">
        <v>936</v>
      </c>
      <c r="I316" s="74">
        <f t="shared" si="348"/>
        <v>170.65279999999998</v>
      </c>
      <c r="J316" s="46">
        <f t="shared" si="381"/>
        <v>255.17</v>
      </c>
      <c r="K316" s="46">
        <v>255.17</v>
      </c>
      <c r="L316" s="46">
        <v>0</v>
      </c>
      <c r="M316" s="46">
        <f t="shared" si="382"/>
        <v>4</v>
      </c>
      <c r="N316" s="46">
        <v>224.32</v>
      </c>
      <c r="O316" s="46">
        <f t="shared" si="383"/>
        <v>5</v>
      </c>
      <c r="P316" s="46">
        <v>252.089</v>
      </c>
      <c r="Q316" s="46">
        <v>121.685</v>
      </c>
      <c r="R316" s="40">
        <f t="shared" si="384"/>
        <v>853.2639999999999</v>
      </c>
    </row>
    <row r="317" spans="1:18" ht="75" customHeight="1" outlineLevel="1" x14ac:dyDescent="0.3">
      <c r="A317" s="42" t="s">
        <v>562</v>
      </c>
      <c r="B317" s="43" t="s">
        <v>563</v>
      </c>
      <c r="C317" s="39" t="s">
        <v>229</v>
      </c>
      <c r="D317" s="41" t="s">
        <v>337</v>
      </c>
      <c r="E317" s="44" t="s">
        <v>905</v>
      </c>
      <c r="F317" s="45">
        <v>45586</v>
      </c>
      <c r="G317" s="45">
        <v>45590</v>
      </c>
      <c r="H317" s="44" t="s">
        <v>978</v>
      </c>
      <c r="I317" s="74">
        <f t="shared" si="348"/>
        <v>89.365199999999987</v>
      </c>
      <c r="J317" s="46">
        <f t="shared" si="381"/>
        <v>0</v>
      </c>
      <c r="K317" s="46">
        <v>0</v>
      </c>
      <c r="L317" s="46">
        <v>0</v>
      </c>
      <c r="M317" s="46">
        <f t="shared" si="382"/>
        <v>4</v>
      </c>
      <c r="N317" s="46">
        <v>160.83699999999999</v>
      </c>
      <c r="O317" s="46">
        <f t="shared" si="383"/>
        <v>5</v>
      </c>
      <c r="P317" s="46">
        <v>285.98899999999998</v>
      </c>
      <c r="Q317" s="46">
        <v>0</v>
      </c>
      <c r="R317" s="40">
        <f t="shared" si="384"/>
        <v>446.82599999999996</v>
      </c>
    </row>
    <row r="318" spans="1:18" ht="51.75" outlineLevel="1" x14ac:dyDescent="0.3">
      <c r="A318" s="42" t="s">
        <v>562</v>
      </c>
      <c r="B318" s="43" t="s">
        <v>564</v>
      </c>
      <c r="C318" s="39" t="s">
        <v>229</v>
      </c>
      <c r="D318" s="41" t="s">
        <v>187</v>
      </c>
      <c r="E318" s="44" t="s">
        <v>903</v>
      </c>
      <c r="F318" s="45">
        <v>45543</v>
      </c>
      <c r="G318" s="45">
        <v>45556</v>
      </c>
      <c r="H318" s="44" t="s">
        <v>184</v>
      </c>
      <c r="I318" s="74">
        <f t="shared" si="348"/>
        <v>16.977857142857143</v>
      </c>
      <c r="J318" s="46">
        <f t="shared" si="381"/>
        <v>0</v>
      </c>
      <c r="K318" s="46">
        <v>0</v>
      </c>
      <c r="L318" s="46">
        <v>0</v>
      </c>
      <c r="M318" s="46">
        <f t="shared" si="382"/>
        <v>13</v>
      </c>
      <c r="N318" s="46">
        <v>193.38800000000001</v>
      </c>
      <c r="O318" s="46">
        <f t="shared" si="383"/>
        <v>14</v>
      </c>
      <c r="P318" s="46">
        <v>0</v>
      </c>
      <c r="Q318" s="46">
        <v>44.302</v>
      </c>
      <c r="R318" s="40">
        <f t="shared" si="384"/>
        <v>237.69</v>
      </c>
    </row>
    <row r="319" spans="1:18" ht="103.5" outlineLevel="1" x14ac:dyDescent="0.3">
      <c r="A319" s="42" t="s">
        <v>562</v>
      </c>
      <c r="B319" s="43" t="s">
        <v>565</v>
      </c>
      <c r="C319" s="39" t="s">
        <v>229</v>
      </c>
      <c r="D319" s="41" t="s">
        <v>188</v>
      </c>
      <c r="E319" s="44" t="s">
        <v>957</v>
      </c>
      <c r="F319" s="45">
        <v>45572</v>
      </c>
      <c r="G319" s="45">
        <v>45577</v>
      </c>
      <c r="H319" s="44" t="s">
        <v>189</v>
      </c>
      <c r="I319" s="74">
        <f t="shared" si="348"/>
        <v>2.5</v>
      </c>
      <c r="J319" s="46">
        <f t="shared" si="381"/>
        <v>0</v>
      </c>
      <c r="K319" s="46">
        <v>0</v>
      </c>
      <c r="L319" s="46">
        <v>0</v>
      </c>
      <c r="M319" s="46">
        <f t="shared" si="382"/>
        <v>5</v>
      </c>
      <c r="N319" s="46">
        <v>0</v>
      </c>
      <c r="O319" s="46">
        <f t="shared" si="383"/>
        <v>6</v>
      </c>
      <c r="P319" s="46">
        <v>0</v>
      </c>
      <c r="Q319" s="46">
        <v>15</v>
      </c>
      <c r="R319" s="40">
        <f t="shared" si="384"/>
        <v>15</v>
      </c>
    </row>
    <row r="320" spans="1:18" ht="86.25" outlineLevel="1" x14ac:dyDescent="0.3">
      <c r="A320" s="42" t="s">
        <v>562</v>
      </c>
      <c r="B320" s="43" t="s">
        <v>566</v>
      </c>
      <c r="C320" s="39" t="s">
        <v>229</v>
      </c>
      <c r="D320" s="41" t="s">
        <v>338</v>
      </c>
      <c r="E320" s="44" t="s">
        <v>906</v>
      </c>
      <c r="F320" s="45">
        <v>45486</v>
      </c>
      <c r="G320" s="45">
        <v>45492</v>
      </c>
      <c r="H320" s="44" t="s">
        <v>971</v>
      </c>
      <c r="I320" s="74">
        <f t="shared" si="348"/>
        <v>1.4377142857142857</v>
      </c>
      <c r="J320" s="46">
        <f t="shared" si="381"/>
        <v>10.064</v>
      </c>
      <c r="K320" s="46">
        <v>10.064</v>
      </c>
      <c r="L320" s="46">
        <v>0</v>
      </c>
      <c r="M320" s="46">
        <f t="shared" si="382"/>
        <v>6</v>
      </c>
      <c r="N320" s="46">
        <v>0</v>
      </c>
      <c r="O320" s="46">
        <f t="shared" si="383"/>
        <v>7</v>
      </c>
      <c r="P320" s="46">
        <v>0</v>
      </c>
      <c r="Q320" s="46">
        <v>0</v>
      </c>
      <c r="R320" s="40">
        <f t="shared" si="384"/>
        <v>10.064</v>
      </c>
    </row>
    <row r="321" spans="1:18" ht="103.5" outlineLevel="1" x14ac:dyDescent="0.3">
      <c r="A321" s="42" t="s">
        <v>562</v>
      </c>
      <c r="B321" s="43" t="s">
        <v>567</v>
      </c>
      <c r="C321" s="39" t="s">
        <v>229</v>
      </c>
      <c r="D321" s="41" t="s">
        <v>338</v>
      </c>
      <c r="E321" s="44" t="s">
        <v>907</v>
      </c>
      <c r="F321" s="45">
        <v>45486</v>
      </c>
      <c r="G321" s="45">
        <v>45492</v>
      </c>
      <c r="H321" s="44" t="s">
        <v>971</v>
      </c>
      <c r="I321" s="74">
        <f t="shared" si="348"/>
        <v>1.4377142857142857</v>
      </c>
      <c r="J321" s="46">
        <f t="shared" ref="J321" si="385">+K321+L321</f>
        <v>10.064</v>
      </c>
      <c r="K321" s="46">
        <v>10.064</v>
      </c>
      <c r="L321" s="46">
        <v>0</v>
      </c>
      <c r="M321" s="46">
        <f t="shared" ref="M321" si="386">G321-F321</f>
        <v>6</v>
      </c>
      <c r="N321" s="46">
        <v>0</v>
      </c>
      <c r="O321" s="46">
        <f t="shared" ref="O321" si="387">G321-F321+1</f>
        <v>7</v>
      </c>
      <c r="P321" s="46">
        <v>0</v>
      </c>
      <c r="Q321" s="46">
        <v>0</v>
      </c>
      <c r="R321" s="40">
        <f t="shared" ref="R321" si="388">J321+N321+P321+Q321</f>
        <v>10.064</v>
      </c>
    </row>
    <row r="322" spans="1:18" ht="86.25" outlineLevel="1" x14ac:dyDescent="0.3">
      <c r="A322" s="42" t="s">
        <v>562</v>
      </c>
      <c r="B322" s="43" t="s">
        <v>568</v>
      </c>
      <c r="C322" s="39" t="s">
        <v>229</v>
      </c>
      <c r="D322" s="41" t="s">
        <v>474</v>
      </c>
      <c r="E322" s="44" t="s">
        <v>908</v>
      </c>
      <c r="F322" s="45">
        <v>45571</v>
      </c>
      <c r="G322" s="45">
        <v>45577</v>
      </c>
      <c r="H322" s="44" t="s">
        <v>1010</v>
      </c>
      <c r="I322" s="74">
        <f t="shared" si="348"/>
        <v>3.1857142857142859</v>
      </c>
      <c r="J322" s="46">
        <f t="shared" si="381"/>
        <v>22.3</v>
      </c>
      <c r="K322" s="46">
        <v>22.3</v>
      </c>
      <c r="L322" s="46">
        <v>0</v>
      </c>
      <c r="M322" s="46">
        <f t="shared" si="382"/>
        <v>6</v>
      </c>
      <c r="N322" s="46">
        <v>0</v>
      </c>
      <c r="O322" s="46">
        <f t="shared" si="383"/>
        <v>7</v>
      </c>
      <c r="P322" s="46">
        <v>0</v>
      </c>
      <c r="Q322" s="46">
        <v>0</v>
      </c>
      <c r="R322" s="40">
        <f t="shared" si="384"/>
        <v>22.3</v>
      </c>
    </row>
    <row r="323" spans="1:18" ht="120.75" outlineLevel="1" x14ac:dyDescent="0.3">
      <c r="A323" s="42" t="s">
        <v>562</v>
      </c>
      <c r="B323" s="43" t="s">
        <v>569</v>
      </c>
      <c r="C323" s="39" t="s">
        <v>229</v>
      </c>
      <c r="D323" s="41" t="s">
        <v>474</v>
      </c>
      <c r="E323" s="44" t="s">
        <v>343</v>
      </c>
      <c r="F323" s="45">
        <v>45571</v>
      </c>
      <c r="G323" s="45">
        <v>45577</v>
      </c>
      <c r="H323" s="44" t="s">
        <v>1010</v>
      </c>
      <c r="I323" s="74">
        <f t="shared" si="348"/>
        <v>3.1857142857142859</v>
      </c>
      <c r="J323" s="46">
        <f t="shared" ref="J323" si="389">+K323+L323</f>
        <v>22.3</v>
      </c>
      <c r="K323" s="46">
        <v>22.3</v>
      </c>
      <c r="L323" s="46">
        <v>0</v>
      </c>
      <c r="M323" s="46">
        <f t="shared" ref="M323" si="390">G323-F323</f>
        <v>6</v>
      </c>
      <c r="N323" s="46">
        <v>0</v>
      </c>
      <c r="O323" s="46">
        <f t="shared" ref="O323" si="391">G323-F323+1</f>
        <v>7</v>
      </c>
      <c r="P323" s="46">
        <v>0</v>
      </c>
      <c r="Q323" s="46">
        <v>0</v>
      </c>
      <c r="R323" s="40">
        <f t="shared" ref="R323" si="392">J323+N323+P323+Q323</f>
        <v>22.3</v>
      </c>
    </row>
    <row r="324" spans="1:18" ht="92.25" customHeight="1" outlineLevel="1" x14ac:dyDescent="0.3">
      <c r="A324" s="42" t="s">
        <v>562</v>
      </c>
      <c r="B324" s="43" t="s">
        <v>570</v>
      </c>
      <c r="C324" s="39" t="s">
        <v>229</v>
      </c>
      <c r="D324" s="41" t="s">
        <v>695</v>
      </c>
      <c r="E324" s="44" t="s">
        <v>909</v>
      </c>
      <c r="F324" s="45">
        <v>45571</v>
      </c>
      <c r="G324" s="45">
        <v>45577</v>
      </c>
      <c r="H324" s="44" t="s">
        <v>1010</v>
      </c>
      <c r="I324" s="74">
        <f t="shared" si="348"/>
        <v>3.1857142857142859</v>
      </c>
      <c r="J324" s="46">
        <f t="shared" ref="J324" si="393">+K324+L324</f>
        <v>22.3</v>
      </c>
      <c r="K324" s="46">
        <v>22.3</v>
      </c>
      <c r="L324" s="46">
        <v>0</v>
      </c>
      <c r="M324" s="46">
        <f t="shared" ref="M324" si="394">G324-F324</f>
        <v>6</v>
      </c>
      <c r="N324" s="46">
        <v>0</v>
      </c>
      <c r="O324" s="46">
        <f t="shared" ref="O324" si="395">G324-F324+1</f>
        <v>7</v>
      </c>
      <c r="P324" s="46">
        <v>0</v>
      </c>
      <c r="Q324" s="46">
        <v>0</v>
      </c>
      <c r="R324" s="40">
        <f t="shared" ref="R324" si="396">J324+N324+P324+Q324</f>
        <v>22.3</v>
      </c>
    </row>
    <row r="325" spans="1:18" ht="118.5" customHeight="1" outlineLevel="1" x14ac:dyDescent="0.3">
      <c r="A325" s="42" t="s">
        <v>562</v>
      </c>
      <c r="B325" s="43" t="s">
        <v>571</v>
      </c>
      <c r="C325" s="39" t="s">
        <v>229</v>
      </c>
      <c r="D325" s="41" t="s">
        <v>185</v>
      </c>
      <c r="E325" s="44" t="s">
        <v>335</v>
      </c>
      <c r="F325" s="45">
        <v>45550</v>
      </c>
      <c r="G325" s="45">
        <v>45556</v>
      </c>
      <c r="H325" s="44" t="s">
        <v>184</v>
      </c>
      <c r="I325" s="74">
        <f t="shared" si="348"/>
        <v>5.7988571428571429</v>
      </c>
      <c r="J325" s="46">
        <f t="shared" si="381"/>
        <v>0</v>
      </c>
      <c r="K325" s="46">
        <v>0</v>
      </c>
      <c r="L325" s="46">
        <v>0</v>
      </c>
      <c r="M325" s="46">
        <f t="shared" si="382"/>
        <v>6</v>
      </c>
      <c r="N325" s="46">
        <v>40.591999999999999</v>
      </c>
      <c r="O325" s="46">
        <f t="shared" si="383"/>
        <v>7</v>
      </c>
      <c r="P325" s="46">
        <v>0</v>
      </c>
      <c r="Q325" s="46">
        <v>0</v>
      </c>
      <c r="R325" s="40">
        <f t="shared" si="384"/>
        <v>40.591999999999999</v>
      </c>
    </row>
    <row r="326" spans="1:18" ht="68.25" customHeight="1" outlineLevel="1" x14ac:dyDescent="0.3">
      <c r="A326" s="42" t="s">
        <v>562</v>
      </c>
      <c r="B326" s="43" t="s">
        <v>572</v>
      </c>
      <c r="C326" s="39" t="s">
        <v>229</v>
      </c>
      <c r="D326" s="41" t="s">
        <v>475</v>
      </c>
      <c r="E326" s="44" t="s">
        <v>910</v>
      </c>
      <c r="F326" s="45">
        <v>45599</v>
      </c>
      <c r="G326" s="45">
        <v>45602</v>
      </c>
      <c r="H326" s="44" t="s">
        <v>985</v>
      </c>
      <c r="I326" s="74">
        <f t="shared" si="348"/>
        <v>140.88175000000001</v>
      </c>
      <c r="J326" s="46">
        <f t="shared" si="381"/>
        <v>376.815</v>
      </c>
      <c r="K326" s="46">
        <v>376.815</v>
      </c>
      <c r="L326" s="46">
        <v>0</v>
      </c>
      <c r="M326" s="46">
        <f t="shared" si="382"/>
        <v>3</v>
      </c>
      <c r="N326" s="46">
        <v>61.308</v>
      </c>
      <c r="O326" s="46">
        <f t="shared" si="383"/>
        <v>4</v>
      </c>
      <c r="P326" s="46">
        <v>125.404</v>
      </c>
      <c r="Q326" s="46">
        <v>0</v>
      </c>
      <c r="R326" s="40">
        <f t="shared" si="384"/>
        <v>563.52700000000004</v>
      </c>
    </row>
    <row r="327" spans="1:18" ht="51.75" outlineLevel="1" x14ac:dyDescent="0.3">
      <c r="A327" s="42" t="s">
        <v>562</v>
      </c>
      <c r="B327" s="43" t="s">
        <v>573</v>
      </c>
      <c r="C327" s="39" t="s">
        <v>229</v>
      </c>
      <c r="D327" s="41" t="s">
        <v>339</v>
      </c>
      <c r="E327" s="44" t="s">
        <v>911</v>
      </c>
      <c r="F327" s="45">
        <v>45600</v>
      </c>
      <c r="G327" s="45">
        <v>45602</v>
      </c>
      <c r="H327" s="44" t="s">
        <v>943</v>
      </c>
      <c r="I327" s="74">
        <f t="shared" si="348"/>
        <v>27.798333333333332</v>
      </c>
      <c r="J327" s="46">
        <f t="shared" si="381"/>
        <v>0</v>
      </c>
      <c r="K327" s="46">
        <v>0</v>
      </c>
      <c r="L327" s="46">
        <v>0</v>
      </c>
      <c r="M327" s="46">
        <f t="shared" si="382"/>
        <v>2</v>
      </c>
      <c r="N327" s="46">
        <v>0</v>
      </c>
      <c r="O327" s="46">
        <f t="shared" si="383"/>
        <v>3</v>
      </c>
      <c r="P327" s="46">
        <v>83.394999999999996</v>
      </c>
      <c r="Q327" s="46">
        <v>0</v>
      </c>
      <c r="R327" s="40">
        <f t="shared" si="384"/>
        <v>83.394999999999996</v>
      </c>
    </row>
    <row r="328" spans="1:18" ht="103.5" outlineLevel="1" x14ac:dyDescent="0.3">
      <c r="A328" s="42" t="s">
        <v>562</v>
      </c>
      <c r="B328" s="43" t="s">
        <v>574</v>
      </c>
      <c r="C328" s="39" t="s">
        <v>229</v>
      </c>
      <c r="D328" s="41" t="s">
        <v>190</v>
      </c>
      <c r="E328" s="44" t="s">
        <v>907</v>
      </c>
      <c r="F328" s="45">
        <v>45550</v>
      </c>
      <c r="G328" s="45">
        <v>45580</v>
      </c>
      <c r="H328" s="44" t="s">
        <v>340</v>
      </c>
      <c r="I328" s="74">
        <f t="shared" si="348"/>
        <v>0.37</v>
      </c>
      <c r="J328" s="46">
        <f t="shared" si="381"/>
        <v>0</v>
      </c>
      <c r="K328" s="46">
        <v>0</v>
      </c>
      <c r="L328" s="46">
        <v>0</v>
      </c>
      <c r="M328" s="46">
        <f t="shared" si="382"/>
        <v>30</v>
      </c>
      <c r="N328" s="46">
        <v>0</v>
      </c>
      <c r="O328" s="46">
        <f t="shared" si="383"/>
        <v>31</v>
      </c>
      <c r="P328" s="46">
        <v>0</v>
      </c>
      <c r="Q328" s="46">
        <v>11.47</v>
      </c>
      <c r="R328" s="40">
        <f t="shared" si="384"/>
        <v>11.47</v>
      </c>
    </row>
    <row r="329" spans="1:18" ht="103.5" outlineLevel="1" x14ac:dyDescent="0.3">
      <c r="A329" s="42" t="s">
        <v>562</v>
      </c>
      <c r="B329" s="43" t="s">
        <v>575</v>
      </c>
      <c r="C329" s="39" t="s">
        <v>229</v>
      </c>
      <c r="D329" s="41" t="s">
        <v>190</v>
      </c>
      <c r="E329" s="44" t="s">
        <v>912</v>
      </c>
      <c r="F329" s="45">
        <v>45550</v>
      </c>
      <c r="G329" s="45">
        <v>45580</v>
      </c>
      <c r="H329" s="44" t="s">
        <v>191</v>
      </c>
      <c r="I329" s="74">
        <f t="shared" si="348"/>
        <v>0.37</v>
      </c>
      <c r="J329" s="46">
        <f t="shared" si="381"/>
        <v>0</v>
      </c>
      <c r="K329" s="46">
        <v>0</v>
      </c>
      <c r="L329" s="46">
        <v>0</v>
      </c>
      <c r="M329" s="46">
        <f t="shared" si="382"/>
        <v>30</v>
      </c>
      <c r="N329" s="46">
        <v>0</v>
      </c>
      <c r="O329" s="46">
        <f t="shared" si="383"/>
        <v>31</v>
      </c>
      <c r="P329" s="46">
        <v>0</v>
      </c>
      <c r="Q329" s="46">
        <v>11.47</v>
      </c>
      <c r="R329" s="40">
        <f t="shared" si="384"/>
        <v>11.47</v>
      </c>
    </row>
    <row r="330" spans="1:18" ht="126.75" customHeight="1" outlineLevel="1" x14ac:dyDescent="0.3">
      <c r="A330" s="42" t="s">
        <v>562</v>
      </c>
      <c r="B330" s="43" t="s">
        <v>576</v>
      </c>
      <c r="C330" s="39" t="s">
        <v>229</v>
      </c>
      <c r="D330" s="41" t="s">
        <v>341</v>
      </c>
      <c r="E330" s="44" t="s">
        <v>343</v>
      </c>
      <c r="F330" s="45">
        <v>45629</v>
      </c>
      <c r="G330" s="45">
        <v>45633</v>
      </c>
      <c r="H330" s="44" t="s">
        <v>947</v>
      </c>
      <c r="I330" s="74">
        <f t="shared" si="348"/>
        <v>177.75980000000001</v>
      </c>
      <c r="J330" s="46">
        <f t="shared" si="381"/>
        <v>405.56700000000001</v>
      </c>
      <c r="K330" s="46">
        <v>405.56700000000001</v>
      </c>
      <c r="L330" s="46">
        <v>0</v>
      </c>
      <c r="M330" s="46">
        <f t="shared" si="382"/>
        <v>4</v>
      </c>
      <c r="N330" s="46">
        <v>205.88200000000001</v>
      </c>
      <c r="O330" s="46">
        <f t="shared" si="383"/>
        <v>5</v>
      </c>
      <c r="P330" s="46">
        <v>262.35000000000002</v>
      </c>
      <c r="Q330" s="46">
        <v>15</v>
      </c>
      <c r="R330" s="40">
        <f t="shared" si="384"/>
        <v>888.79900000000009</v>
      </c>
    </row>
    <row r="331" spans="1:18" ht="120.75" outlineLevel="1" x14ac:dyDescent="0.3">
      <c r="A331" s="42" t="s">
        <v>562</v>
      </c>
      <c r="B331" s="43" t="s">
        <v>577</v>
      </c>
      <c r="C331" s="39" t="s">
        <v>229</v>
      </c>
      <c r="D331" s="41" t="s">
        <v>341</v>
      </c>
      <c r="E331" s="44" t="s">
        <v>342</v>
      </c>
      <c r="F331" s="45">
        <v>45629</v>
      </c>
      <c r="G331" s="45">
        <v>45633</v>
      </c>
      <c r="H331" s="44" t="s">
        <v>947</v>
      </c>
      <c r="I331" s="74">
        <f t="shared" si="348"/>
        <v>204.58340000000001</v>
      </c>
      <c r="J331" s="46">
        <f t="shared" si="381"/>
        <v>405.56700000000001</v>
      </c>
      <c r="K331" s="46">
        <v>405.56700000000001</v>
      </c>
      <c r="L331" s="46">
        <v>0</v>
      </c>
      <c r="M331" s="46">
        <f t="shared" si="382"/>
        <v>4</v>
      </c>
      <c r="N331" s="46">
        <v>340</v>
      </c>
      <c r="O331" s="46">
        <f t="shared" si="383"/>
        <v>5</v>
      </c>
      <c r="P331" s="46">
        <v>262.35000000000002</v>
      </c>
      <c r="Q331" s="46">
        <v>15</v>
      </c>
      <c r="R331" s="40">
        <f t="shared" si="384"/>
        <v>1022.917</v>
      </c>
    </row>
    <row r="332" spans="1:18" ht="103.5" outlineLevel="1" x14ac:dyDescent="0.3">
      <c r="A332" s="42" t="s">
        <v>562</v>
      </c>
      <c r="B332" s="43" t="s">
        <v>578</v>
      </c>
      <c r="C332" s="39" t="s">
        <v>229</v>
      </c>
      <c r="D332" s="41" t="s">
        <v>341</v>
      </c>
      <c r="E332" s="44" t="s">
        <v>913</v>
      </c>
      <c r="F332" s="45">
        <v>45629</v>
      </c>
      <c r="G332" s="45">
        <v>45633</v>
      </c>
      <c r="H332" s="44" t="s">
        <v>947</v>
      </c>
      <c r="I332" s="74">
        <f t="shared" ref="I332:I365" si="397">R332/O332</f>
        <v>204.58340000000001</v>
      </c>
      <c r="J332" s="46">
        <f t="shared" si="381"/>
        <v>405.56700000000001</v>
      </c>
      <c r="K332" s="46">
        <v>405.56700000000001</v>
      </c>
      <c r="L332" s="46">
        <v>0</v>
      </c>
      <c r="M332" s="46">
        <f t="shared" si="382"/>
        <v>4</v>
      </c>
      <c r="N332" s="46">
        <v>340</v>
      </c>
      <c r="O332" s="46">
        <f t="shared" si="383"/>
        <v>5</v>
      </c>
      <c r="P332" s="46">
        <v>262.35000000000002</v>
      </c>
      <c r="Q332" s="46">
        <v>15</v>
      </c>
      <c r="R332" s="40">
        <f t="shared" si="384"/>
        <v>1022.917</v>
      </c>
    </row>
    <row r="333" spans="1:18" ht="86.25" outlineLevel="1" x14ac:dyDescent="0.3">
      <c r="A333" s="42" t="s">
        <v>562</v>
      </c>
      <c r="B333" s="43" t="s">
        <v>579</v>
      </c>
      <c r="C333" s="39" t="s">
        <v>229</v>
      </c>
      <c r="D333" s="41" t="s">
        <v>344</v>
      </c>
      <c r="E333" s="44" t="s">
        <v>906</v>
      </c>
      <c r="F333" s="45">
        <v>45613</v>
      </c>
      <c r="G333" s="45">
        <v>45633</v>
      </c>
      <c r="H333" s="44" t="s">
        <v>184</v>
      </c>
      <c r="I333" s="74">
        <f t="shared" si="397"/>
        <v>113.81390476190477</v>
      </c>
      <c r="J333" s="46">
        <f t="shared" si="381"/>
        <v>285.54899999999998</v>
      </c>
      <c r="K333" s="46">
        <v>285.54899999999998</v>
      </c>
      <c r="L333" s="46">
        <v>0</v>
      </c>
      <c r="M333" s="46">
        <f t="shared" si="382"/>
        <v>20</v>
      </c>
      <c r="N333" s="46">
        <v>1083.7370000000001</v>
      </c>
      <c r="O333" s="46">
        <f t="shared" si="383"/>
        <v>21</v>
      </c>
      <c r="P333" s="46">
        <v>987.178</v>
      </c>
      <c r="Q333" s="46">
        <v>33.628</v>
      </c>
      <c r="R333" s="40">
        <f t="shared" si="384"/>
        <v>2390.0920000000001</v>
      </c>
    </row>
    <row r="334" spans="1:18" ht="103.5" outlineLevel="1" x14ac:dyDescent="0.3">
      <c r="A334" s="42" t="s">
        <v>562</v>
      </c>
      <c r="B334" s="43" t="s">
        <v>580</v>
      </c>
      <c r="C334" s="39" t="s">
        <v>229</v>
      </c>
      <c r="D334" s="41" t="s">
        <v>344</v>
      </c>
      <c r="E334" s="44" t="s">
        <v>914</v>
      </c>
      <c r="F334" s="45">
        <v>45613</v>
      </c>
      <c r="G334" s="45">
        <v>45633</v>
      </c>
      <c r="H334" s="44" t="s">
        <v>184</v>
      </c>
      <c r="I334" s="74">
        <f t="shared" si="397"/>
        <v>114.32300000000002</v>
      </c>
      <c r="J334" s="46">
        <f t="shared" si="381"/>
        <v>285.54899999999998</v>
      </c>
      <c r="K334" s="46">
        <v>285.54899999999998</v>
      </c>
      <c r="L334" s="46">
        <v>0</v>
      </c>
      <c r="M334" s="46">
        <f t="shared" si="382"/>
        <v>20</v>
      </c>
      <c r="N334" s="46">
        <v>1065.0530000000001</v>
      </c>
      <c r="O334" s="46">
        <f t="shared" si="383"/>
        <v>21</v>
      </c>
      <c r="P334" s="46">
        <v>987.178</v>
      </c>
      <c r="Q334" s="46">
        <v>63.003</v>
      </c>
      <c r="R334" s="40">
        <f t="shared" si="384"/>
        <v>2400.7830000000004</v>
      </c>
    </row>
    <row r="335" spans="1:18" ht="120.75" outlineLevel="1" x14ac:dyDescent="0.3">
      <c r="A335" s="42" t="s">
        <v>562</v>
      </c>
      <c r="B335" s="43" t="s">
        <v>581</v>
      </c>
      <c r="C335" s="39" t="s">
        <v>229</v>
      </c>
      <c r="D335" s="41" t="s">
        <v>345</v>
      </c>
      <c r="E335" s="44" t="s">
        <v>915</v>
      </c>
      <c r="F335" s="45">
        <v>45614</v>
      </c>
      <c r="G335" s="45">
        <v>45618</v>
      </c>
      <c r="H335" s="44" t="s">
        <v>947</v>
      </c>
      <c r="I335" s="74">
        <f t="shared" si="397"/>
        <v>210.03919999999999</v>
      </c>
      <c r="J335" s="46">
        <f t="shared" si="381"/>
        <v>438.43700000000001</v>
      </c>
      <c r="K335" s="46">
        <v>438.43700000000001</v>
      </c>
      <c r="L335" s="46">
        <v>0</v>
      </c>
      <c r="M335" s="46">
        <f t="shared" si="382"/>
        <v>4</v>
      </c>
      <c r="N335" s="46">
        <v>338.27699999999999</v>
      </c>
      <c r="O335" s="46">
        <f t="shared" si="383"/>
        <v>5</v>
      </c>
      <c r="P335" s="46">
        <v>259.21899999999999</v>
      </c>
      <c r="Q335" s="46">
        <v>14.263</v>
      </c>
      <c r="R335" s="40">
        <f t="shared" si="384"/>
        <v>1050.1959999999999</v>
      </c>
    </row>
    <row r="336" spans="1:18" ht="120.75" outlineLevel="1" x14ac:dyDescent="0.3">
      <c r="A336" s="42" t="s">
        <v>562</v>
      </c>
      <c r="B336" s="43" t="s">
        <v>582</v>
      </c>
      <c r="C336" s="39" t="s">
        <v>229</v>
      </c>
      <c r="D336" s="119" t="s">
        <v>652</v>
      </c>
      <c r="E336" s="44" t="s">
        <v>342</v>
      </c>
      <c r="F336" s="45">
        <v>45606</v>
      </c>
      <c r="G336" s="45">
        <v>45610</v>
      </c>
      <c r="H336" s="44" t="s">
        <v>189</v>
      </c>
      <c r="I336" s="74">
        <f t="shared" si="397"/>
        <v>196.72899999999998</v>
      </c>
      <c r="J336" s="46">
        <f t="shared" si="381"/>
        <v>314.846</v>
      </c>
      <c r="K336" s="46">
        <v>314.846</v>
      </c>
      <c r="L336" s="46">
        <v>0</v>
      </c>
      <c r="M336" s="46">
        <f t="shared" si="382"/>
        <v>4</v>
      </c>
      <c r="N336" s="46">
        <v>390.34500000000003</v>
      </c>
      <c r="O336" s="46">
        <f t="shared" si="383"/>
        <v>5</v>
      </c>
      <c r="P336" s="46">
        <v>278.45400000000001</v>
      </c>
      <c r="Q336" s="46">
        <v>0</v>
      </c>
      <c r="R336" s="40">
        <f t="shared" si="384"/>
        <v>983.64499999999998</v>
      </c>
    </row>
    <row r="337" spans="1:18" ht="65.25" customHeight="1" outlineLevel="1" x14ac:dyDescent="0.3">
      <c r="A337" s="42" t="s">
        <v>562</v>
      </c>
      <c r="B337" s="43" t="s">
        <v>583</v>
      </c>
      <c r="C337" s="39" t="s">
        <v>229</v>
      </c>
      <c r="D337" s="119" t="s">
        <v>668</v>
      </c>
      <c r="E337" s="44" t="s">
        <v>910</v>
      </c>
      <c r="F337" s="45">
        <v>45622</v>
      </c>
      <c r="G337" s="45">
        <v>45625</v>
      </c>
      <c r="H337" s="44" t="s">
        <v>947</v>
      </c>
      <c r="I337" s="74">
        <f t="shared" si="397"/>
        <v>146.47675000000001</v>
      </c>
      <c r="J337" s="46">
        <f t="shared" si="381"/>
        <v>227.99199999999999</v>
      </c>
      <c r="K337" s="46">
        <v>227.99199999999999</v>
      </c>
      <c r="L337" s="46">
        <v>0</v>
      </c>
      <c r="M337" s="46">
        <f t="shared" si="382"/>
        <v>3</v>
      </c>
      <c r="N337" s="46">
        <v>151.709</v>
      </c>
      <c r="O337" s="46">
        <f t="shared" si="383"/>
        <v>4</v>
      </c>
      <c r="P337" s="46">
        <v>206.20599999999999</v>
      </c>
      <c r="Q337" s="46">
        <v>0</v>
      </c>
      <c r="R337" s="40">
        <f t="shared" si="384"/>
        <v>585.90700000000004</v>
      </c>
    </row>
    <row r="338" spans="1:18" ht="120.75" outlineLevel="1" x14ac:dyDescent="0.3">
      <c r="A338" s="42" t="s">
        <v>562</v>
      </c>
      <c r="B338" s="43" t="s">
        <v>584</v>
      </c>
      <c r="C338" s="39" t="s">
        <v>229</v>
      </c>
      <c r="D338" s="119" t="s">
        <v>668</v>
      </c>
      <c r="E338" s="44" t="s">
        <v>335</v>
      </c>
      <c r="F338" s="45">
        <v>45622</v>
      </c>
      <c r="G338" s="45">
        <v>45625</v>
      </c>
      <c r="H338" s="44" t="s">
        <v>947</v>
      </c>
      <c r="I338" s="74">
        <f t="shared" si="397"/>
        <v>203.86100000000002</v>
      </c>
      <c r="J338" s="46">
        <f t="shared" si="381"/>
        <v>457.529</v>
      </c>
      <c r="K338" s="46">
        <v>457.529</v>
      </c>
      <c r="L338" s="46">
        <v>0</v>
      </c>
      <c r="M338" s="46">
        <f t="shared" si="382"/>
        <v>3</v>
      </c>
      <c r="N338" s="46">
        <v>151.709</v>
      </c>
      <c r="O338" s="46">
        <f t="shared" si="383"/>
        <v>4</v>
      </c>
      <c r="P338" s="46">
        <v>206.20599999999999</v>
      </c>
      <c r="Q338" s="46">
        <v>0</v>
      </c>
      <c r="R338" s="40">
        <f t="shared" si="384"/>
        <v>815.44400000000007</v>
      </c>
    </row>
    <row r="339" spans="1:18" ht="65.25" customHeight="1" outlineLevel="1" x14ac:dyDescent="0.3">
      <c r="A339" s="42" t="s">
        <v>562</v>
      </c>
      <c r="B339" s="43" t="s">
        <v>585</v>
      </c>
      <c r="C339" s="39" t="s">
        <v>229</v>
      </c>
      <c r="D339" s="119" t="s">
        <v>668</v>
      </c>
      <c r="E339" s="44" t="s">
        <v>910</v>
      </c>
      <c r="F339" s="45">
        <v>45627</v>
      </c>
      <c r="G339" s="45">
        <v>45633</v>
      </c>
      <c r="H339" s="44" t="s">
        <v>181</v>
      </c>
      <c r="I339" s="74">
        <f t="shared" si="397"/>
        <v>57.68871428571429</v>
      </c>
      <c r="J339" s="46">
        <f t="shared" ref="J339" si="398">+K339+L339</f>
        <v>0</v>
      </c>
      <c r="K339" s="46">
        <v>0</v>
      </c>
      <c r="L339" s="46">
        <v>0</v>
      </c>
      <c r="M339" s="46">
        <f t="shared" ref="M339" si="399">G339-F339</f>
        <v>6</v>
      </c>
      <c r="N339" s="46">
        <v>0</v>
      </c>
      <c r="O339" s="46">
        <f t="shared" ref="O339" si="400">G339-F339+1</f>
        <v>7</v>
      </c>
      <c r="P339" s="46">
        <v>403.82100000000003</v>
      </c>
      <c r="Q339" s="46">
        <v>0</v>
      </c>
      <c r="R339" s="40">
        <f t="shared" ref="R339" si="401">J339+N339+P339+Q339</f>
        <v>403.82100000000003</v>
      </c>
    </row>
    <row r="340" spans="1:18" ht="65.25" customHeight="1" outlineLevel="1" x14ac:dyDescent="0.3">
      <c r="A340" s="42" t="s">
        <v>562</v>
      </c>
      <c r="B340" s="43" t="s">
        <v>586</v>
      </c>
      <c r="C340" s="39" t="s">
        <v>229</v>
      </c>
      <c r="D340" s="119" t="s">
        <v>653</v>
      </c>
      <c r="E340" s="44" t="s">
        <v>916</v>
      </c>
      <c r="F340" s="45">
        <v>45627</v>
      </c>
      <c r="G340" s="45">
        <v>45633</v>
      </c>
      <c r="H340" s="44" t="s">
        <v>181</v>
      </c>
      <c r="I340" s="74">
        <f t="shared" si="397"/>
        <v>64.344999999999999</v>
      </c>
      <c r="J340" s="46">
        <f t="shared" ref="J340" si="402">+K340+L340</f>
        <v>0</v>
      </c>
      <c r="K340" s="46">
        <v>0</v>
      </c>
      <c r="L340" s="46">
        <v>0</v>
      </c>
      <c r="M340" s="46">
        <f t="shared" ref="M340" si="403">G340-F340</f>
        <v>6</v>
      </c>
      <c r="N340" s="46">
        <v>0</v>
      </c>
      <c r="O340" s="46">
        <f t="shared" ref="O340" si="404">G340-F340+1</f>
        <v>7</v>
      </c>
      <c r="P340" s="46">
        <v>405.745</v>
      </c>
      <c r="Q340" s="46">
        <v>44.67</v>
      </c>
      <c r="R340" s="40">
        <f t="shared" ref="R340" si="405">J340+N340+P340+Q340</f>
        <v>450.41500000000002</v>
      </c>
    </row>
    <row r="341" spans="1:18" ht="65.25" customHeight="1" outlineLevel="1" x14ac:dyDescent="0.3">
      <c r="A341" s="42" t="s">
        <v>562</v>
      </c>
      <c r="B341" s="43" t="s">
        <v>587</v>
      </c>
      <c r="C341" s="39" t="s">
        <v>229</v>
      </c>
      <c r="D341" s="119" t="s">
        <v>682</v>
      </c>
      <c r="E341" s="44" t="s">
        <v>911</v>
      </c>
      <c r="F341" s="45">
        <v>45627</v>
      </c>
      <c r="G341" s="45">
        <v>45633</v>
      </c>
      <c r="H341" s="44" t="s">
        <v>181</v>
      </c>
      <c r="I341" s="74">
        <f t="shared" si="397"/>
        <v>57.963571428571427</v>
      </c>
      <c r="J341" s="46">
        <f t="shared" ref="J341" si="406">+K341+L341</f>
        <v>0</v>
      </c>
      <c r="K341" s="46">
        <v>0</v>
      </c>
      <c r="L341" s="46">
        <v>0</v>
      </c>
      <c r="M341" s="46">
        <f t="shared" ref="M341" si="407">G341-F341</f>
        <v>6</v>
      </c>
      <c r="N341" s="46">
        <v>0</v>
      </c>
      <c r="O341" s="46">
        <f t="shared" ref="O341" si="408">G341-F341+1</f>
        <v>7</v>
      </c>
      <c r="P341" s="46">
        <v>405.745</v>
      </c>
      <c r="Q341" s="46">
        <v>0</v>
      </c>
      <c r="R341" s="40">
        <f t="shared" ref="R341" si="409">J341+N341+P341+Q341</f>
        <v>405.745</v>
      </c>
    </row>
    <row r="342" spans="1:18" ht="86.25" outlineLevel="1" x14ac:dyDescent="0.3">
      <c r="A342" s="42" t="s">
        <v>562</v>
      </c>
      <c r="B342" s="43" t="s">
        <v>588</v>
      </c>
      <c r="C342" s="39" t="s">
        <v>229</v>
      </c>
      <c r="D342" s="119" t="s">
        <v>654</v>
      </c>
      <c r="E342" s="44" t="s">
        <v>917</v>
      </c>
      <c r="F342" s="45">
        <v>45607</v>
      </c>
      <c r="G342" s="45">
        <v>45611</v>
      </c>
      <c r="H342" s="44" t="s">
        <v>278</v>
      </c>
      <c r="I342" s="74">
        <f t="shared" si="397"/>
        <v>4</v>
      </c>
      <c r="J342" s="46">
        <f t="shared" ref="J342" si="410">+K342+L342</f>
        <v>0</v>
      </c>
      <c r="K342" s="46">
        <v>0</v>
      </c>
      <c r="L342" s="46">
        <v>0</v>
      </c>
      <c r="M342" s="46">
        <f t="shared" ref="M342" si="411">G342-F342</f>
        <v>4</v>
      </c>
      <c r="N342" s="46">
        <v>0</v>
      </c>
      <c r="O342" s="46">
        <f t="shared" ref="O342" si="412">G342-F342+1</f>
        <v>5</v>
      </c>
      <c r="P342" s="46">
        <v>0</v>
      </c>
      <c r="Q342" s="46">
        <v>20</v>
      </c>
      <c r="R342" s="40">
        <f t="shared" ref="R342" si="413">J342+N342+P342+Q342</f>
        <v>20</v>
      </c>
    </row>
    <row r="343" spans="1:18" ht="34.5" outlineLevel="1" x14ac:dyDescent="0.3">
      <c r="A343" s="111" t="s">
        <v>589</v>
      </c>
      <c r="B343" s="43"/>
      <c r="C343" s="39"/>
      <c r="D343" s="41"/>
      <c r="E343" s="44"/>
      <c r="F343" s="45"/>
      <c r="G343" s="45"/>
      <c r="H343" s="44"/>
      <c r="I343" s="75">
        <f t="shared" si="397"/>
        <v>71.212142857142851</v>
      </c>
      <c r="J343" s="40">
        <f t="shared" ref="J343:Q343" si="414">SUM(J344:J347)</f>
        <v>322.13499999999999</v>
      </c>
      <c r="K343" s="40">
        <f t="shared" si="414"/>
        <v>322.13499999999999</v>
      </c>
      <c r="L343" s="40">
        <f t="shared" si="414"/>
        <v>0</v>
      </c>
      <c r="M343" s="40">
        <f t="shared" si="414"/>
        <v>10</v>
      </c>
      <c r="N343" s="40">
        <f t="shared" si="414"/>
        <v>199.69399999999999</v>
      </c>
      <c r="O343" s="40">
        <f t="shared" si="414"/>
        <v>14</v>
      </c>
      <c r="P343" s="40">
        <f t="shared" si="414"/>
        <v>425.36599999999999</v>
      </c>
      <c r="Q343" s="40">
        <f t="shared" si="414"/>
        <v>49.774999999999999</v>
      </c>
      <c r="R343" s="40">
        <f>SUM(R344:R347)</f>
        <v>996.96999999999991</v>
      </c>
    </row>
    <row r="344" spans="1:18" ht="69" outlineLevel="1" x14ac:dyDescent="0.3">
      <c r="A344" s="42" t="s">
        <v>589</v>
      </c>
      <c r="B344" s="43" t="s">
        <v>68</v>
      </c>
      <c r="C344" s="39" t="s">
        <v>229</v>
      </c>
      <c r="D344" s="41" t="s">
        <v>701</v>
      </c>
      <c r="E344" s="44" t="s">
        <v>918</v>
      </c>
      <c r="F344" s="45">
        <v>45621</v>
      </c>
      <c r="G344" s="45">
        <v>45624</v>
      </c>
      <c r="H344" s="44" t="s">
        <v>181</v>
      </c>
      <c r="I344" s="74">
        <f t="shared" si="397"/>
        <v>124.70025</v>
      </c>
      <c r="J344" s="46">
        <f>+K344+L344</f>
        <v>176.715</v>
      </c>
      <c r="K344" s="46">
        <v>176.715</v>
      </c>
      <c r="L344" s="46">
        <v>0</v>
      </c>
      <c r="M344" s="46">
        <f>G344-F344</f>
        <v>3</v>
      </c>
      <c r="N344" s="46">
        <v>81.941999999999993</v>
      </c>
      <c r="O344" s="46">
        <f>G344-F344+1</f>
        <v>4</v>
      </c>
      <c r="P344" s="46">
        <v>231.30799999999999</v>
      </c>
      <c r="Q344" s="46">
        <v>8.8360000000000003</v>
      </c>
      <c r="R344" s="40">
        <f>J344+N344+P344+Q344</f>
        <v>498.80099999999999</v>
      </c>
    </row>
    <row r="345" spans="1:18" ht="69" outlineLevel="1" x14ac:dyDescent="0.3">
      <c r="A345" s="42" t="s">
        <v>589</v>
      </c>
      <c r="B345" s="43" t="s">
        <v>175</v>
      </c>
      <c r="C345" s="39" t="s">
        <v>229</v>
      </c>
      <c r="D345" s="41" t="s">
        <v>655</v>
      </c>
      <c r="E345" s="44" t="s">
        <v>918</v>
      </c>
      <c r="F345" s="45">
        <v>45628</v>
      </c>
      <c r="G345" s="45">
        <v>45631</v>
      </c>
      <c r="H345" s="44" t="s">
        <v>948</v>
      </c>
      <c r="I345" s="74">
        <f t="shared" si="397"/>
        <v>18.015000000000001</v>
      </c>
      <c r="J345" s="46">
        <f>+K345+L345</f>
        <v>0</v>
      </c>
      <c r="K345" s="46">
        <v>0</v>
      </c>
      <c r="L345" s="46">
        <v>0</v>
      </c>
      <c r="M345" s="46">
        <f>G345-F345</f>
        <v>3</v>
      </c>
      <c r="N345" s="46">
        <v>0</v>
      </c>
      <c r="O345" s="46">
        <f>G345-F345+1</f>
        <v>4</v>
      </c>
      <c r="P345" s="46">
        <v>72.06</v>
      </c>
      <c r="Q345" s="46">
        <v>0</v>
      </c>
      <c r="R345" s="40">
        <f>J345+N345+P345+Q345</f>
        <v>72.06</v>
      </c>
    </row>
    <row r="346" spans="1:18" ht="103.5" outlineLevel="1" x14ac:dyDescent="0.3">
      <c r="A346" s="42" t="s">
        <v>589</v>
      </c>
      <c r="B346" s="43" t="s">
        <v>176</v>
      </c>
      <c r="C346" s="39" t="s">
        <v>229</v>
      </c>
      <c r="D346" s="41" t="s">
        <v>666</v>
      </c>
      <c r="E346" s="44" t="s">
        <v>919</v>
      </c>
      <c r="F346" s="45">
        <v>45636</v>
      </c>
      <c r="G346" s="45">
        <v>45639</v>
      </c>
      <c r="H346" s="44" t="s">
        <v>938</v>
      </c>
      <c r="I346" s="74">
        <f t="shared" si="397"/>
        <v>91.835999999999999</v>
      </c>
      <c r="J346" s="46">
        <f>+K346+L346</f>
        <v>145.41999999999999</v>
      </c>
      <c r="K346" s="46">
        <v>145.41999999999999</v>
      </c>
      <c r="L346" s="46">
        <v>0</v>
      </c>
      <c r="M346" s="46">
        <f>G346-F346</f>
        <v>3</v>
      </c>
      <c r="N346" s="46">
        <v>99.926000000000002</v>
      </c>
      <c r="O346" s="46">
        <f>G346-F346+1</f>
        <v>4</v>
      </c>
      <c r="P346" s="46">
        <v>121.998</v>
      </c>
      <c r="Q346" s="46">
        <v>0</v>
      </c>
      <c r="R346" s="40">
        <f>J346+N346+P346+Q346</f>
        <v>367.34399999999999</v>
      </c>
    </row>
    <row r="347" spans="1:18" ht="114.75" customHeight="1" outlineLevel="1" x14ac:dyDescent="0.3">
      <c r="A347" s="42" t="s">
        <v>589</v>
      </c>
      <c r="B347" s="43" t="s">
        <v>590</v>
      </c>
      <c r="C347" s="39" t="s">
        <v>229</v>
      </c>
      <c r="D347" s="41" t="s">
        <v>678</v>
      </c>
      <c r="E347" s="42" t="s">
        <v>212</v>
      </c>
      <c r="F347" s="45">
        <v>45585</v>
      </c>
      <c r="G347" s="45">
        <v>45586</v>
      </c>
      <c r="H347" s="44" t="s">
        <v>181</v>
      </c>
      <c r="I347" s="74">
        <f t="shared" si="397"/>
        <v>29.3825</v>
      </c>
      <c r="J347" s="46">
        <f>+K347+L347</f>
        <v>0</v>
      </c>
      <c r="K347" s="46">
        <v>0</v>
      </c>
      <c r="L347" s="46">
        <v>0</v>
      </c>
      <c r="M347" s="46">
        <f>G347-F347</f>
        <v>1</v>
      </c>
      <c r="N347" s="46">
        <v>17.826000000000001</v>
      </c>
      <c r="O347" s="46">
        <f>G347-F347+1</f>
        <v>2</v>
      </c>
      <c r="P347" s="46">
        <v>0</v>
      </c>
      <c r="Q347" s="46">
        <v>40.939</v>
      </c>
      <c r="R347" s="40">
        <f>J347+N347+P347+Q347</f>
        <v>58.765000000000001</v>
      </c>
    </row>
    <row r="348" spans="1:18" outlineLevel="1" x14ac:dyDescent="0.3">
      <c r="A348" s="111" t="s">
        <v>591</v>
      </c>
      <c r="B348" s="43"/>
      <c r="C348" s="39"/>
      <c r="D348" s="41"/>
      <c r="E348" s="44"/>
      <c r="F348" s="45"/>
      <c r="G348" s="45"/>
      <c r="H348" s="44"/>
      <c r="I348" s="75">
        <f t="shared" si="397"/>
        <v>56.068166666666663</v>
      </c>
      <c r="J348" s="40">
        <f t="shared" ref="J348:Q348" si="415">SUM(J349:J351)</f>
        <v>0</v>
      </c>
      <c r="K348" s="40">
        <f t="shared" si="415"/>
        <v>0</v>
      </c>
      <c r="L348" s="40">
        <f t="shared" si="415"/>
        <v>0</v>
      </c>
      <c r="M348" s="40">
        <f t="shared" si="415"/>
        <v>9</v>
      </c>
      <c r="N348" s="40">
        <f t="shared" si="415"/>
        <v>0</v>
      </c>
      <c r="O348" s="40">
        <f t="shared" si="415"/>
        <v>12</v>
      </c>
      <c r="P348" s="40">
        <f t="shared" si="415"/>
        <v>672.81799999999998</v>
      </c>
      <c r="Q348" s="40">
        <f t="shared" si="415"/>
        <v>0</v>
      </c>
      <c r="R348" s="40">
        <f>SUM(R349:R351)</f>
        <v>672.81799999999998</v>
      </c>
    </row>
    <row r="349" spans="1:18" ht="51.75" outlineLevel="1" x14ac:dyDescent="0.3">
      <c r="A349" s="42" t="s">
        <v>591</v>
      </c>
      <c r="B349" s="43" t="s">
        <v>137</v>
      </c>
      <c r="C349" s="39" t="s">
        <v>229</v>
      </c>
      <c r="D349" s="41" t="s">
        <v>656</v>
      </c>
      <c r="E349" s="44" t="s">
        <v>920</v>
      </c>
      <c r="F349" s="45">
        <v>45566</v>
      </c>
      <c r="G349" s="45">
        <v>45569</v>
      </c>
      <c r="H349" s="44" t="s">
        <v>993</v>
      </c>
      <c r="I349" s="74">
        <f t="shared" si="397"/>
        <v>60.05</v>
      </c>
      <c r="J349" s="46">
        <f>+K349+L349</f>
        <v>0</v>
      </c>
      <c r="K349" s="46">
        <v>0</v>
      </c>
      <c r="L349" s="46">
        <v>0</v>
      </c>
      <c r="M349" s="46">
        <f>G349-F349</f>
        <v>3</v>
      </c>
      <c r="N349" s="46">
        <v>0</v>
      </c>
      <c r="O349" s="46">
        <f>G349-F349+1</f>
        <v>4</v>
      </c>
      <c r="P349" s="46">
        <v>240.2</v>
      </c>
      <c r="Q349" s="46">
        <v>0</v>
      </c>
      <c r="R349" s="40">
        <f>J349+N349+P349+Q349</f>
        <v>240.2</v>
      </c>
    </row>
    <row r="350" spans="1:18" ht="114" customHeight="1" outlineLevel="1" x14ac:dyDescent="0.3">
      <c r="A350" s="42" t="s">
        <v>591</v>
      </c>
      <c r="B350" s="43" t="s">
        <v>477</v>
      </c>
      <c r="C350" s="39" t="s">
        <v>229</v>
      </c>
      <c r="D350" s="41" t="s">
        <v>656</v>
      </c>
      <c r="E350" s="44" t="s">
        <v>921</v>
      </c>
      <c r="F350" s="45">
        <v>45566</v>
      </c>
      <c r="G350" s="45">
        <v>45569</v>
      </c>
      <c r="H350" s="44" t="s">
        <v>993</v>
      </c>
      <c r="I350" s="74">
        <f t="shared" si="397"/>
        <v>60.05</v>
      </c>
      <c r="J350" s="46">
        <f>+K350+L350</f>
        <v>0</v>
      </c>
      <c r="K350" s="46">
        <v>0</v>
      </c>
      <c r="L350" s="46">
        <v>0</v>
      </c>
      <c r="M350" s="46">
        <f>G350-F350</f>
        <v>3</v>
      </c>
      <c r="N350" s="46">
        <v>0</v>
      </c>
      <c r="O350" s="46">
        <f>G350-F350+1</f>
        <v>4</v>
      </c>
      <c r="P350" s="46">
        <v>240.2</v>
      </c>
      <c r="Q350" s="46">
        <v>0</v>
      </c>
      <c r="R350" s="40">
        <f>J350+N350+P350+Q350</f>
        <v>240.2</v>
      </c>
    </row>
    <row r="351" spans="1:18" ht="51.75" outlineLevel="1" x14ac:dyDescent="0.3">
      <c r="A351" s="42" t="s">
        <v>591</v>
      </c>
      <c r="B351" s="43" t="s">
        <v>478</v>
      </c>
      <c r="C351" s="39" t="s">
        <v>229</v>
      </c>
      <c r="D351" s="41" t="s">
        <v>954</v>
      </c>
      <c r="E351" s="44" t="s">
        <v>920</v>
      </c>
      <c r="F351" s="45">
        <v>45593</v>
      </c>
      <c r="G351" s="45">
        <v>45596</v>
      </c>
      <c r="H351" s="44" t="s">
        <v>939</v>
      </c>
      <c r="I351" s="74">
        <f>R351/O351</f>
        <v>48.104500000000002</v>
      </c>
      <c r="J351" s="46">
        <f>+K351+L351</f>
        <v>0</v>
      </c>
      <c r="K351" s="46">
        <v>0</v>
      </c>
      <c r="L351" s="46">
        <v>0</v>
      </c>
      <c r="M351" s="46">
        <f>G351-F351</f>
        <v>3</v>
      </c>
      <c r="N351" s="46">
        <v>0</v>
      </c>
      <c r="O351" s="46">
        <f>G351-F351+1</f>
        <v>4</v>
      </c>
      <c r="P351" s="46">
        <v>192.41800000000001</v>
      </c>
      <c r="Q351" s="46">
        <v>0</v>
      </c>
      <c r="R351" s="40">
        <f>J351+N351+P351+Q351</f>
        <v>192.41800000000001</v>
      </c>
    </row>
    <row r="352" spans="1:18" s="85" customFormat="1" x14ac:dyDescent="0.3">
      <c r="A352" s="111" t="s">
        <v>592</v>
      </c>
      <c r="B352" s="114"/>
      <c r="C352" s="39"/>
      <c r="D352" s="115"/>
      <c r="E352" s="116"/>
      <c r="F352" s="117"/>
      <c r="G352" s="117"/>
      <c r="H352" s="116"/>
      <c r="I352" s="75">
        <f>R352/O352</f>
        <v>49.526272727272726</v>
      </c>
      <c r="J352" s="40">
        <f t="shared" ref="J352:Q352" si="416">SUM(J353:J357)</f>
        <v>342.95</v>
      </c>
      <c r="K352" s="40">
        <f t="shared" si="416"/>
        <v>342.95</v>
      </c>
      <c r="L352" s="40">
        <f t="shared" si="416"/>
        <v>0</v>
      </c>
      <c r="M352" s="40">
        <f t="shared" si="416"/>
        <v>17</v>
      </c>
      <c r="N352" s="40">
        <f t="shared" si="416"/>
        <v>222.036</v>
      </c>
      <c r="O352" s="40">
        <f t="shared" si="416"/>
        <v>22</v>
      </c>
      <c r="P352" s="40">
        <f t="shared" si="416"/>
        <v>449.10699999999997</v>
      </c>
      <c r="Q352" s="40">
        <f t="shared" si="416"/>
        <v>75.484999999999999</v>
      </c>
      <c r="R352" s="40">
        <f>SUM(R353:R357)</f>
        <v>1089.578</v>
      </c>
    </row>
    <row r="353" spans="1:18" ht="128.25" customHeight="1" outlineLevel="1" x14ac:dyDescent="0.3">
      <c r="A353" s="42" t="s">
        <v>593</v>
      </c>
      <c r="B353" s="43" t="s">
        <v>138</v>
      </c>
      <c r="C353" s="39" t="s">
        <v>229</v>
      </c>
      <c r="D353" s="41" t="s">
        <v>346</v>
      </c>
      <c r="E353" s="44" t="s">
        <v>922</v>
      </c>
      <c r="F353" s="45">
        <v>45600</v>
      </c>
      <c r="G353" s="45">
        <v>45604</v>
      </c>
      <c r="H353" s="44" t="s">
        <v>990</v>
      </c>
      <c r="I353" s="74">
        <f>R353/O353</f>
        <v>26.879000000000001</v>
      </c>
      <c r="J353" s="46">
        <f>+K353+L353</f>
        <v>0</v>
      </c>
      <c r="K353" s="46">
        <v>0</v>
      </c>
      <c r="L353" s="46">
        <v>0</v>
      </c>
      <c r="M353" s="46">
        <f>G353-F353</f>
        <v>4</v>
      </c>
      <c r="N353" s="46">
        <v>0</v>
      </c>
      <c r="O353" s="46">
        <f>G353-F353+1</f>
        <v>5</v>
      </c>
      <c r="P353" s="46">
        <v>134.39500000000001</v>
      </c>
      <c r="Q353" s="46">
        <v>0</v>
      </c>
      <c r="R353" s="40">
        <f>J353+N353+P353+Q353</f>
        <v>134.39500000000001</v>
      </c>
    </row>
    <row r="354" spans="1:18" ht="86.25" outlineLevel="1" x14ac:dyDescent="0.3">
      <c r="A354" s="42" t="s">
        <v>593</v>
      </c>
      <c r="B354" s="43" t="s">
        <v>226</v>
      </c>
      <c r="C354" s="39" t="s">
        <v>229</v>
      </c>
      <c r="D354" s="41" t="s">
        <v>657</v>
      </c>
      <c r="E354" s="44" t="s">
        <v>923</v>
      </c>
      <c r="F354" s="45">
        <v>45593</v>
      </c>
      <c r="G354" s="45">
        <v>45595</v>
      </c>
      <c r="H354" s="44" t="s">
        <v>979</v>
      </c>
      <c r="I354" s="74">
        <f t="shared" si="397"/>
        <v>189.50199999999998</v>
      </c>
      <c r="J354" s="46">
        <f>+K354+L354</f>
        <v>342.95</v>
      </c>
      <c r="K354" s="46">
        <v>342.95</v>
      </c>
      <c r="L354" s="46">
        <v>0</v>
      </c>
      <c r="M354" s="46">
        <f>G354-F354</f>
        <v>2</v>
      </c>
      <c r="N354" s="46">
        <v>82.695999999999998</v>
      </c>
      <c r="O354" s="46">
        <f>G354-F354+1</f>
        <v>3</v>
      </c>
      <c r="P354" s="46">
        <v>142.86000000000001</v>
      </c>
      <c r="Q354" s="46">
        <v>0</v>
      </c>
      <c r="R354" s="40">
        <f>J354+N354+P354+Q354</f>
        <v>568.50599999999997</v>
      </c>
    </row>
    <row r="355" spans="1:18" ht="86.25" outlineLevel="1" x14ac:dyDescent="0.3">
      <c r="A355" s="42" t="s">
        <v>593</v>
      </c>
      <c r="B355" s="43" t="s">
        <v>479</v>
      </c>
      <c r="C355" s="39" t="s">
        <v>229</v>
      </c>
      <c r="D355" s="41" t="s">
        <v>347</v>
      </c>
      <c r="E355" s="44" t="s">
        <v>214</v>
      </c>
      <c r="F355" s="45">
        <v>45587</v>
      </c>
      <c r="G355" s="45">
        <v>45589</v>
      </c>
      <c r="H355" s="44" t="s">
        <v>949</v>
      </c>
      <c r="I355" s="74">
        <f t="shared" si="397"/>
        <v>51.865333333333332</v>
      </c>
      <c r="J355" s="46">
        <f>+K355+L355</f>
        <v>0</v>
      </c>
      <c r="K355" s="46">
        <v>0</v>
      </c>
      <c r="L355" s="46">
        <v>0</v>
      </c>
      <c r="M355" s="46">
        <f>G355-F355</f>
        <v>2</v>
      </c>
      <c r="N355" s="46">
        <v>69.67</v>
      </c>
      <c r="O355" s="46">
        <f>G355-F355+1</f>
        <v>3</v>
      </c>
      <c r="P355" s="46">
        <v>85.926000000000002</v>
      </c>
      <c r="Q355" s="46">
        <v>0</v>
      </c>
      <c r="R355" s="40">
        <f>J355+N355+P355+Q355</f>
        <v>155.596</v>
      </c>
    </row>
    <row r="356" spans="1:18" ht="138" outlineLevel="1" x14ac:dyDescent="0.3">
      <c r="A356" s="42" t="s">
        <v>593</v>
      </c>
      <c r="B356" s="43" t="s">
        <v>594</v>
      </c>
      <c r="C356" s="39" t="s">
        <v>229</v>
      </c>
      <c r="D356" s="41" t="s">
        <v>347</v>
      </c>
      <c r="E356" s="44" t="s">
        <v>924</v>
      </c>
      <c r="F356" s="45">
        <v>45587</v>
      </c>
      <c r="G356" s="45">
        <v>45589</v>
      </c>
      <c r="H356" s="44" t="s">
        <v>949</v>
      </c>
      <c r="I356" s="74">
        <f t="shared" si="397"/>
        <v>51.865333333333332</v>
      </c>
      <c r="J356" s="46">
        <f>+K356+L356</f>
        <v>0</v>
      </c>
      <c r="K356" s="46">
        <v>0</v>
      </c>
      <c r="L356" s="46">
        <v>0</v>
      </c>
      <c r="M356" s="46">
        <f>G356-F356</f>
        <v>2</v>
      </c>
      <c r="N356" s="46">
        <v>69.67</v>
      </c>
      <c r="O356" s="46">
        <f>G356-F356+1</f>
        <v>3</v>
      </c>
      <c r="P356" s="46">
        <v>85.926000000000002</v>
      </c>
      <c r="Q356" s="46">
        <v>0</v>
      </c>
      <c r="R356" s="40">
        <f>J356+N356+P356+Q356</f>
        <v>155.596</v>
      </c>
    </row>
    <row r="357" spans="1:18" ht="147" customHeight="1" outlineLevel="1" x14ac:dyDescent="0.3">
      <c r="A357" s="42" t="s">
        <v>593</v>
      </c>
      <c r="B357" s="43" t="s">
        <v>595</v>
      </c>
      <c r="C357" s="39" t="s">
        <v>229</v>
      </c>
      <c r="D357" s="41" t="s">
        <v>476</v>
      </c>
      <c r="E357" s="44" t="s">
        <v>922</v>
      </c>
      <c r="F357" s="45">
        <v>45557</v>
      </c>
      <c r="G357" s="45">
        <v>45564</v>
      </c>
      <c r="H357" s="44" t="s">
        <v>980</v>
      </c>
      <c r="I357" s="74">
        <f t="shared" si="397"/>
        <v>9.4356249999999999</v>
      </c>
      <c r="J357" s="46">
        <f>+K357+L357</f>
        <v>0</v>
      </c>
      <c r="K357" s="46">
        <v>0</v>
      </c>
      <c r="L357" s="46">
        <v>0</v>
      </c>
      <c r="M357" s="46">
        <f>G357-F357</f>
        <v>7</v>
      </c>
      <c r="N357" s="46">
        <v>0</v>
      </c>
      <c r="O357" s="46">
        <f>G357-F357+1</f>
        <v>8</v>
      </c>
      <c r="P357" s="46">
        <v>0</v>
      </c>
      <c r="Q357" s="46">
        <v>75.484999999999999</v>
      </c>
      <c r="R357" s="40">
        <f>J357+N357+P357+Q357</f>
        <v>75.484999999999999</v>
      </c>
    </row>
    <row r="358" spans="1:18" s="85" customFormat="1" x14ac:dyDescent="0.3">
      <c r="A358" s="111" t="s">
        <v>596</v>
      </c>
      <c r="B358" s="114"/>
      <c r="C358" s="39"/>
      <c r="D358" s="115"/>
      <c r="E358" s="116"/>
      <c r="F358" s="117"/>
      <c r="G358" s="117"/>
      <c r="H358" s="116"/>
      <c r="I358" s="75">
        <f t="shared" si="397"/>
        <v>75.208949999999987</v>
      </c>
      <c r="J358" s="40">
        <f t="shared" ref="J358:Q358" si="417">SUM(J359:J362)</f>
        <v>1504.1789999999999</v>
      </c>
      <c r="K358" s="40">
        <f t="shared" si="417"/>
        <v>1504.1789999999999</v>
      </c>
      <c r="L358" s="40">
        <f t="shared" si="417"/>
        <v>0</v>
      </c>
      <c r="M358" s="40">
        <f t="shared" si="417"/>
        <v>16</v>
      </c>
      <c r="N358" s="40">
        <f t="shared" si="417"/>
        <v>0</v>
      </c>
      <c r="O358" s="40">
        <f t="shared" si="417"/>
        <v>20</v>
      </c>
      <c r="P358" s="40">
        <f t="shared" si="417"/>
        <v>0</v>
      </c>
      <c r="Q358" s="40">
        <f t="shared" si="417"/>
        <v>0</v>
      </c>
      <c r="R358" s="40">
        <f>SUM(R359:R362)</f>
        <v>1504.1789999999999</v>
      </c>
    </row>
    <row r="359" spans="1:18" ht="86.25" x14ac:dyDescent="0.3">
      <c r="A359" s="42" t="s">
        <v>596</v>
      </c>
      <c r="B359" s="43" t="s">
        <v>597</v>
      </c>
      <c r="C359" s="39" t="s">
        <v>229</v>
      </c>
      <c r="D359" s="41" t="s">
        <v>697</v>
      </c>
      <c r="E359" s="44" t="s">
        <v>925</v>
      </c>
      <c r="F359" s="45">
        <v>45601</v>
      </c>
      <c r="G359" s="45">
        <v>45605</v>
      </c>
      <c r="H359" s="44" t="s">
        <v>1014</v>
      </c>
      <c r="I359" s="74">
        <f t="shared" si="397"/>
        <v>84.331800000000001</v>
      </c>
      <c r="J359" s="46">
        <f>+K359+L359</f>
        <v>421.65899999999999</v>
      </c>
      <c r="K359" s="46">
        <v>421.65899999999999</v>
      </c>
      <c r="L359" s="46">
        <v>0</v>
      </c>
      <c r="M359" s="46">
        <f>G359-F359</f>
        <v>4</v>
      </c>
      <c r="N359" s="46">
        <v>0</v>
      </c>
      <c r="O359" s="46">
        <f>G359-F359+1</f>
        <v>5</v>
      </c>
      <c r="P359" s="46">
        <v>0</v>
      </c>
      <c r="Q359" s="46">
        <v>0</v>
      </c>
      <c r="R359" s="40">
        <f>J359+N359+P359+Q359</f>
        <v>421.65899999999999</v>
      </c>
    </row>
    <row r="360" spans="1:18" ht="86.25" x14ac:dyDescent="0.3">
      <c r="A360" s="42" t="s">
        <v>596</v>
      </c>
      <c r="B360" s="43" t="s">
        <v>598</v>
      </c>
      <c r="C360" s="39" t="s">
        <v>229</v>
      </c>
      <c r="D360" s="41" t="s">
        <v>697</v>
      </c>
      <c r="E360" s="44" t="s">
        <v>926</v>
      </c>
      <c r="F360" s="45">
        <v>45601</v>
      </c>
      <c r="G360" s="45">
        <v>45605</v>
      </c>
      <c r="H360" s="44" t="s">
        <v>1014</v>
      </c>
      <c r="I360" s="74">
        <f t="shared" si="397"/>
        <v>72.167999999999992</v>
      </c>
      <c r="J360" s="46">
        <f>+K360+L360</f>
        <v>360.84</v>
      </c>
      <c r="K360" s="46">
        <v>360.84</v>
      </c>
      <c r="L360" s="46">
        <v>0</v>
      </c>
      <c r="M360" s="46">
        <f>G360-F360</f>
        <v>4</v>
      </c>
      <c r="N360" s="46">
        <v>0</v>
      </c>
      <c r="O360" s="46">
        <f>G360-F360+1</f>
        <v>5</v>
      </c>
      <c r="P360" s="46">
        <v>0</v>
      </c>
      <c r="Q360" s="46">
        <v>0</v>
      </c>
      <c r="R360" s="40">
        <f>J360+N360+P360+Q360</f>
        <v>360.84</v>
      </c>
    </row>
    <row r="361" spans="1:18" ht="86.25" x14ac:dyDescent="0.3">
      <c r="A361" s="42" t="s">
        <v>596</v>
      </c>
      <c r="B361" s="43" t="s">
        <v>599</v>
      </c>
      <c r="C361" s="39" t="s">
        <v>229</v>
      </c>
      <c r="D361" s="41" t="s">
        <v>697</v>
      </c>
      <c r="E361" s="44" t="s">
        <v>927</v>
      </c>
      <c r="F361" s="45">
        <v>45601</v>
      </c>
      <c r="G361" s="45">
        <v>45605</v>
      </c>
      <c r="H361" s="44" t="s">
        <v>1014</v>
      </c>
      <c r="I361" s="74">
        <f t="shared" si="397"/>
        <v>72.167999999999992</v>
      </c>
      <c r="J361" s="46">
        <f>+K361+L361</f>
        <v>360.84</v>
      </c>
      <c r="K361" s="46">
        <v>360.84</v>
      </c>
      <c r="L361" s="46">
        <v>0</v>
      </c>
      <c r="M361" s="46">
        <f>G361-F361</f>
        <v>4</v>
      </c>
      <c r="N361" s="46">
        <v>0</v>
      </c>
      <c r="O361" s="46">
        <f>G361-F361+1</f>
        <v>5</v>
      </c>
      <c r="P361" s="46">
        <v>0</v>
      </c>
      <c r="Q361" s="46">
        <v>0</v>
      </c>
      <c r="R361" s="40">
        <f>J361+N361+P361+Q361</f>
        <v>360.84</v>
      </c>
    </row>
    <row r="362" spans="1:18" ht="88.5" customHeight="1" x14ac:dyDescent="0.3">
      <c r="A362" s="42" t="s">
        <v>596</v>
      </c>
      <c r="B362" s="43" t="s">
        <v>600</v>
      </c>
      <c r="C362" s="39" t="s">
        <v>229</v>
      </c>
      <c r="D362" s="41" t="s">
        <v>697</v>
      </c>
      <c r="E362" s="44" t="s">
        <v>928</v>
      </c>
      <c r="F362" s="45">
        <v>45601</v>
      </c>
      <c r="G362" s="45">
        <v>45605</v>
      </c>
      <c r="H362" s="44" t="s">
        <v>1014</v>
      </c>
      <c r="I362" s="74">
        <f t="shared" si="397"/>
        <v>72.167999999999992</v>
      </c>
      <c r="J362" s="46">
        <f>+K362+L362</f>
        <v>360.84</v>
      </c>
      <c r="K362" s="46">
        <v>360.84</v>
      </c>
      <c r="L362" s="46">
        <v>0</v>
      </c>
      <c r="M362" s="46">
        <f>G362-F362</f>
        <v>4</v>
      </c>
      <c r="N362" s="46">
        <v>0</v>
      </c>
      <c r="O362" s="46">
        <f>G362-F362+1</f>
        <v>5</v>
      </c>
      <c r="P362" s="46">
        <v>0</v>
      </c>
      <c r="Q362" s="46">
        <v>0</v>
      </c>
      <c r="R362" s="40">
        <f>J362+N362+P362+Q362</f>
        <v>360.84</v>
      </c>
    </row>
    <row r="363" spans="1:18" x14ac:dyDescent="0.3">
      <c r="A363" s="111" t="s">
        <v>601</v>
      </c>
      <c r="B363" s="114"/>
      <c r="C363" s="39"/>
      <c r="D363" s="115"/>
      <c r="E363" s="116"/>
      <c r="F363" s="117"/>
      <c r="G363" s="117"/>
      <c r="H363" s="116"/>
      <c r="I363" s="75">
        <f t="shared" si="397"/>
        <v>196.97513333333336</v>
      </c>
      <c r="J363" s="40">
        <f t="shared" ref="J363:Q363" si="418">SUM(J364:J366)</f>
        <v>1060.6109999999999</v>
      </c>
      <c r="K363" s="40">
        <f t="shared" si="418"/>
        <v>1060.6109999999999</v>
      </c>
      <c r="L363" s="40">
        <f t="shared" si="418"/>
        <v>0</v>
      </c>
      <c r="M363" s="40">
        <f t="shared" si="418"/>
        <v>12</v>
      </c>
      <c r="N363" s="40">
        <f t="shared" si="418"/>
        <v>1109</v>
      </c>
      <c r="O363" s="40">
        <f t="shared" si="418"/>
        <v>15</v>
      </c>
      <c r="P363" s="40">
        <f t="shared" si="418"/>
        <v>701.98500000000001</v>
      </c>
      <c r="Q363" s="40">
        <f t="shared" si="418"/>
        <v>83.031000000000006</v>
      </c>
      <c r="R363" s="40">
        <f>SUM(R364:R366)</f>
        <v>2954.6270000000004</v>
      </c>
    </row>
    <row r="364" spans="1:18" ht="51.75" x14ac:dyDescent="0.3">
      <c r="A364" s="42" t="s">
        <v>601</v>
      </c>
      <c r="B364" s="43" t="s">
        <v>602</v>
      </c>
      <c r="C364" s="39" t="s">
        <v>229</v>
      </c>
      <c r="D364" s="41" t="s">
        <v>265</v>
      </c>
      <c r="E364" s="44" t="s">
        <v>929</v>
      </c>
      <c r="F364" s="45">
        <v>45615</v>
      </c>
      <c r="G364" s="45">
        <v>45619</v>
      </c>
      <c r="H364" s="44" t="s">
        <v>944</v>
      </c>
      <c r="I364" s="74">
        <f t="shared" si="397"/>
        <v>234.04180000000002</v>
      </c>
      <c r="J364" s="46">
        <f>+K364+L364</f>
        <v>353.53699999999998</v>
      </c>
      <c r="K364" s="46">
        <v>353.53699999999998</v>
      </c>
      <c r="L364" s="46">
        <v>0</v>
      </c>
      <c r="M364" s="46">
        <f>G364-F364</f>
        <v>4</v>
      </c>
      <c r="N364" s="46">
        <v>555</v>
      </c>
      <c r="O364" s="46">
        <f>G364-F364+1</f>
        <v>5</v>
      </c>
      <c r="P364" s="46">
        <v>233.995</v>
      </c>
      <c r="Q364" s="46">
        <v>27.677</v>
      </c>
      <c r="R364" s="40">
        <f>J364+N364+P364+Q364</f>
        <v>1170.2090000000001</v>
      </c>
    </row>
    <row r="365" spans="1:18" ht="51.75" x14ac:dyDescent="0.3">
      <c r="A365" s="42" t="s">
        <v>601</v>
      </c>
      <c r="B365" s="43" t="s">
        <v>603</v>
      </c>
      <c r="C365" s="39" t="s">
        <v>229</v>
      </c>
      <c r="D365" s="41" t="s">
        <v>658</v>
      </c>
      <c r="E365" s="44" t="s">
        <v>930</v>
      </c>
      <c r="F365" s="45">
        <v>45615</v>
      </c>
      <c r="G365" s="45">
        <v>45619</v>
      </c>
      <c r="H365" s="44" t="s">
        <v>944</v>
      </c>
      <c r="I365" s="74">
        <f t="shared" si="397"/>
        <v>178.4418</v>
      </c>
      <c r="J365" s="46">
        <f>+K365+L365</f>
        <v>353.53699999999998</v>
      </c>
      <c r="K365" s="46">
        <v>353.53699999999998</v>
      </c>
      <c r="L365" s="46">
        <v>0</v>
      </c>
      <c r="M365" s="46">
        <f>G365-F365</f>
        <v>4</v>
      </c>
      <c r="N365" s="46">
        <v>277</v>
      </c>
      <c r="O365" s="46">
        <f>G365-F365+1</f>
        <v>5</v>
      </c>
      <c r="P365" s="46">
        <v>233.995</v>
      </c>
      <c r="Q365" s="46">
        <v>27.677</v>
      </c>
      <c r="R365" s="40">
        <f>J365+N365+P365+Q365</f>
        <v>892.20900000000006</v>
      </c>
    </row>
    <row r="366" spans="1:18" ht="51.75" x14ac:dyDescent="0.3">
      <c r="A366" s="42" t="s">
        <v>601</v>
      </c>
      <c r="B366" s="43" t="s">
        <v>604</v>
      </c>
      <c r="C366" s="39" t="s">
        <v>229</v>
      </c>
      <c r="D366" s="41" t="s">
        <v>658</v>
      </c>
      <c r="E366" s="44" t="s">
        <v>931</v>
      </c>
      <c r="F366" s="45">
        <v>45615</v>
      </c>
      <c r="G366" s="45">
        <v>45619</v>
      </c>
      <c r="H366" s="44" t="s">
        <v>944</v>
      </c>
      <c r="I366" s="74">
        <f>R366/O366</f>
        <v>178.4418</v>
      </c>
      <c r="J366" s="46">
        <f>+K366+L366</f>
        <v>353.53699999999998</v>
      </c>
      <c r="K366" s="46">
        <v>353.53699999999998</v>
      </c>
      <c r="L366" s="46">
        <v>0</v>
      </c>
      <c r="M366" s="46">
        <f>G366-F366</f>
        <v>4</v>
      </c>
      <c r="N366" s="46">
        <v>277</v>
      </c>
      <c r="O366" s="46">
        <f>G366-F366+1</f>
        <v>5</v>
      </c>
      <c r="P366" s="46">
        <v>233.995</v>
      </c>
      <c r="Q366" s="46">
        <v>27.677</v>
      </c>
      <c r="R366" s="40">
        <f>J366+N366+P366+Q366</f>
        <v>892.20900000000006</v>
      </c>
    </row>
    <row r="367" spans="1:18" ht="18.75" x14ac:dyDescent="0.3">
      <c r="A367" s="120" t="s">
        <v>11</v>
      </c>
      <c r="B367" s="121"/>
      <c r="C367" s="121"/>
      <c r="D367" s="120"/>
      <c r="E367" s="120"/>
      <c r="F367" s="122"/>
      <c r="G367" s="122"/>
      <c r="H367" s="120"/>
      <c r="I367" s="123">
        <f>R367/O367</f>
        <v>106.46781307793935</v>
      </c>
      <c r="J367" s="124">
        <f>SUM(J11:J366)/2-J160/2-J106/2</f>
        <v>72189.686000000045</v>
      </c>
      <c r="K367" s="124">
        <f t="shared" ref="K367:Q367" si="419">SUM(K11:K366)/2-K160/2-K106/2</f>
        <v>71526.151000000042</v>
      </c>
      <c r="L367" s="124">
        <f t="shared" si="419"/>
        <v>663.53499999999997</v>
      </c>
      <c r="M367" s="124">
        <f t="shared" si="419"/>
        <v>1204</v>
      </c>
      <c r="N367" s="124">
        <f t="shared" si="419"/>
        <v>38699.637999999977</v>
      </c>
      <c r="O367" s="124">
        <f t="shared" si="419"/>
        <v>1514</v>
      </c>
      <c r="P367" s="124">
        <f t="shared" si="419"/>
        <v>47342.800000000025</v>
      </c>
      <c r="Q367" s="124">
        <f t="shared" si="419"/>
        <v>2960.1449999999991</v>
      </c>
      <c r="R367" s="124">
        <f>SUM(R11:R366)/2-R160/2-R106/2</f>
        <v>161192.26900000017</v>
      </c>
    </row>
  </sheetData>
  <mergeCells count="6">
    <mergeCell ref="J7:M7"/>
    <mergeCell ref="A1:J1"/>
    <mergeCell ref="A2:J2"/>
    <mergeCell ref="J3:M3"/>
    <mergeCell ref="J4:M4"/>
    <mergeCell ref="J6:M6"/>
  </mergeCells>
  <phoneticPr fontId="12" type="noConversion"/>
  <pageMargins left="0.32" right="0.17" top="0.26" bottom="0.44" header="0.3" footer="0.3"/>
  <pageSetup paperSize="9" scale="67" orientation="landscape" r:id="rId1"/>
  <colBreaks count="2" manualBreakCount="2">
    <brk id="5" max="1048575" man="1"/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G101"/>
  <sheetViews>
    <sheetView zoomScale="75" zoomScaleNormal="75" workbookViewId="0">
      <selection activeCell="B1" sqref="B1"/>
    </sheetView>
  </sheetViews>
  <sheetFormatPr defaultRowHeight="16.5" x14ac:dyDescent="0.3"/>
  <cols>
    <col min="1" max="1" width="2.85546875" style="160" customWidth="1"/>
    <col min="2" max="2" width="6.140625" style="160" customWidth="1"/>
    <col min="3" max="3" width="38" style="160" customWidth="1"/>
    <col min="4" max="5" width="17" style="160" customWidth="1"/>
    <col min="6" max="6" width="19.7109375" style="160" customWidth="1"/>
    <col min="7" max="7" width="10" style="160" bestFit="1" customWidth="1"/>
    <col min="8" max="16384" width="9.140625" style="160"/>
  </cols>
  <sheetData>
    <row r="1" spans="2:7" s="66" customFormat="1" x14ac:dyDescent="0.3"/>
    <row r="2" spans="2:7" s="66" customFormat="1" x14ac:dyDescent="0.3">
      <c r="C2" s="185" t="s">
        <v>21</v>
      </c>
      <c r="D2" s="185"/>
      <c r="F2" s="139"/>
    </row>
    <row r="3" spans="2:7" s="66" customFormat="1" ht="29.25" customHeight="1" x14ac:dyDescent="0.3">
      <c r="C3" s="185" t="s">
        <v>25</v>
      </c>
      <c r="D3" s="185"/>
      <c r="F3" s="139"/>
    </row>
    <row r="4" spans="2:7" s="66" customFormat="1" x14ac:dyDescent="0.3"/>
    <row r="5" spans="2:7" s="66" customFormat="1" x14ac:dyDescent="0.3">
      <c r="C5" s="185" t="s">
        <v>30</v>
      </c>
      <c r="D5" s="185"/>
      <c r="F5" s="139"/>
    </row>
    <row r="6" spans="2:7" s="66" customFormat="1" ht="29.25" customHeight="1" x14ac:dyDescent="0.3">
      <c r="C6" s="185" t="s">
        <v>24</v>
      </c>
      <c r="D6" s="185"/>
      <c r="F6" s="139"/>
    </row>
    <row r="7" spans="2:7" s="66" customFormat="1" x14ac:dyDescent="0.3">
      <c r="B7" s="141"/>
      <c r="C7" s="185"/>
      <c r="D7" s="185"/>
      <c r="E7" s="185"/>
      <c r="F7" s="185"/>
      <c r="G7" s="185"/>
    </row>
    <row r="8" spans="2:7" s="66" customFormat="1" x14ac:dyDescent="0.3">
      <c r="B8" s="142"/>
    </row>
    <row r="9" spans="2:7" s="66" customFormat="1" ht="18.75" customHeight="1" x14ac:dyDescent="0.3">
      <c r="B9" s="196" t="s">
        <v>22</v>
      </c>
      <c r="C9" s="196"/>
      <c r="D9" s="196"/>
      <c r="E9" s="196"/>
      <c r="F9" s="143"/>
      <c r="G9" s="143"/>
    </row>
    <row r="10" spans="2:7" s="66" customFormat="1" ht="36.75" customHeight="1" x14ac:dyDescent="0.3">
      <c r="B10" s="195" t="s">
        <v>23</v>
      </c>
      <c r="C10" s="195"/>
      <c r="D10" s="195"/>
      <c r="E10" s="195"/>
      <c r="F10" s="143"/>
    </row>
    <row r="11" spans="2:7" s="66" customFormat="1" x14ac:dyDescent="0.3">
      <c r="B11" s="144"/>
      <c r="C11" s="141"/>
      <c r="D11" s="145"/>
      <c r="E11" s="145"/>
    </row>
    <row r="12" spans="2:7" s="66" customFormat="1" x14ac:dyDescent="0.3">
      <c r="B12" s="144"/>
      <c r="C12" s="141"/>
      <c r="D12" s="145"/>
      <c r="E12" s="145"/>
      <c r="F12" s="146"/>
    </row>
    <row r="13" spans="2:7" s="66" customFormat="1" x14ac:dyDescent="0.3">
      <c r="B13" s="66" t="s">
        <v>1141</v>
      </c>
    </row>
    <row r="14" spans="2:7" s="66" customFormat="1" x14ac:dyDescent="0.3">
      <c r="B14" s="66" t="s">
        <v>1025</v>
      </c>
    </row>
    <row r="15" spans="2:7" s="66" customFormat="1" x14ac:dyDescent="0.3">
      <c r="B15" s="66" t="s">
        <v>1026</v>
      </c>
    </row>
    <row r="16" spans="2:7" s="66" customFormat="1" x14ac:dyDescent="0.3">
      <c r="B16" s="66" t="s">
        <v>1027</v>
      </c>
    </row>
    <row r="17" spans="2:5" s="66" customFormat="1" x14ac:dyDescent="0.3">
      <c r="B17" s="66" t="s">
        <v>215</v>
      </c>
    </row>
    <row r="18" spans="2:5" s="66" customFormat="1" x14ac:dyDescent="0.3">
      <c r="B18" s="66" t="s">
        <v>139</v>
      </c>
    </row>
    <row r="19" spans="2:5" s="66" customFormat="1" x14ac:dyDescent="0.3">
      <c r="B19" s="66" t="s">
        <v>29</v>
      </c>
    </row>
    <row r="20" spans="2:5" s="66" customFormat="1" x14ac:dyDescent="0.3">
      <c r="B20" s="66" t="s">
        <v>1028</v>
      </c>
    </row>
    <row r="21" spans="2:5" s="66" customFormat="1" x14ac:dyDescent="0.3"/>
    <row r="22" spans="2:5" s="66" customFormat="1" ht="16.5" customHeight="1" x14ac:dyDescent="0.3">
      <c r="B22" s="194" t="s">
        <v>14</v>
      </c>
      <c r="C22" s="194"/>
      <c r="D22" s="194"/>
      <c r="E22" s="194"/>
    </row>
    <row r="23" spans="2:5" s="66" customFormat="1" ht="33" x14ac:dyDescent="0.3">
      <c r="B23" s="147"/>
      <c r="C23" s="148" t="s">
        <v>0</v>
      </c>
      <c r="D23" s="148" t="s">
        <v>1</v>
      </c>
      <c r="E23" s="149" t="s">
        <v>2</v>
      </c>
    </row>
    <row r="24" spans="2:5" s="66" customFormat="1" x14ac:dyDescent="0.3">
      <c r="B24" s="150">
        <v>1</v>
      </c>
      <c r="C24" s="61" t="s">
        <v>3</v>
      </c>
      <c r="D24" s="151">
        <v>351.35</v>
      </c>
      <c r="E24" s="62">
        <v>40756.480000000003</v>
      </c>
    </row>
    <row r="25" spans="2:5" s="66" customFormat="1" x14ac:dyDescent="0.3">
      <c r="B25" s="150">
        <v>2</v>
      </c>
      <c r="C25" s="61" t="s">
        <v>4</v>
      </c>
      <c r="D25" s="151">
        <v>213.44</v>
      </c>
      <c r="E25" s="62">
        <v>24759.37</v>
      </c>
    </row>
    <row r="26" spans="2:5" s="66" customFormat="1" x14ac:dyDescent="0.3">
      <c r="B26" s="150">
        <v>3</v>
      </c>
      <c r="C26" s="61" t="s">
        <v>5</v>
      </c>
      <c r="D26" s="151">
        <v>168.8</v>
      </c>
      <c r="E26" s="62">
        <v>19580.78</v>
      </c>
    </row>
    <row r="27" spans="2:5" s="153" customFormat="1" x14ac:dyDescent="0.3">
      <c r="B27" s="152">
        <v>4</v>
      </c>
      <c r="C27" s="60" t="s">
        <v>216</v>
      </c>
      <c r="D27" s="162">
        <f>SUM(D29:D32)</f>
        <v>14.46</v>
      </c>
      <c r="E27" s="63">
        <f>SUM(E29:E32)</f>
        <v>1677.83</v>
      </c>
    </row>
    <row r="28" spans="2:5" s="66" customFormat="1" x14ac:dyDescent="0.3">
      <c r="B28" s="150" t="s">
        <v>8</v>
      </c>
      <c r="C28" s="61" t="s">
        <v>15</v>
      </c>
      <c r="D28" s="151"/>
      <c r="E28" s="62"/>
    </row>
    <row r="29" spans="2:5" s="66" customFormat="1" ht="33" x14ac:dyDescent="0.3">
      <c r="B29" s="150" t="s">
        <v>9</v>
      </c>
      <c r="C29" s="61" t="s">
        <v>16</v>
      </c>
      <c r="D29" s="161">
        <v>4.4800000000000004</v>
      </c>
      <c r="E29" s="62">
        <v>520</v>
      </c>
    </row>
    <row r="30" spans="2:5" s="66" customFormat="1" x14ac:dyDescent="0.3">
      <c r="B30" s="150" t="s">
        <v>10</v>
      </c>
      <c r="C30" s="61" t="s">
        <v>17</v>
      </c>
      <c r="D30" s="151"/>
      <c r="E30" s="62">
        <v>0</v>
      </c>
    </row>
    <row r="31" spans="2:5" s="66" customFormat="1" x14ac:dyDescent="0.3">
      <c r="B31" s="154">
        <v>4.4000000000000004</v>
      </c>
      <c r="C31" s="61" t="s">
        <v>18</v>
      </c>
      <c r="D31" s="155">
        <v>9.98</v>
      </c>
      <c r="E31" s="62">
        <v>1157.83</v>
      </c>
    </row>
    <row r="32" spans="2:5" s="66" customFormat="1" x14ac:dyDescent="0.3">
      <c r="B32" s="154">
        <v>4.5</v>
      </c>
      <c r="C32" s="61" t="s">
        <v>19</v>
      </c>
      <c r="D32" s="155"/>
      <c r="E32" s="62"/>
    </row>
    <row r="33" spans="2:5" s="66" customFormat="1" x14ac:dyDescent="0.3">
      <c r="B33" s="188"/>
      <c r="C33" s="64" t="s">
        <v>11</v>
      </c>
      <c r="D33" s="190" t="s">
        <v>12</v>
      </c>
      <c r="E33" s="192">
        <f>E24+E25+E26+E27</f>
        <v>86774.46</v>
      </c>
    </row>
    <row r="34" spans="2:5" s="66" customFormat="1" x14ac:dyDescent="0.3">
      <c r="B34" s="189"/>
      <c r="C34" s="65" t="s">
        <v>13</v>
      </c>
      <c r="D34" s="191"/>
      <c r="E34" s="193"/>
    </row>
    <row r="35" spans="2:5" s="66" customFormat="1" x14ac:dyDescent="0.3"/>
    <row r="36" spans="2:5" s="66" customFormat="1" x14ac:dyDescent="0.3">
      <c r="B36" s="66" t="s">
        <v>220</v>
      </c>
    </row>
    <row r="37" spans="2:5" s="66" customFormat="1" x14ac:dyDescent="0.3">
      <c r="B37" s="66" t="s">
        <v>659</v>
      </c>
    </row>
    <row r="38" spans="2:5" s="66" customFormat="1" x14ac:dyDescent="0.3">
      <c r="B38" s="66" t="s">
        <v>1029</v>
      </c>
    </row>
    <row r="39" spans="2:5" s="66" customFormat="1" x14ac:dyDescent="0.3">
      <c r="B39" s="66" t="s">
        <v>1030</v>
      </c>
    </row>
    <row r="40" spans="2:5" s="66" customFormat="1" x14ac:dyDescent="0.3">
      <c r="B40" s="66" t="s">
        <v>1031</v>
      </c>
    </row>
    <row r="41" spans="2:5" s="66" customFormat="1" x14ac:dyDescent="0.3">
      <c r="B41" s="66" t="s">
        <v>217</v>
      </c>
    </row>
    <row r="42" spans="2:5" s="66" customFormat="1" x14ac:dyDescent="0.3">
      <c r="B42" s="66" t="s">
        <v>1032</v>
      </c>
    </row>
    <row r="43" spans="2:5" s="66" customFormat="1" x14ac:dyDescent="0.3">
      <c r="B43" s="66" t="s">
        <v>1033</v>
      </c>
    </row>
    <row r="44" spans="2:5" s="66" customFormat="1" x14ac:dyDescent="0.3"/>
    <row r="45" spans="2:5" s="66" customFormat="1" ht="16.5" customHeight="1" x14ac:dyDescent="0.3">
      <c r="B45" s="194" t="s">
        <v>14</v>
      </c>
      <c r="C45" s="194"/>
      <c r="D45" s="194"/>
      <c r="E45" s="194"/>
    </row>
    <row r="46" spans="2:5" s="66" customFormat="1" ht="33" x14ac:dyDescent="0.3">
      <c r="B46" s="147"/>
      <c r="C46" s="148" t="s">
        <v>0</v>
      </c>
      <c r="D46" s="148" t="s">
        <v>1</v>
      </c>
      <c r="E46" s="149" t="s">
        <v>2</v>
      </c>
    </row>
    <row r="47" spans="2:5" s="66" customFormat="1" x14ac:dyDescent="0.3">
      <c r="B47" s="150">
        <v>1</v>
      </c>
      <c r="C47" s="61" t="s">
        <v>3</v>
      </c>
      <c r="D47" s="163">
        <v>263.22000000000003</v>
      </c>
      <c r="E47" s="62">
        <v>120816.74</v>
      </c>
    </row>
    <row r="48" spans="2:5" s="66" customFormat="1" x14ac:dyDescent="0.3">
      <c r="B48" s="150">
        <v>2</v>
      </c>
      <c r="C48" s="61" t="s">
        <v>4</v>
      </c>
      <c r="D48" s="163">
        <v>50.68</v>
      </c>
      <c r="E48" s="62">
        <v>23514.94</v>
      </c>
    </row>
    <row r="49" spans="2:5" s="66" customFormat="1" x14ac:dyDescent="0.3">
      <c r="B49" s="150">
        <v>3</v>
      </c>
      <c r="C49" s="61" t="s">
        <v>5</v>
      </c>
      <c r="D49" s="163">
        <v>30.23</v>
      </c>
      <c r="E49" s="62">
        <v>54195.18</v>
      </c>
    </row>
    <row r="50" spans="2:5" s="153" customFormat="1" x14ac:dyDescent="0.3">
      <c r="B50" s="152">
        <v>4</v>
      </c>
      <c r="C50" s="60" t="s">
        <v>216</v>
      </c>
      <c r="D50" s="163">
        <f>SUM(D51:D56)</f>
        <v>85.960000000000008</v>
      </c>
      <c r="E50" s="63">
        <f>SUM(E51:E56)</f>
        <v>36984.120000000003</v>
      </c>
    </row>
    <row r="51" spans="2:5" s="66" customFormat="1" x14ac:dyDescent="0.3">
      <c r="B51" s="150" t="s">
        <v>8</v>
      </c>
      <c r="C51" s="61" t="s">
        <v>15</v>
      </c>
      <c r="D51" s="163"/>
      <c r="E51" s="62"/>
    </row>
    <row r="52" spans="2:5" s="66" customFormat="1" x14ac:dyDescent="0.3">
      <c r="B52" s="150" t="s">
        <v>9</v>
      </c>
      <c r="C52" s="61" t="s">
        <v>219</v>
      </c>
      <c r="D52" s="163">
        <v>15.59</v>
      </c>
      <c r="E52" s="62">
        <v>530.19000000000005</v>
      </c>
    </row>
    <row r="53" spans="2:5" s="66" customFormat="1" ht="33" x14ac:dyDescent="0.3">
      <c r="B53" s="150">
        <v>4.3</v>
      </c>
      <c r="C53" s="61" t="s">
        <v>16</v>
      </c>
      <c r="D53" s="163"/>
      <c r="E53" s="62"/>
    </row>
    <row r="54" spans="2:5" s="66" customFormat="1" x14ac:dyDescent="0.3">
      <c r="B54" s="150">
        <v>4.4000000000000004</v>
      </c>
      <c r="C54" s="61" t="s">
        <v>17</v>
      </c>
      <c r="D54" s="163"/>
      <c r="E54" s="62"/>
    </row>
    <row r="55" spans="2:5" s="66" customFormat="1" x14ac:dyDescent="0.3">
      <c r="B55" s="150">
        <v>4.5</v>
      </c>
      <c r="C55" s="61" t="s">
        <v>18</v>
      </c>
      <c r="D55" s="163"/>
      <c r="E55" s="62"/>
    </row>
    <row r="56" spans="2:5" s="66" customFormat="1" x14ac:dyDescent="0.3">
      <c r="B56" s="150">
        <v>4.5999999999999996</v>
      </c>
      <c r="C56" s="61" t="s">
        <v>19</v>
      </c>
      <c r="D56" s="163">
        <v>70.37</v>
      </c>
      <c r="E56" s="62">
        <v>36453.93</v>
      </c>
    </row>
    <row r="57" spans="2:5" s="66" customFormat="1" x14ac:dyDescent="0.3">
      <c r="B57" s="188"/>
      <c r="C57" s="64" t="s">
        <v>11</v>
      </c>
      <c r="D57" s="190" t="s">
        <v>12</v>
      </c>
      <c r="E57" s="197">
        <f>E47+E48+E49+E50</f>
        <v>235510.97999999998</v>
      </c>
    </row>
    <row r="58" spans="2:5" s="66" customFormat="1" x14ac:dyDescent="0.3">
      <c r="B58" s="189"/>
      <c r="C58" s="65" t="s">
        <v>13</v>
      </c>
      <c r="D58" s="191"/>
      <c r="E58" s="198"/>
    </row>
    <row r="60" spans="2:5" s="66" customFormat="1" x14ac:dyDescent="0.3">
      <c r="B60" s="66" t="s">
        <v>1142</v>
      </c>
    </row>
    <row r="61" spans="2:5" s="66" customFormat="1" x14ac:dyDescent="0.3">
      <c r="B61" s="66" t="s">
        <v>659</v>
      </c>
    </row>
    <row r="62" spans="2:5" s="66" customFormat="1" x14ac:dyDescent="0.3">
      <c r="B62" s="66" t="s">
        <v>660</v>
      </c>
    </row>
    <row r="63" spans="2:5" s="66" customFormat="1" x14ac:dyDescent="0.3">
      <c r="B63" s="66" t="s">
        <v>661</v>
      </c>
    </row>
    <row r="64" spans="2:5" s="66" customFormat="1" x14ac:dyDescent="0.3">
      <c r="B64" s="66" t="s">
        <v>662</v>
      </c>
    </row>
    <row r="65" spans="2:6" s="66" customFormat="1" x14ac:dyDescent="0.3">
      <c r="B65" s="66" t="s">
        <v>221</v>
      </c>
    </row>
    <row r="66" spans="2:6" s="66" customFormat="1" x14ac:dyDescent="0.3">
      <c r="B66" s="66" t="s">
        <v>29</v>
      </c>
    </row>
    <row r="67" spans="2:6" s="66" customFormat="1" x14ac:dyDescent="0.3">
      <c r="B67" s="66" t="s">
        <v>663</v>
      </c>
    </row>
    <row r="68" spans="2:6" s="66" customFormat="1" x14ac:dyDescent="0.3"/>
    <row r="69" spans="2:6" s="66" customFormat="1" ht="16.5" customHeight="1" x14ac:dyDescent="0.3">
      <c r="B69" s="194" t="s">
        <v>14</v>
      </c>
      <c r="C69" s="194"/>
      <c r="D69" s="194"/>
      <c r="E69" s="194"/>
    </row>
    <row r="70" spans="2:6" s="66" customFormat="1" ht="33" x14ac:dyDescent="0.3">
      <c r="B70" s="147"/>
      <c r="C70" s="148" t="s">
        <v>0</v>
      </c>
      <c r="D70" s="148" t="s">
        <v>1</v>
      </c>
      <c r="E70" s="149" t="s">
        <v>2</v>
      </c>
    </row>
    <row r="71" spans="2:6" s="66" customFormat="1" x14ac:dyDescent="0.3">
      <c r="B71" s="150">
        <v>1</v>
      </c>
      <c r="C71" s="61" t="s">
        <v>3</v>
      </c>
      <c r="D71" s="161">
        <v>392.46</v>
      </c>
      <c r="E71" s="62">
        <v>9026.5840000000007</v>
      </c>
    </row>
    <row r="72" spans="2:6" s="66" customFormat="1" x14ac:dyDescent="0.3">
      <c r="B72" s="150">
        <v>2</v>
      </c>
      <c r="C72" s="61" t="s">
        <v>4</v>
      </c>
      <c r="D72" s="161">
        <v>98.116</v>
      </c>
      <c r="E72" s="62">
        <v>3434.0659999999998</v>
      </c>
    </row>
    <row r="73" spans="2:6" s="66" customFormat="1" x14ac:dyDescent="0.3">
      <c r="B73" s="150">
        <v>3</v>
      </c>
      <c r="C73" s="61" t="s">
        <v>5</v>
      </c>
      <c r="D73" s="161">
        <v>161.93600000000001</v>
      </c>
      <c r="E73" s="62">
        <v>7449.0280000000002</v>
      </c>
    </row>
    <row r="74" spans="2:6" s="66" customFormat="1" x14ac:dyDescent="0.3">
      <c r="B74" s="150">
        <v>4</v>
      </c>
      <c r="C74" s="60" t="s">
        <v>216</v>
      </c>
      <c r="D74" s="161">
        <f>+D76+D77</f>
        <v>56.332000000000001</v>
      </c>
      <c r="E74" s="62">
        <f>+E76+E77</f>
        <v>155.995</v>
      </c>
    </row>
    <row r="75" spans="2:6" s="66" customFormat="1" ht="33" x14ac:dyDescent="0.3">
      <c r="B75" s="150" t="s">
        <v>8</v>
      </c>
      <c r="C75" s="61" t="s">
        <v>218</v>
      </c>
      <c r="D75" s="161"/>
      <c r="E75" s="62"/>
    </row>
    <row r="76" spans="2:6" s="66" customFormat="1" x14ac:dyDescent="0.3">
      <c r="B76" s="150" t="s">
        <v>9</v>
      </c>
      <c r="C76" s="61" t="s">
        <v>219</v>
      </c>
      <c r="D76" s="161">
        <v>43.332000000000001</v>
      </c>
      <c r="E76" s="62">
        <v>129.995</v>
      </c>
    </row>
    <row r="77" spans="2:6" s="66" customFormat="1" x14ac:dyDescent="0.3">
      <c r="B77" s="150" t="s">
        <v>10</v>
      </c>
      <c r="C77" s="61" t="s">
        <v>19</v>
      </c>
      <c r="D77" s="161">
        <v>13</v>
      </c>
      <c r="E77" s="62">
        <v>26</v>
      </c>
    </row>
    <row r="78" spans="2:6" s="66" customFormat="1" x14ac:dyDescent="0.3">
      <c r="B78" s="188"/>
      <c r="C78" s="64" t="s">
        <v>11</v>
      </c>
      <c r="D78" s="197" t="s">
        <v>12</v>
      </c>
      <c r="E78" s="197">
        <f>E71+E72+E73+E74</f>
        <v>20065.672999999999</v>
      </c>
      <c r="F78" s="146"/>
    </row>
    <row r="79" spans="2:6" s="66" customFormat="1" x14ac:dyDescent="0.3">
      <c r="B79" s="189"/>
      <c r="C79" s="65" t="s">
        <v>13</v>
      </c>
      <c r="D79" s="198"/>
      <c r="E79" s="198"/>
    </row>
    <row r="81" spans="2:5" s="66" customFormat="1" x14ac:dyDescent="0.3">
      <c r="B81" s="66" t="s">
        <v>1143</v>
      </c>
    </row>
    <row r="82" spans="2:5" s="66" customFormat="1" x14ac:dyDescent="0.3">
      <c r="B82" s="66" t="s">
        <v>659</v>
      </c>
    </row>
    <row r="83" spans="2:5" s="66" customFormat="1" x14ac:dyDescent="0.3">
      <c r="B83" s="66" t="s">
        <v>1137</v>
      </c>
    </row>
    <row r="84" spans="2:5" s="66" customFormat="1" x14ac:dyDescent="0.3">
      <c r="B84" s="66" t="s">
        <v>1138</v>
      </c>
    </row>
    <row r="85" spans="2:5" s="66" customFormat="1" x14ac:dyDescent="0.3">
      <c r="B85" s="66" t="s">
        <v>662</v>
      </c>
    </row>
    <row r="86" spans="2:5" s="66" customFormat="1" x14ac:dyDescent="0.3">
      <c r="B86" s="66" t="s">
        <v>1139</v>
      </c>
    </row>
    <row r="87" spans="2:5" s="66" customFormat="1" x14ac:dyDescent="0.3">
      <c r="B87" s="66" t="s">
        <v>28</v>
      </c>
    </row>
    <row r="88" spans="2:5" s="66" customFormat="1" x14ac:dyDescent="0.3">
      <c r="B88" s="66" t="s">
        <v>1140</v>
      </c>
    </row>
    <row r="89" spans="2:5" s="66" customFormat="1" x14ac:dyDescent="0.3"/>
    <row r="90" spans="2:5" s="66" customFormat="1" ht="16.5" customHeight="1" x14ac:dyDescent="0.3">
      <c r="B90" s="194" t="s">
        <v>14</v>
      </c>
      <c r="C90" s="194"/>
      <c r="D90" s="194"/>
      <c r="E90" s="194"/>
    </row>
    <row r="91" spans="2:5" s="66" customFormat="1" ht="33" x14ac:dyDescent="0.3">
      <c r="B91" s="147"/>
      <c r="C91" s="148" t="s">
        <v>0</v>
      </c>
      <c r="D91" s="148" t="s">
        <v>1</v>
      </c>
      <c r="E91" s="149" t="s">
        <v>2</v>
      </c>
    </row>
    <row r="92" spans="2:5" s="66" customFormat="1" x14ac:dyDescent="0.3">
      <c r="B92" s="150">
        <v>1</v>
      </c>
      <c r="C92" s="61" t="s">
        <v>3</v>
      </c>
      <c r="D92" s="151">
        <v>593.03</v>
      </c>
      <c r="E92" s="62">
        <v>8302.43</v>
      </c>
    </row>
    <row r="93" spans="2:5" s="66" customFormat="1" x14ac:dyDescent="0.3">
      <c r="B93" s="150">
        <v>2</v>
      </c>
      <c r="C93" s="61" t="s">
        <v>4</v>
      </c>
      <c r="D93" s="151">
        <v>1063.01</v>
      </c>
      <c r="E93" s="62">
        <v>14882.23</v>
      </c>
    </row>
    <row r="94" spans="2:5" s="66" customFormat="1" x14ac:dyDescent="0.3">
      <c r="B94" s="150">
        <v>3</v>
      </c>
      <c r="C94" s="61" t="s">
        <v>5</v>
      </c>
      <c r="D94" s="151">
        <v>339.67</v>
      </c>
      <c r="E94" s="62">
        <v>4755.43</v>
      </c>
    </row>
    <row r="95" spans="2:5" s="153" customFormat="1" x14ac:dyDescent="0.3">
      <c r="B95" s="152">
        <v>4</v>
      </c>
      <c r="C95" s="60" t="s">
        <v>216</v>
      </c>
      <c r="D95" s="151">
        <f>SUM(D96:D98)</f>
        <v>530.29999999999995</v>
      </c>
      <c r="E95" s="63">
        <f>SUM(E96:E98)</f>
        <v>7424.17</v>
      </c>
    </row>
    <row r="96" spans="2:5" s="66" customFormat="1" ht="33" x14ac:dyDescent="0.3">
      <c r="B96" s="150" t="s">
        <v>8</v>
      </c>
      <c r="C96" s="61" t="s">
        <v>218</v>
      </c>
      <c r="D96" s="151"/>
      <c r="E96" s="62">
        <v>0</v>
      </c>
    </row>
    <row r="97" spans="2:5" s="66" customFormat="1" x14ac:dyDescent="0.3">
      <c r="B97" s="150" t="s">
        <v>9</v>
      </c>
      <c r="C97" s="61" t="s">
        <v>219</v>
      </c>
      <c r="D97" s="151"/>
      <c r="E97" s="62">
        <v>0</v>
      </c>
    </row>
    <row r="98" spans="2:5" s="66" customFormat="1" x14ac:dyDescent="0.3">
      <c r="B98" s="150" t="s">
        <v>10</v>
      </c>
      <c r="C98" s="61" t="s">
        <v>19</v>
      </c>
      <c r="D98" s="151">
        <v>530.29999999999995</v>
      </c>
      <c r="E98" s="62">
        <v>7424.17</v>
      </c>
    </row>
    <row r="99" spans="2:5" s="66" customFormat="1" x14ac:dyDescent="0.3">
      <c r="B99" s="188"/>
      <c r="C99" s="64" t="s">
        <v>11</v>
      </c>
      <c r="D99" s="190" t="s">
        <v>12</v>
      </c>
      <c r="E99" s="192">
        <f>E92+E93+E94+E95</f>
        <v>35364.26</v>
      </c>
    </row>
    <row r="100" spans="2:5" s="66" customFormat="1" x14ac:dyDescent="0.3">
      <c r="B100" s="189"/>
      <c r="C100" s="65" t="s">
        <v>13</v>
      </c>
      <c r="D100" s="191"/>
      <c r="E100" s="193"/>
    </row>
    <row r="101" spans="2:5" s="66" customFormat="1" x14ac:dyDescent="0.3">
      <c r="B101" s="156"/>
      <c r="C101" s="157"/>
      <c r="D101" s="158"/>
      <c r="E101" s="159"/>
    </row>
  </sheetData>
  <mergeCells count="23">
    <mergeCell ref="B45:E45"/>
    <mergeCell ref="B57:B58"/>
    <mergeCell ref="D57:D58"/>
    <mergeCell ref="B90:E90"/>
    <mergeCell ref="B99:B100"/>
    <mergeCell ref="D99:D100"/>
    <mergeCell ref="E99:E100"/>
    <mergeCell ref="E57:E58"/>
    <mergeCell ref="B69:E69"/>
    <mergeCell ref="B78:B79"/>
    <mergeCell ref="D78:D79"/>
    <mergeCell ref="E78:E79"/>
    <mergeCell ref="B33:B34"/>
    <mergeCell ref="D33:D34"/>
    <mergeCell ref="E33:E34"/>
    <mergeCell ref="C2:D2"/>
    <mergeCell ref="C3:D3"/>
    <mergeCell ref="C5:D5"/>
    <mergeCell ref="C6:D6"/>
    <mergeCell ref="B22:E22"/>
    <mergeCell ref="C7:G7"/>
    <mergeCell ref="B10:E10"/>
    <mergeCell ref="B9:E9"/>
  </mergeCells>
  <pageMargins left="0.7" right="0.7" top="0.75" bottom="0.75" header="0.3" footer="0.3"/>
  <pageSetup scale="81" orientation="portrait" r:id="rId1"/>
  <rowBreaks count="2" manualBreakCount="2">
    <brk id="35" max="16383" man="1"/>
    <brk id="5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H1"/>
    </sheetView>
  </sheetViews>
  <sheetFormatPr defaultRowHeight="16.5" x14ac:dyDescent="0.3"/>
  <cols>
    <col min="1" max="1" width="23.85546875" style="66" customWidth="1"/>
    <col min="2" max="2" width="11.5703125" style="66" customWidth="1"/>
    <col min="3" max="3" width="17.140625" style="66" customWidth="1"/>
    <col min="4" max="4" width="12.28515625" style="66" customWidth="1"/>
    <col min="5" max="5" width="15.42578125" style="66" customWidth="1"/>
    <col min="6" max="6" width="16" style="66" customWidth="1"/>
    <col min="7" max="8" width="16.7109375" style="66" customWidth="1"/>
    <col min="9" max="9" width="19.5703125" style="66" customWidth="1"/>
    <col min="10" max="16" width="16.7109375" style="66" customWidth="1"/>
    <col min="17" max="16384" width="9.140625" style="66"/>
  </cols>
  <sheetData>
    <row r="1" spans="1:16" x14ac:dyDescent="0.3">
      <c r="A1" s="199" t="s">
        <v>22</v>
      </c>
      <c r="B1" s="199"/>
      <c r="C1" s="199"/>
      <c r="D1" s="199"/>
      <c r="E1" s="199"/>
      <c r="F1" s="199"/>
      <c r="G1" s="199"/>
      <c r="H1" s="199"/>
    </row>
    <row r="2" spans="1:16" x14ac:dyDescent="0.3">
      <c r="A2" s="200" t="s">
        <v>23</v>
      </c>
      <c r="B2" s="200"/>
      <c r="C2" s="200"/>
      <c r="D2" s="200"/>
      <c r="E2" s="200"/>
      <c r="F2" s="200"/>
      <c r="G2" s="200"/>
      <c r="H2" s="200"/>
    </row>
    <row r="3" spans="1:16" ht="17.25" thickBot="1" x14ac:dyDescent="0.35">
      <c r="A3" s="140"/>
      <c r="B3" s="140"/>
      <c r="C3" s="140"/>
      <c r="D3" s="140"/>
      <c r="E3" s="140"/>
      <c r="F3" s="140"/>
      <c r="G3" s="140"/>
      <c r="H3" s="140"/>
      <c r="P3" s="178" t="s">
        <v>14</v>
      </c>
    </row>
    <row r="4" spans="1:16" ht="75.75" customHeight="1" thickBot="1" x14ac:dyDescent="0.35">
      <c r="A4" s="164" t="s">
        <v>31</v>
      </c>
      <c r="B4" s="165" t="s">
        <v>32</v>
      </c>
      <c r="C4" s="165" t="s">
        <v>33</v>
      </c>
      <c r="D4" s="165" t="s">
        <v>34</v>
      </c>
      <c r="E4" s="165" t="s">
        <v>35</v>
      </c>
      <c r="F4" s="165" t="s">
        <v>36</v>
      </c>
      <c r="G4" s="165" t="s">
        <v>37</v>
      </c>
      <c r="H4" s="166" t="s">
        <v>38</v>
      </c>
      <c r="I4" s="165" t="s">
        <v>3</v>
      </c>
      <c r="J4" s="165" t="s">
        <v>4</v>
      </c>
      <c r="K4" s="165" t="s">
        <v>5</v>
      </c>
      <c r="L4" s="165" t="s">
        <v>1148</v>
      </c>
      <c r="M4" s="179" t="s">
        <v>6</v>
      </c>
      <c r="N4" s="179" t="s">
        <v>7</v>
      </c>
      <c r="O4" s="179" t="s">
        <v>74</v>
      </c>
      <c r="P4" s="167" t="s">
        <v>11</v>
      </c>
    </row>
    <row r="5" spans="1:16" ht="66" x14ac:dyDescent="0.3">
      <c r="A5" s="168" t="s">
        <v>1144</v>
      </c>
      <c r="B5" s="169" t="s">
        <v>229</v>
      </c>
      <c r="C5" s="170">
        <v>87</v>
      </c>
      <c r="D5" s="171">
        <v>116</v>
      </c>
      <c r="E5" s="171">
        <v>4</v>
      </c>
      <c r="F5" s="171">
        <v>4</v>
      </c>
      <c r="G5" s="171">
        <v>1</v>
      </c>
      <c r="H5" s="171">
        <v>81</v>
      </c>
      <c r="I5" s="172">
        <v>40756.480000000003</v>
      </c>
      <c r="J5" s="172">
        <v>24759.37</v>
      </c>
      <c r="K5" s="172">
        <v>19580.78</v>
      </c>
      <c r="L5" s="172">
        <f>SUM(M5:O5)</f>
        <v>1677.83</v>
      </c>
      <c r="M5" s="180">
        <v>0</v>
      </c>
      <c r="N5" s="180">
        <v>0</v>
      </c>
      <c r="O5" s="180">
        <f>520+1157.83</f>
        <v>1677.83</v>
      </c>
      <c r="P5" s="173">
        <f t="shared" ref="P5" si="0">I5+J5+K5+L5</f>
        <v>86774.46</v>
      </c>
    </row>
    <row r="6" spans="1:16" ht="66" x14ac:dyDescent="0.3">
      <c r="A6" s="168" t="s">
        <v>112</v>
      </c>
      <c r="B6" s="169" t="s">
        <v>229</v>
      </c>
      <c r="C6" s="170">
        <v>87</v>
      </c>
      <c r="D6" s="171">
        <v>637</v>
      </c>
      <c r="E6" s="171">
        <v>7</v>
      </c>
      <c r="F6" s="174">
        <v>6</v>
      </c>
      <c r="G6" s="171">
        <v>3</v>
      </c>
      <c r="H6" s="171">
        <v>456</v>
      </c>
      <c r="I6" s="172">
        <v>120816.74</v>
      </c>
      <c r="J6" s="172">
        <v>23514.94</v>
      </c>
      <c r="K6" s="172">
        <v>54195.18</v>
      </c>
      <c r="L6" s="172">
        <f>SUM(M6:O6)</f>
        <v>36984.120000000003</v>
      </c>
      <c r="M6" s="180">
        <v>0</v>
      </c>
      <c r="N6" s="180">
        <v>530.19000000000005</v>
      </c>
      <c r="O6" s="180">
        <v>36453.93</v>
      </c>
      <c r="P6" s="173">
        <f>I6+J6+K6+L6</f>
        <v>235510.97999999998</v>
      </c>
    </row>
    <row r="7" spans="1:16" ht="66" x14ac:dyDescent="0.3">
      <c r="A7" s="168" t="s">
        <v>1145</v>
      </c>
      <c r="B7" s="169" t="s">
        <v>229</v>
      </c>
      <c r="C7" s="170">
        <v>27</v>
      </c>
      <c r="D7" s="171">
        <v>49</v>
      </c>
      <c r="E7" s="171">
        <v>3</v>
      </c>
      <c r="F7" s="174">
        <v>2</v>
      </c>
      <c r="G7" s="171">
        <v>1</v>
      </c>
      <c r="H7" s="171">
        <v>22</v>
      </c>
      <c r="I7" s="172">
        <v>9026.5840000000007</v>
      </c>
      <c r="J7" s="172">
        <v>3434.0659999999998</v>
      </c>
      <c r="K7" s="172">
        <v>7449.0280000000002</v>
      </c>
      <c r="L7" s="172">
        <f>SUM(M7:O7)</f>
        <v>155.995</v>
      </c>
      <c r="M7" s="180">
        <v>0</v>
      </c>
      <c r="N7" s="180">
        <v>129.995</v>
      </c>
      <c r="O7" s="180">
        <v>26</v>
      </c>
      <c r="P7" s="173">
        <f>I7+J7+K7+L7</f>
        <v>20065.672999999999</v>
      </c>
    </row>
    <row r="8" spans="1:16" ht="66.75" thickBot="1" x14ac:dyDescent="0.35">
      <c r="A8" s="168" t="s">
        <v>1146</v>
      </c>
      <c r="B8" s="169" t="s">
        <v>229</v>
      </c>
      <c r="C8" s="170">
        <v>14</v>
      </c>
      <c r="D8" s="171">
        <v>41</v>
      </c>
      <c r="E8" s="171">
        <v>3</v>
      </c>
      <c r="F8" s="174">
        <v>9</v>
      </c>
      <c r="G8" s="171">
        <v>0</v>
      </c>
      <c r="H8" s="171">
        <v>20</v>
      </c>
      <c r="I8" s="172">
        <v>8302.43</v>
      </c>
      <c r="J8" s="172">
        <v>14882.23</v>
      </c>
      <c r="K8" s="172">
        <v>4755.43</v>
      </c>
      <c r="L8" s="172">
        <f t="shared" ref="L8" si="1">SUM(M8:O8)</f>
        <v>7424.17</v>
      </c>
      <c r="M8" s="180">
        <v>0</v>
      </c>
      <c r="N8" s="180">
        <v>0</v>
      </c>
      <c r="O8" s="180">
        <v>7424.17</v>
      </c>
      <c r="P8" s="173">
        <f>I8+J8+K8+L8</f>
        <v>35364.26</v>
      </c>
    </row>
    <row r="9" spans="1:16" s="70" customFormat="1" ht="17.25" thickBot="1" x14ac:dyDescent="0.35">
      <c r="A9" s="201" t="s">
        <v>11</v>
      </c>
      <c r="B9" s="202"/>
      <c r="C9" s="67">
        <f>SUM(C5:C8)</f>
        <v>215</v>
      </c>
      <c r="D9" s="67">
        <f>SUM(D5:D8)</f>
        <v>843</v>
      </c>
      <c r="E9" s="67">
        <f>SUM(E5:E8)/4</f>
        <v>4.25</v>
      </c>
      <c r="F9" s="67">
        <f>SUM(F5:F8)/4</f>
        <v>5.25</v>
      </c>
      <c r="G9" s="68">
        <f t="shared" ref="G9:L9" si="2">SUM(G5:G8)</f>
        <v>5</v>
      </c>
      <c r="H9" s="68">
        <f t="shared" si="2"/>
        <v>579</v>
      </c>
      <c r="I9" s="69">
        <f t="shared" si="2"/>
        <v>178902.234</v>
      </c>
      <c r="J9" s="69">
        <f t="shared" si="2"/>
        <v>66590.606</v>
      </c>
      <c r="K9" s="69">
        <f t="shared" si="2"/>
        <v>85980.418000000005</v>
      </c>
      <c r="L9" s="69">
        <f t="shared" si="2"/>
        <v>46242.115000000005</v>
      </c>
      <c r="M9" s="181">
        <f t="shared" ref="M9" si="3">SUM(M5:M8)</f>
        <v>0</v>
      </c>
      <c r="N9" s="181">
        <f>SUM(N5:N8)</f>
        <v>660.18500000000006</v>
      </c>
      <c r="O9" s="181">
        <f>SUM(O5:O8)</f>
        <v>45581.93</v>
      </c>
      <c r="P9" s="69">
        <f>SUM(P5:P8)</f>
        <v>377715.37300000002</v>
      </c>
    </row>
    <row r="10" spans="1:16" x14ac:dyDescent="0.3">
      <c r="P10" s="175"/>
    </row>
    <row r="11" spans="1:16" x14ac:dyDescent="0.3">
      <c r="P11" s="176"/>
    </row>
    <row r="12" spans="1:16" x14ac:dyDescent="0.3">
      <c r="P12" s="177"/>
    </row>
  </sheetData>
  <mergeCells count="3">
    <mergeCell ref="A1:H1"/>
    <mergeCell ref="A2:H2"/>
    <mergeCell ref="A9:B9"/>
  </mergeCells>
  <pageMargins left="0.27" right="0.27" top="0.75" bottom="0.75" header="0.3" footer="0.3"/>
  <pageSetup scale="4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Pivot Table</vt:lpstr>
      <vt:lpstr>Վարչապետի որոշում N 326-Ն-3-</vt:lpstr>
      <vt:lpstr>Վարչապետի որոշում N 326-Ն-3</vt:lpstr>
      <vt:lpstr>Վարչ. որոշում N 326-Ն-3_Ամփոփ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Haykanush Mkrtchyan</dc:creator>
  <cp:keywords>https://mul2-minfin.gov.am/tasks/940360/oneclick?token=689d9dac83cfd47acb968a488324f55e</cp:keywords>
  <cp:lastModifiedBy>Mariam Meymaryan</cp:lastModifiedBy>
  <cp:lastPrinted>2025-01-16T08:59:33Z</cp:lastPrinted>
  <dcterms:created xsi:type="dcterms:W3CDTF">2015-06-05T18:19:34Z</dcterms:created>
  <dcterms:modified xsi:type="dcterms:W3CDTF">2025-01-16T08:59:50Z</dcterms:modified>
</cp:coreProperties>
</file>