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riam.Meymaryan\Desktop\2025-Գործուղում-1-ին եռամսյակ-L 31.03.2025\"/>
    </mc:Choice>
  </mc:AlternateContent>
  <bookViews>
    <workbookView xWindow="0" yWindow="0" windowWidth="20490" windowHeight="7185" tabRatio="858" firstSheet="1" activeTab="1"/>
  </bookViews>
  <sheets>
    <sheet name="Sheet1" sheetId="9" state="hidden" r:id="rId1"/>
    <sheet name="Pivot Table" sheetId="6" r:id="rId2"/>
    <sheet name="Վարչապետի որոշում N 326-Ն" sheetId="2" r:id="rId3"/>
    <sheet name="Վարչապետի որոշում N 326-Ն-" sheetId="3" r:id="rId4"/>
    <sheet name="Վարչ. որոշում N 326-Ն-Ամփոփ" sheetId="4" r:id="rId5"/>
  </sheets>
  <definedNames>
    <definedName name="_xlnm._FilterDatabase" localSheetId="0" hidden="1">Sheet1!$A$9:$S$182</definedName>
    <definedName name="_xlnm._FilterDatabase" localSheetId="2" hidden="1">'Վարչապետի որոշում N 326-Ն'!$A$9:$R$211</definedName>
    <definedName name="_xlnm.Print_Area" localSheetId="1">'Pivot Table'!$A$1:$M$146</definedName>
    <definedName name="_xlnm.Print_Area" localSheetId="3">'Վարչապետի որոշում N 326-Ն-'!$A$1:$G$79</definedName>
  </definedNames>
  <calcPr calcId="162913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I8" i="4"/>
  <c r="J8" i="4"/>
  <c r="K8" i="4"/>
  <c r="L8" i="4"/>
  <c r="M8" i="4"/>
  <c r="N8" i="4"/>
  <c r="O8" i="4"/>
  <c r="P8" i="4"/>
  <c r="E71" i="3"/>
  <c r="D27" i="3"/>
  <c r="D50" i="3" l="1"/>
  <c r="E50" i="3"/>
  <c r="E27" i="3"/>
  <c r="J41" i="9" l="1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10" i="9"/>
  <c r="K209" i="2" l="1"/>
  <c r="L209" i="2"/>
  <c r="N209" i="2"/>
  <c r="P209" i="2"/>
  <c r="Q209" i="2"/>
  <c r="K207" i="2"/>
  <c r="L207" i="2"/>
  <c r="N207" i="2"/>
  <c r="P207" i="2"/>
  <c r="Q207" i="2"/>
  <c r="K198" i="2"/>
  <c r="L198" i="2"/>
  <c r="N198" i="2"/>
  <c r="P198" i="2"/>
  <c r="K173" i="2"/>
  <c r="L173" i="2"/>
  <c r="N173" i="2"/>
  <c r="P173" i="2"/>
  <c r="Q173" i="2"/>
  <c r="K167" i="2"/>
  <c r="L167" i="2"/>
  <c r="N167" i="2"/>
  <c r="P167" i="2"/>
  <c r="Q167" i="2"/>
  <c r="K165" i="2"/>
  <c r="L165" i="2"/>
  <c r="N165" i="2"/>
  <c r="P165" i="2"/>
  <c r="Q165" i="2"/>
  <c r="K163" i="2"/>
  <c r="L163" i="2"/>
  <c r="N163" i="2"/>
  <c r="P163" i="2"/>
  <c r="Q163" i="2"/>
  <c r="K160" i="2"/>
  <c r="L160" i="2"/>
  <c r="N160" i="2"/>
  <c r="P160" i="2"/>
  <c r="Q160" i="2"/>
  <c r="K151" i="2"/>
  <c r="L151" i="2"/>
  <c r="N151" i="2"/>
  <c r="P151" i="2"/>
  <c r="Q151" i="2"/>
  <c r="K147" i="2"/>
  <c r="L147" i="2"/>
  <c r="N147" i="2"/>
  <c r="P147" i="2"/>
  <c r="K136" i="2"/>
  <c r="L136" i="2"/>
  <c r="N136" i="2"/>
  <c r="P136" i="2"/>
  <c r="Q136" i="2"/>
  <c r="K128" i="2"/>
  <c r="L128" i="2"/>
  <c r="N128" i="2"/>
  <c r="P128" i="2"/>
  <c r="Q128" i="2"/>
  <c r="K109" i="2"/>
  <c r="L109" i="2"/>
  <c r="N109" i="2"/>
  <c r="P109" i="2"/>
  <c r="Q109" i="2"/>
  <c r="K102" i="2"/>
  <c r="K85" i="2" s="1"/>
  <c r="L102" i="2"/>
  <c r="L85" i="2" s="1"/>
  <c r="N102" i="2"/>
  <c r="P102" i="2"/>
  <c r="P85" i="2" s="1"/>
  <c r="Q102" i="2"/>
  <c r="Q85" i="2" s="1"/>
  <c r="K82" i="2"/>
  <c r="L82" i="2"/>
  <c r="N82" i="2"/>
  <c r="P82" i="2"/>
  <c r="Q82" i="2"/>
  <c r="K72" i="2"/>
  <c r="L72" i="2"/>
  <c r="N72" i="2"/>
  <c r="P72" i="2"/>
  <c r="Q72" i="2"/>
  <c r="K67" i="2"/>
  <c r="L67" i="2"/>
  <c r="N67" i="2"/>
  <c r="P67" i="2"/>
  <c r="Q67" i="2"/>
  <c r="K59" i="2"/>
  <c r="K41" i="2" s="1"/>
  <c r="L59" i="2"/>
  <c r="L41" i="2" s="1"/>
  <c r="N59" i="2"/>
  <c r="N41" i="2" s="1"/>
  <c r="P59" i="2"/>
  <c r="P41" i="2" s="1"/>
  <c r="Q59" i="2"/>
  <c r="Q41" i="2" s="1"/>
  <c r="K38" i="2"/>
  <c r="L38" i="2"/>
  <c r="N38" i="2"/>
  <c r="P38" i="2"/>
  <c r="Q38" i="2"/>
  <c r="K34" i="2"/>
  <c r="L34" i="2"/>
  <c r="N34" i="2"/>
  <c r="P34" i="2"/>
  <c r="Q34" i="2"/>
  <c r="K30" i="2"/>
  <c r="L30" i="2"/>
  <c r="N30" i="2"/>
  <c r="P30" i="2"/>
  <c r="Q30" i="2"/>
  <c r="K19" i="2"/>
  <c r="L19" i="2"/>
  <c r="N19" i="2"/>
  <c r="P19" i="2"/>
  <c r="Q19" i="2"/>
  <c r="K16" i="2"/>
  <c r="L16" i="2"/>
  <c r="N16" i="2"/>
  <c r="P16" i="2"/>
  <c r="Q16" i="2"/>
  <c r="K14" i="2"/>
  <c r="L14" i="2"/>
  <c r="N14" i="2"/>
  <c r="P14" i="2"/>
  <c r="Q14" i="2"/>
  <c r="K11" i="2"/>
  <c r="L11" i="2"/>
  <c r="N11" i="2"/>
  <c r="P11" i="2"/>
  <c r="Q11" i="2"/>
  <c r="L211" i="2" l="1"/>
  <c r="K211" i="2"/>
  <c r="P211" i="2"/>
  <c r="J13" i="2"/>
  <c r="J12" i="2"/>
  <c r="J11" i="2" l="1"/>
  <c r="O5" i="4" l="1"/>
  <c r="O127" i="2" l="1"/>
  <c r="J62" i="2" l="1"/>
  <c r="J42" i="2" l="1"/>
  <c r="O31" i="2"/>
  <c r="R42" i="2" l="1"/>
  <c r="O18" i="2"/>
  <c r="O172" i="2" l="1"/>
  <c r="M172" i="2"/>
  <c r="J172" i="2"/>
  <c r="R172" i="2" s="1"/>
  <c r="I172" i="2" l="1"/>
  <c r="O101" i="2"/>
  <c r="M101" i="2"/>
  <c r="J101" i="2"/>
  <c r="R101" i="2" s="1"/>
  <c r="O100" i="2"/>
  <c r="M100" i="2"/>
  <c r="J100" i="2"/>
  <c r="R100" i="2" s="1"/>
  <c r="O99" i="2"/>
  <c r="M99" i="2"/>
  <c r="J99" i="2"/>
  <c r="R99" i="2" s="1"/>
  <c r="O13" i="2"/>
  <c r="M13" i="2"/>
  <c r="R13" i="2"/>
  <c r="I101" i="2" l="1"/>
  <c r="I13" i="2"/>
  <c r="I100" i="2"/>
  <c r="I99" i="2"/>
  <c r="O40" i="2"/>
  <c r="M40" i="2"/>
  <c r="J40" i="2"/>
  <c r="R40" i="2" s="1"/>
  <c r="I40" i="2" l="1"/>
  <c r="O32" i="2"/>
  <c r="M32" i="2"/>
  <c r="J32" i="2"/>
  <c r="R32" i="2" s="1"/>
  <c r="I32" i="2" l="1"/>
  <c r="M127" i="2" l="1"/>
  <c r="M31" i="2"/>
  <c r="M71" i="2"/>
  <c r="O71" i="2"/>
  <c r="J71" i="2"/>
  <c r="R71" i="2" s="1"/>
  <c r="I71" i="2" l="1"/>
  <c r="O78" i="2"/>
  <c r="M78" i="2"/>
  <c r="J78" i="2"/>
  <c r="R78" i="2" s="1"/>
  <c r="O79" i="2"/>
  <c r="M79" i="2"/>
  <c r="J79" i="2"/>
  <c r="R79" i="2" s="1"/>
  <c r="J22" i="2"/>
  <c r="O29" i="2"/>
  <c r="M29" i="2"/>
  <c r="J29" i="2"/>
  <c r="R29" i="2" s="1"/>
  <c r="O135" i="2"/>
  <c r="M135" i="2"/>
  <c r="J135" i="2"/>
  <c r="R135" i="2" s="1"/>
  <c r="O134" i="2"/>
  <c r="M134" i="2"/>
  <c r="J134" i="2"/>
  <c r="R134" i="2" s="1"/>
  <c r="O133" i="2"/>
  <c r="J133" i="2"/>
  <c r="R133" i="2" s="1"/>
  <c r="O132" i="2"/>
  <c r="J132" i="2"/>
  <c r="R132" i="2" s="1"/>
  <c r="O81" i="2"/>
  <c r="M81" i="2"/>
  <c r="J81" i="2"/>
  <c r="R81" i="2" s="1"/>
  <c r="O206" i="2"/>
  <c r="M206" i="2"/>
  <c r="J206" i="2"/>
  <c r="R206" i="2" s="1"/>
  <c r="O205" i="2"/>
  <c r="M205" i="2"/>
  <c r="J205" i="2"/>
  <c r="R205" i="2" s="1"/>
  <c r="O126" i="2"/>
  <c r="M126" i="2"/>
  <c r="J126" i="2"/>
  <c r="R126" i="2" s="1"/>
  <c r="I29" i="2" l="1"/>
  <c r="I205" i="2"/>
  <c r="I135" i="2"/>
  <c r="I126" i="2"/>
  <c r="I134" i="2"/>
  <c r="I81" i="2"/>
  <c r="I78" i="2"/>
  <c r="I206" i="2"/>
  <c r="I133" i="2"/>
  <c r="I79" i="2"/>
  <c r="I132" i="2"/>
  <c r="O159" i="2"/>
  <c r="M159" i="2"/>
  <c r="J159" i="2"/>
  <c r="R159" i="2" s="1"/>
  <c r="I159" i="2" l="1"/>
  <c r="O77" i="2"/>
  <c r="M77" i="2"/>
  <c r="J77" i="2"/>
  <c r="R77" i="2" s="1"/>
  <c r="I77" i="2" l="1"/>
  <c r="O57" i="2"/>
  <c r="M57" i="2"/>
  <c r="J57" i="2"/>
  <c r="R57" i="2" s="1"/>
  <c r="O58" i="2"/>
  <c r="M58" i="2"/>
  <c r="J58" i="2"/>
  <c r="R58" i="2" s="1"/>
  <c r="I57" i="2" l="1"/>
  <c r="I58" i="2"/>
  <c r="Q201" i="2" l="1"/>
  <c r="Q198" i="2" s="1"/>
  <c r="O194" i="2" l="1"/>
  <c r="M194" i="2"/>
  <c r="J194" i="2"/>
  <c r="R194" i="2" s="1"/>
  <c r="O193" i="2"/>
  <c r="M193" i="2"/>
  <c r="J193" i="2"/>
  <c r="R193" i="2" s="1"/>
  <c r="O192" i="2"/>
  <c r="M192" i="2"/>
  <c r="J192" i="2"/>
  <c r="R192" i="2" s="1"/>
  <c r="O191" i="2"/>
  <c r="M191" i="2"/>
  <c r="J191" i="2"/>
  <c r="R191" i="2" s="1"/>
  <c r="O190" i="2"/>
  <c r="M190" i="2"/>
  <c r="M188" i="2"/>
  <c r="M189" i="2"/>
  <c r="I192" i="2" l="1"/>
  <c r="I191" i="2"/>
  <c r="I194" i="2"/>
  <c r="I193" i="2"/>
  <c r="O188" i="2"/>
  <c r="J188" i="2"/>
  <c r="R188" i="2" s="1"/>
  <c r="O187" i="2"/>
  <c r="M187" i="2"/>
  <c r="J187" i="2"/>
  <c r="R187" i="2" s="1"/>
  <c r="O186" i="2"/>
  <c r="M186" i="2"/>
  <c r="J186" i="2"/>
  <c r="R186" i="2" s="1"/>
  <c r="O185" i="2"/>
  <c r="M185" i="2"/>
  <c r="J185" i="2"/>
  <c r="R185" i="2" s="1"/>
  <c r="O184" i="2"/>
  <c r="M184" i="2"/>
  <c r="J184" i="2"/>
  <c r="R184" i="2" s="1"/>
  <c r="O203" i="2"/>
  <c r="M203" i="2"/>
  <c r="J203" i="2"/>
  <c r="R203" i="2" s="1"/>
  <c r="O28" i="2"/>
  <c r="M28" i="2"/>
  <c r="J28" i="2"/>
  <c r="R28" i="2" s="1"/>
  <c r="I185" i="2" l="1"/>
  <c r="I184" i="2"/>
  <c r="I188" i="2"/>
  <c r="I203" i="2"/>
  <c r="I28" i="2"/>
  <c r="I186" i="2"/>
  <c r="I187" i="2"/>
  <c r="O98" i="2"/>
  <c r="M98" i="2"/>
  <c r="J98" i="2"/>
  <c r="R98" i="2" s="1"/>
  <c r="O97" i="2"/>
  <c r="M97" i="2"/>
  <c r="J97" i="2"/>
  <c r="R97" i="2" s="1"/>
  <c r="O96" i="2"/>
  <c r="M96" i="2"/>
  <c r="J96" i="2"/>
  <c r="R96" i="2" s="1"/>
  <c r="O95" i="2"/>
  <c r="M95" i="2"/>
  <c r="J95" i="2"/>
  <c r="R95" i="2" s="1"/>
  <c r="I97" i="2" l="1"/>
  <c r="I96" i="2"/>
  <c r="I95" i="2"/>
  <c r="I98" i="2"/>
  <c r="O56" i="2"/>
  <c r="M56" i="2"/>
  <c r="J56" i="2"/>
  <c r="R56" i="2" s="1"/>
  <c r="O55" i="2"/>
  <c r="M55" i="2"/>
  <c r="J55" i="2"/>
  <c r="R55" i="2" s="1"/>
  <c r="I56" i="2" l="1"/>
  <c r="I55" i="2"/>
  <c r="J157" i="2"/>
  <c r="R157" i="2" s="1"/>
  <c r="O157" i="2"/>
  <c r="M157" i="2"/>
  <c r="O125" i="2"/>
  <c r="M125" i="2"/>
  <c r="J125" i="2"/>
  <c r="R125" i="2" s="1"/>
  <c r="O124" i="2"/>
  <c r="M124" i="2"/>
  <c r="J124" i="2"/>
  <c r="R124" i="2" s="1"/>
  <c r="O123" i="2"/>
  <c r="M123" i="2"/>
  <c r="J123" i="2"/>
  <c r="R123" i="2" s="1"/>
  <c r="O122" i="2"/>
  <c r="M122" i="2"/>
  <c r="J122" i="2"/>
  <c r="R122" i="2" s="1"/>
  <c r="O121" i="2"/>
  <c r="M121" i="2"/>
  <c r="J121" i="2"/>
  <c r="R121" i="2" s="1"/>
  <c r="O120" i="2"/>
  <c r="M120" i="2"/>
  <c r="J120" i="2"/>
  <c r="R120" i="2" s="1"/>
  <c r="O119" i="2"/>
  <c r="M119" i="2"/>
  <c r="J119" i="2"/>
  <c r="R119" i="2" s="1"/>
  <c r="I119" i="2" l="1"/>
  <c r="I122" i="2"/>
  <c r="I123" i="2"/>
  <c r="I121" i="2"/>
  <c r="I125" i="2"/>
  <c r="I120" i="2"/>
  <c r="I124" i="2"/>
  <c r="I157" i="2"/>
  <c r="O66" i="2"/>
  <c r="M66" i="2"/>
  <c r="J66" i="2"/>
  <c r="R66" i="2" s="1"/>
  <c r="I66" i="2" l="1"/>
  <c r="J94" i="2"/>
  <c r="O65" i="2" l="1"/>
  <c r="M65" i="2"/>
  <c r="J65" i="2"/>
  <c r="R65" i="2" s="1"/>
  <c r="O63" i="2"/>
  <c r="M63" i="2"/>
  <c r="J63" i="2"/>
  <c r="R63" i="2" s="1"/>
  <c r="I65" i="2" l="1"/>
  <c r="I63" i="2"/>
  <c r="O15" i="2"/>
  <c r="O14" i="2" s="1"/>
  <c r="M15" i="2"/>
  <c r="M14" i="2" s="1"/>
  <c r="J15" i="2"/>
  <c r="J14" i="2" s="1"/>
  <c r="J64" i="2"/>
  <c r="R64" i="2" s="1"/>
  <c r="M54" i="2"/>
  <c r="N90" i="2"/>
  <c r="N85" i="2" s="1"/>
  <c r="N211" i="2" s="1"/>
  <c r="R15" i="2" l="1"/>
  <c r="R14" i="2" s="1"/>
  <c r="I15" i="2" l="1"/>
  <c r="I14" i="2"/>
  <c r="O181" i="2"/>
  <c r="O164" i="2" l="1"/>
  <c r="O163" i="2" s="1"/>
  <c r="M164" i="2"/>
  <c r="M163" i="2" s="1"/>
  <c r="J164" i="2"/>
  <c r="J163" i="2" s="1"/>
  <c r="R164" i="2" l="1"/>
  <c r="R163" i="2" s="1"/>
  <c r="O141" i="2"/>
  <c r="I164" i="2" l="1"/>
  <c r="I163" i="2"/>
  <c r="O107" i="2"/>
  <c r="M107" i="2"/>
  <c r="J107" i="2"/>
  <c r="R107" i="2" s="1"/>
  <c r="I107" i="2" l="1"/>
  <c r="Q150" i="2"/>
  <c r="Q147" i="2" s="1"/>
  <c r="Q211" i="2" s="1"/>
  <c r="O17" i="2" l="1"/>
  <c r="O16" i="2" s="1"/>
  <c r="O210" i="2" l="1"/>
  <c r="O209" i="2" s="1"/>
  <c r="M210" i="2"/>
  <c r="M209" i="2" s="1"/>
  <c r="J210" i="2"/>
  <c r="J209" i="2" s="1"/>
  <c r="O130" i="2"/>
  <c r="M130" i="2"/>
  <c r="J130" i="2"/>
  <c r="R130" i="2" s="1"/>
  <c r="I130" i="2" l="1"/>
  <c r="R210" i="2"/>
  <c r="I210" i="2" l="1"/>
  <c r="R209" i="2"/>
  <c r="I209" i="2" s="1"/>
  <c r="O39" i="2"/>
  <c r="O38" i="2" s="1"/>
  <c r="M39" i="2"/>
  <c r="M38" i="2" s="1"/>
  <c r="J39" i="2"/>
  <c r="J38" i="2" s="1"/>
  <c r="R39" i="2" l="1"/>
  <c r="I39" i="2" l="1"/>
  <c r="R38" i="2"/>
  <c r="I38" i="2" s="1"/>
  <c r="O106" i="2"/>
  <c r="M106" i="2"/>
  <c r="J106" i="2"/>
  <c r="R106" i="2" s="1"/>
  <c r="I106" i="2" l="1"/>
  <c r="O105" i="2"/>
  <c r="M105" i="2"/>
  <c r="J105" i="2"/>
  <c r="R105" i="2" s="1"/>
  <c r="I105" i="2" l="1"/>
  <c r="O166" i="2"/>
  <c r="O165" i="2" s="1"/>
  <c r="M166" i="2"/>
  <c r="M165" i="2" s="1"/>
  <c r="J166" i="2"/>
  <c r="J165" i="2" s="1"/>
  <c r="R166" i="2" l="1"/>
  <c r="R165" i="2" s="1"/>
  <c r="I166" i="2" l="1"/>
  <c r="I165" i="2"/>
  <c r="O12" i="2"/>
  <c r="O11" i="2" s="1"/>
  <c r="M12" i="2"/>
  <c r="M11" i="2" s="1"/>
  <c r="R12" i="2" l="1"/>
  <c r="R11" i="2" s="1"/>
  <c r="E32" i="3"/>
  <c r="I12" i="2" l="1"/>
  <c r="L7" i="4"/>
  <c r="D71" i="3"/>
  <c r="I11" i="2" l="1"/>
  <c r="E54" i="3"/>
  <c r="L5" i="4"/>
  <c r="J17" i="2" l="1"/>
  <c r="O138" i="2" l="1"/>
  <c r="M138" i="2"/>
  <c r="J138" i="2"/>
  <c r="R138" i="2" s="1"/>
  <c r="O94" i="2"/>
  <c r="M94" i="2"/>
  <c r="R94" i="2"/>
  <c r="I138" i="2" l="1"/>
  <c r="I94" i="2"/>
  <c r="O69" i="2"/>
  <c r="M69" i="2"/>
  <c r="O54" i="2" l="1"/>
  <c r="J202" i="2" l="1"/>
  <c r="J177" i="2" l="1"/>
  <c r="O131" i="2" l="1"/>
  <c r="M131" i="2"/>
  <c r="J131" i="2"/>
  <c r="R131" i="2" s="1"/>
  <c r="I131" i="2" l="1"/>
  <c r="O70" i="2"/>
  <c r="M70" i="2"/>
  <c r="J70" i="2"/>
  <c r="R70" i="2" s="1"/>
  <c r="O171" i="2"/>
  <c r="M171" i="2"/>
  <c r="J171" i="2"/>
  <c r="R171" i="2" s="1"/>
  <c r="J169" i="2"/>
  <c r="R169" i="2" s="1"/>
  <c r="M169" i="2"/>
  <c r="O169" i="2"/>
  <c r="O158" i="2"/>
  <c r="M158" i="2"/>
  <c r="J158" i="2"/>
  <c r="R158" i="2" s="1"/>
  <c r="O156" i="2"/>
  <c r="M156" i="2"/>
  <c r="J156" i="2"/>
  <c r="R156" i="2" s="1"/>
  <c r="O155" i="2"/>
  <c r="M155" i="2"/>
  <c r="J155" i="2"/>
  <c r="R155" i="2" s="1"/>
  <c r="O154" i="2"/>
  <c r="M154" i="2"/>
  <c r="J154" i="2"/>
  <c r="R154" i="2" s="1"/>
  <c r="I169" i="2" l="1"/>
  <c r="I70" i="2"/>
  <c r="I156" i="2"/>
  <c r="I158" i="2"/>
  <c r="I155" i="2"/>
  <c r="I171" i="2"/>
  <c r="I154" i="2"/>
  <c r="J127" i="2"/>
  <c r="R127" i="2" s="1"/>
  <c r="I127" i="2" s="1"/>
  <c r="O118" i="2" l="1"/>
  <c r="M118" i="2"/>
  <c r="J118" i="2"/>
  <c r="R118" i="2" s="1"/>
  <c r="O117" i="2"/>
  <c r="M117" i="2"/>
  <c r="J117" i="2"/>
  <c r="R117" i="2" s="1"/>
  <c r="O116" i="2"/>
  <c r="M116" i="2"/>
  <c r="J116" i="2"/>
  <c r="R116" i="2" s="1"/>
  <c r="O108" i="2"/>
  <c r="M108" i="2"/>
  <c r="J108" i="2"/>
  <c r="R108" i="2" s="1"/>
  <c r="O104" i="2"/>
  <c r="M104" i="2"/>
  <c r="J104" i="2"/>
  <c r="R104" i="2" s="1"/>
  <c r="J90" i="2"/>
  <c r="I108" i="2" l="1"/>
  <c r="I104" i="2"/>
  <c r="I118" i="2"/>
  <c r="I117" i="2"/>
  <c r="I116" i="2"/>
  <c r="J69" i="2"/>
  <c r="R69" i="2" s="1"/>
  <c r="I69" i="2" s="1"/>
  <c r="O64" i="2"/>
  <c r="I64" i="2" s="1"/>
  <c r="M64" i="2"/>
  <c r="O60" i="2"/>
  <c r="M60" i="2"/>
  <c r="J60" i="2"/>
  <c r="O62" i="2"/>
  <c r="M62" i="2"/>
  <c r="R62" i="2"/>
  <c r="I62" i="2" l="1"/>
  <c r="R60" i="2"/>
  <c r="I60" i="2" l="1"/>
  <c r="O45" i="2"/>
  <c r="M45" i="2"/>
  <c r="O44" i="2"/>
  <c r="M44" i="2"/>
  <c r="O43" i="2"/>
  <c r="M43" i="2"/>
  <c r="J43" i="2"/>
  <c r="O33" i="2" l="1"/>
  <c r="O30" i="2" s="1"/>
  <c r="M33" i="2"/>
  <c r="M30" i="2" s="1"/>
  <c r="J27" i="2" l="1"/>
  <c r="R27" i="2" s="1"/>
  <c r="J26" i="2"/>
  <c r="R26" i="2" s="1"/>
  <c r="O27" i="2"/>
  <c r="O26" i="2"/>
  <c r="M27" i="2"/>
  <c r="O25" i="2"/>
  <c r="O24" i="2"/>
  <c r="O23" i="2"/>
  <c r="M26" i="2"/>
  <c r="I26" i="2" l="1"/>
  <c r="I27" i="2"/>
  <c r="M25" i="2"/>
  <c r="J25" i="2"/>
  <c r="R25" i="2" s="1"/>
  <c r="I25" i="2" s="1"/>
  <c r="M24" i="2"/>
  <c r="J24" i="2"/>
  <c r="R24" i="2" s="1"/>
  <c r="I24" i="2" s="1"/>
  <c r="O22" i="2"/>
  <c r="L6" i="4" l="1"/>
  <c r="P6" i="4" s="1"/>
  <c r="P7" i="4"/>
  <c r="E75" i="3"/>
  <c r="P5" i="4" l="1"/>
  <c r="M20" i="2" l="1"/>
  <c r="J18" i="2" l="1"/>
  <c r="J16" i="2" s="1"/>
  <c r="M17" i="2"/>
  <c r="J208" i="2" l="1"/>
  <c r="J207" i="2" s="1"/>
  <c r="M208" i="2"/>
  <c r="M207" i="2" s="1"/>
  <c r="O208" i="2"/>
  <c r="O207" i="2" s="1"/>
  <c r="R208" i="2" l="1"/>
  <c r="R207" i="2" s="1"/>
  <c r="I208" i="2" l="1"/>
  <c r="I207" i="2"/>
  <c r="M23" i="2"/>
  <c r="M22" i="2"/>
  <c r="M21" i="2"/>
  <c r="M19" i="2" l="1"/>
  <c r="O146" i="2"/>
  <c r="O110" i="2" l="1"/>
  <c r="O115" i="2"/>
  <c r="O91" i="2"/>
  <c r="M91" i="2"/>
  <c r="J91" i="2"/>
  <c r="R91" i="2" s="1"/>
  <c r="I91" i="2" l="1"/>
  <c r="O88" i="2"/>
  <c r="J80" i="2" l="1"/>
  <c r="J35" i="2" l="1"/>
  <c r="R35" i="2" l="1"/>
  <c r="J33" i="2"/>
  <c r="R33" i="2" s="1"/>
  <c r="I33" i="2" s="1"/>
  <c r="M48" i="2"/>
  <c r="J31" i="2"/>
  <c r="J23" i="2"/>
  <c r="R22" i="2"/>
  <c r="I22" i="2" s="1"/>
  <c r="J21" i="2"/>
  <c r="J20" i="2"/>
  <c r="J19" i="2" l="1"/>
  <c r="J30" i="2"/>
  <c r="R23" i="2"/>
  <c r="I23" i="2" s="1"/>
  <c r="R31" i="2"/>
  <c r="R30" i="2" s="1"/>
  <c r="J36" i="2"/>
  <c r="I30" i="2" l="1"/>
  <c r="I31" i="2"/>
  <c r="R36" i="2"/>
  <c r="O20" i="2"/>
  <c r="R17" i="2" l="1"/>
  <c r="R18" i="2"/>
  <c r="I18" i="2" s="1"/>
  <c r="R16" i="2" l="1"/>
  <c r="I17" i="2"/>
  <c r="O68" i="2"/>
  <c r="O67" i="2" s="1"/>
  <c r="M68" i="2"/>
  <c r="M67" i="2" s="1"/>
  <c r="J68" i="2"/>
  <c r="J67" i="2" s="1"/>
  <c r="O129" i="2"/>
  <c r="O128" i="2" s="1"/>
  <c r="M129" i="2"/>
  <c r="M128" i="2" s="1"/>
  <c r="J129" i="2"/>
  <c r="J128" i="2" s="1"/>
  <c r="O204" i="2"/>
  <c r="M204" i="2"/>
  <c r="J204" i="2"/>
  <c r="O202" i="2"/>
  <c r="M202" i="2"/>
  <c r="R202" i="2"/>
  <c r="O201" i="2"/>
  <c r="M201" i="2"/>
  <c r="J201" i="2"/>
  <c r="R201" i="2" s="1"/>
  <c r="I202" i="2" l="1"/>
  <c r="I16" i="2"/>
  <c r="R204" i="2"/>
  <c r="I204" i="2" s="1"/>
  <c r="I201" i="2"/>
  <c r="R129" i="2"/>
  <c r="R128" i="2" s="1"/>
  <c r="R68" i="2"/>
  <c r="R67" i="2" s="1"/>
  <c r="I68" i="2" l="1"/>
  <c r="I67" i="2"/>
  <c r="I129" i="2"/>
  <c r="I128" i="2"/>
  <c r="O200" i="2"/>
  <c r="M200" i="2"/>
  <c r="J200" i="2"/>
  <c r="R200" i="2" s="1"/>
  <c r="I200" i="2" l="1"/>
  <c r="M115" i="2"/>
  <c r="J115" i="2"/>
  <c r="R115" i="2" s="1"/>
  <c r="I115" i="2" s="1"/>
  <c r="M113" i="2"/>
  <c r="J113" i="2"/>
  <c r="R113" i="2" s="1"/>
  <c r="I113" i="2" s="1"/>
  <c r="O114" i="2" l="1"/>
  <c r="M114" i="2"/>
  <c r="J114" i="2"/>
  <c r="R114" i="2" s="1"/>
  <c r="J112" i="2"/>
  <c r="R112" i="2" s="1"/>
  <c r="J111" i="2"/>
  <c r="R111" i="2" s="1"/>
  <c r="J110" i="2"/>
  <c r="O112" i="2"/>
  <c r="M112" i="2"/>
  <c r="O111" i="2"/>
  <c r="M111" i="2"/>
  <c r="M110" i="2"/>
  <c r="I112" i="2" l="1"/>
  <c r="I114" i="2"/>
  <c r="M109" i="2"/>
  <c r="J109" i="2"/>
  <c r="O109" i="2"/>
  <c r="I111" i="2"/>
  <c r="R110" i="2"/>
  <c r="I110" i="2" l="1"/>
  <c r="R109" i="2"/>
  <c r="I109" i="2" s="1"/>
  <c r="O170" i="2"/>
  <c r="M170" i="2"/>
  <c r="J170" i="2"/>
  <c r="R170" i="2" s="1"/>
  <c r="I170" i="2" l="1"/>
  <c r="O197" i="2"/>
  <c r="O196" i="2" l="1"/>
  <c r="O195" i="2"/>
  <c r="O189" i="2"/>
  <c r="O183" i="2"/>
  <c r="O180" i="2"/>
  <c r="O179" i="2"/>
  <c r="O178" i="2"/>
  <c r="O177" i="2"/>
  <c r="O176" i="2"/>
  <c r="O175" i="2"/>
  <c r="O174" i="2"/>
  <c r="M197" i="2"/>
  <c r="M196" i="2"/>
  <c r="M195" i="2"/>
  <c r="M183" i="2"/>
  <c r="M182" i="2"/>
  <c r="M181" i="2"/>
  <c r="M180" i="2"/>
  <c r="M179" i="2"/>
  <c r="M178" i="2"/>
  <c r="M177" i="2"/>
  <c r="M176" i="2"/>
  <c r="M175" i="2"/>
  <c r="M174" i="2"/>
  <c r="O168" i="2"/>
  <c r="O167" i="2" s="1"/>
  <c r="M168" i="2"/>
  <c r="M167" i="2" s="1"/>
  <c r="O162" i="2"/>
  <c r="M162" i="2"/>
  <c r="O161" i="2"/>
  <c r="M161" i="2"/>
  <c r="O153" i="2"/>
  <c r="M153" i="2"/>
  <c r="O152" i="2"/>
  <c r="M152" i="2"/>
  <c r="O150" i="2"/>
  <c r="M150" i="2"/>
  <c r="O149" i="2"/>
  <c r="M149" i="2"/>
  <c r="O148" i="2"/>
  <c r="M148" i="2"/>
  <c r="M146" i="2"/>
  <c r="O145" i="2"/>
  <c r="M145" i="2"/>
  <c r="O144" i="2"/>
  <c r="M144" i="2"/>
  <c r="O143" i="2"/>
  <c r="M143" i="2"/>
  <c r="O142" i="2"/>
  <c r="M142" i="2"/>
  <c r="M141" i="2"/>
  <c r="O140" i="2"/>
  <c r="M140" i="2"/>
  <c r="O139" i="2"/>
  <c r="M139" i="2"/>
  <c r="O137" i="2"/>
  <c r="M137" i="2"/>
  <c r="O103" i="2"/>
  <c r="O102" i="2" s="1"/>
  <c r="M103" i="2"/>
  <c r="M102" i="2" s="1"/>
  <c r="O93" i="2"/>
  <c r="M93" i="2"/>
  <c r="O92" i="2"/>
  <c r="M92" i="2"/>
  <c r="O90" i="2"/>
  <c r="M90" i="2"/>
  <c r="O89" i="2"/>
  <c r="M89" i="2"/>
  <c r="M88" i="2"/>
  <c r="O87" i="2"/>
  <c r="M87" i="2"/>
  <c r="O86" i="2"/>
  <c r="M86" i="2"/>
  <c r="O80" i="2"/>
  <c r="M80" i="2"/>
  <c r="O76" i="2"/>
  <c r="M76" i="2"/>
  <c r="O75" i="2"/>
  <c r="M75" i="2"/>
  <c r="O74" i="2"/>
  <c r="M74" i="2"/>
  <c r="O73" i="2"/>
  <c r="M73" i="2"/>
  <c r="O61" i="2"/>
  <c r="O59" i="2" s="1"/>
  <c r="M61" i="2"/>
  <c r="M59" i="2" s="1"/>
  <c r="O147" i="2" l="1"/>
  <c r="O72" i="2"/>
  <c r="M136" i="2"/>
  <c r="M147" i="2"/>
  <c r="M85" i="2"/>
  <c r="O136" i="2"/>
  <c r="O173" i="2"/>
  <c r="M173" i="2"/>
  <c r="O85" i="2"/>
  <c r="M151" i="2"/>
  <c r="M160" i="2"/>
  <c r="M72" i="2"/>
  <c r="O151" i="2"/>
  <c r="O160" i="2"/>
  <c r="O53" i="2"/>
  <c r="M53" i="2"/>
  <c r="O52" i="2"/>
  <c r="M52" i="2"/>
  <c r="O51" i="2"/>
  <c r="M51" i="2"/>
  <c r="O50" i="2"/>
  <c r="M50" i="2"/>
  <c r="M49" i="2"/>
  <c r="O48" i="2"/>
  <c r="O47" i="2"/>
  <c r="M47" i="2"/>
  <c r="O46" i="2"/>
  <c r="M46" i="2"/>
  <c r="O42" i="2"/>
  <c r="M42" i="2"/>
  <c r="O37" i="2"/>
  <c r="O36" i="2"/>
  <c r="I36" i="2" s="1"/>
  <c r="M36" i="2"/>
  <c r="O35" i="2"/>
  <c r="M35" i="2"/>
  <c r="O21" i="2"/>
  <c r="O19" i="2" s="1"/>
  <c r="M18" i="2"/>
  <c r="M16" i="2" s="1"/>
  <c r="O83" i="2"/>
  <c r="O84" i="2"/>
  <c r="O199" i="2"/>
  <c r="O198" i="2" s="1"/>
  <c r="M34" i="2" l="1"/>
  <c r="M41" i="2"/>
  <c r="O82" i="2"/>
  <c r="O41" i="2"/>
  <c r="I42" i="2"/>
  <c r="O34" i="2"/>
  <c r="I35" i="2"/>
  <c r="J174" i="2"/>
  <c r="O211" i="2" l="1"/>
  <c r="M199" i="2"/>
  <c r="M198" i="2" s="1"/>
  <c r="J199" i="2"/>
  <c r="J198" i="2" s="1"/>
  <c r="J197" i="2"/>
  <c r="R197" i="2" s="1"/>
  <c r="I197" i="2" s="1"/>
  <c r="J196" i="2"/>
  <c r="R196" i="2" s="1"/>
  <c r="I196" i="2" s="1"/>
  <c r="J195" i="2"/>
  <c r="R195" i="2" s="1"/>
  <c r="I195" i="2" s="1"/>
  <c r="J190" i="2"/>
  <c r="J189" i="2"/>
  <c r="R189" i="2" s="1"/>
  <c r="I189" i="2" s="1"/>
  <c r="J183" i="2"/>
  <c r="R183" i="2" s="1"/>
  <c r="I183" i="2" s="1"/>
  <c r="J182" i="2"/>
  <c r="R182" i="2" s="1"/>
  <c r="J181" i="2"/>
  <c r="R181" i="2" s="1"/>
  <c r="I181" i="2" s="1"/>
  <c r="J180" i="2"/>
  <c r="R180" i="2" s="1"/>
  <c r="J179" i="2"/>
  <c r="R179" i="2" s="1"/>
  <c r="J178" i="2"/>
  <c r="R177" i="2"/>
  <c r="J176" i="2"/>
  <c r="R176" i="2" s="1"/>
  <c r="J175" i="2"/>
  <c r="R175" i="2" s="1"/>
  <c r="R174" i="2"/>
  <c r="J168" i="2"/>
  <c r="J167" i="2" s="1"/>
  <c r="J162" i="2"/>
  <c r="R162" i="2" s="1"/>
  <c r="I162" i="2" s="1"/>
  <c r="J161" i="2"/>
  <c r="J153" i="2"/>
  <c r="J152" i="2"/>
  <c r="J150" i="2"/>
  <c r="R150" i="2" s="1"/>
  <c r="I150" i="2" s="1"/>
  <c r="J149" i="2"/>
  <c r="R149" i="2" s="1"/>
  <c r="I149" i="2" s="1"/>
  <c r="J148" i="2"/>
  <c r="J146" i="2"/>
  <c r="R146" i="2" s="1"/>
  <c r="I146" i="2" s="1"/>
  <c r="J145" i="2"/>
  <c r="R145" i="2" s="1"/>
  <c r="I145" i="2" s="1"/>
  <c r="J144" i="2"/>
  <c r="R144" i="2" s="1"/>
  <c r="I144" i="2" s="1"/>
  <c r="J143" i="2"/>
  <c r="R143" i="2" s="1"/>
  <c r="I143" i="2" s="1"/>
  <c r="J142" i="2"/>
  <c r="R142" i="2" s="1"/>
  <c r="I142" i="2" s="1"/>
  <c r="J141" i="2"/>
  <c r="R141" i="2" s="1"/>
  <c r="I141" i="2" s="1"/>
  <c r="J140" i="2"/>
  <c r="R140" i="2" s="1"/>
  <c r="I140" i="2" s="1"/>
  <c r="J139" i="2"/>
  <c r="R139" i="2" s="1"/>
  <c r="I139" i="2" s="1"/>
  <c r="J137" i="2"/>
  <c r="J103" i="2"/>
  <c r="J102" i="2" s="1"/>
  <c r="J93" i="2"/>
  <c r="R93" i="2" s="1"/>
  <c r="I93" i="2" s="1"/>
  <c r="J92" i="2"/>
  <c r="R92" i="2" s="1"/>
  <c r="I92" i="2" s="1"/>
  <c r="R90" i="2"/>
  <c r="I90" i="2" s="1"/>
  <c r="J89" i="2"/>
  <c r="R89" i="2" s="1"/>
  <c r="I89" i="2" s="1"/>
  <c r="J88" i="2"/>
  <c r="R88" i="2" s="1"/>
  <c r="I88" i="2" s="1"/>
  <c r="J87" i="2"/>
  <c r="R87" i="2" s="1"/>
  <c r="I87" i="2" s="1"/>
  <c r="J86" i="2"/>
  <c r="M84" i="2"/>
  <c r="J84" i="2"/>
  <c r="M83" i="2"/>
  <c r="J83" i="2"/>
  <c r="R80" i="2"/>
  <c r="I80" i="2" s="1"/>
  <c r="J76" i="2"/>
  <c r="J75" i="2"/>
  <c r="R75" i="2" s="1"/>
  <c r="I75" i="2" s="1"/>
  <c r="J74" i="2"/>
  <c r="R74" i="2" s="1"/>
  <c r="I74" i="2" s="1"/>
  <c r="J73" i="2"/>
  <c r="J61" i="2"/>
  <c r="J59" i="2" s="1"/>
  <c r="J54" i="2"/>
  <c r="R54" i="2" s="1"/>
  <c r="I54" i="2" s="1"/>
  <c r="J53" i="2"/>
  <c r="R53" i="2" s="1"/>
  <c r="I53" i="2" s="1"/>
  <c r="J52" i="2"/>
  <c r="R52" i="2" s="1"/>
  <c r="I52" i="2" s="1"/>
  <c r="J51" i="2"/>
  <c r="R51" i="2" s="1"/>
  <c r="I51" i="2" s="1"/>
  <c r="J50" i="2"/>
  <c r="R50" i="2" s="1"/>
  <c r="I50" i="2" s="1"/>
  <c r="J49" i="2"/>
  <c r="R49" i="2" s="1"/>
  <c r="I49" i="2" s="1"/>
  <c r="J48" i="2"/>
  <c r="R48" i="2" s="1"/>
  <c r="I48" i="2" s="1"/>
  <c r="J47" i="2"/>
  <c r="R47" i="2" s="1"/>
  <c r="I47" i="2" s="1"/>
  <c r="J46" i="2"/>
  <c r="R46" i="2" s="1"/>
  <c r="I46" i="2" s="1"/>
  <c r="J45" i="2"/>
  <c r="R45" i="2" s="1"/>
  <c r="I45" i="2" s="1"/>
  <c r="J44" i="2"/>
  <c r="R43" i="2"/>
  <c r="J37" i="2"/>
  <c r="J34" i="2" s="1"/>
  <c r="R21" i="2"/>
  <c r="I21" i="2" s="1"/>
  <c r="I43" i="2" l="1"/>
  <c r="J82" i="2"/>
  <c r="J41" i="2"/>
  <c r="J72" i="2"/>
  <c r="J151" i="2"/>
  <c r="I176" i="2"/>
  <c r="I180" i="2"/>
  <c r="J85" i="2"/>
  <c r="J136" i="2"/>
  <c r="I177" i="2"/>
  <c r="J147" i="2"/>
  <c r="I174" i="2"/>
  <c r="I182" i="2"/>
  <c r="M82" i="2"/>
  <c r="M211" i="2" s="1"/>
  <c r="J160" i="2"/>
  <c r="I175" i="2"/>
  <c r="I179" i="2"/>
  <c r="J173" i="2"/>
  <c r="R199" i="2"/>
  <c r="R148" i="2"/>
  <c r="R147" i="2" s="1"/>
  <c r="R76" i="2"/>
  <c r="I76" i="2" s="1"/>
  <c r="R44" i="2"/>
  <c r="I44" i="2" s="1"/>
  <c r="R190" i="2"/>
  <c r="I190" i="2" s="1"/>
  <c r="R178" i="2"/>
  <c r="R84" i="2"/>
  <c r="I84" i="2" s="1"/>
  <c r="R153" i="2"/>
  <c r="I153" i="2" s="1"/>
  <c r="R86" i="2"/>
  <c r="R103" i="2"/>
  <c r="R102" i="2" s="1"/>
  <c r="R37" i="2"/>
  <c r="R83" i="2"/>
  <c r="R82" i="2" s="1"/>
  <c r="R168" i="2"/>
  <c r="R167" i="2" s="1"/>
  <c r="R61" i="2"/>
  <c r="R59" i="2" s="1"/>
  <c r="R73" i="2"/>
  <c r="R72" i="2" s="1"/>
  <c r="R152" i="2"/>
  <c r="R151" i="2" s="1"/>
  <c r="R161" i="2"/>
  <c r="R160" i="2" s="1"/>
  <c r="R137" i="2"/>
  <c r="R136" i="2" s="1"/>
  <c r="R20" i="2"/>
  <c r="R19" i="2" s="1"/>
  <c r="R85" i="2" l="1"/>
  <c r="R173" i="2"/>
  <c r="R41" i="2"/>
  <c r="R211" i="2" s="1"/>
  <c r="I37" i="2"/>
  <c r="R34" i="2"/>
  <c r="J211" i="2"/>
  <c r="I173" i="2"/>
  <c r="I168" i="2"/>
  <c r="I167" i="2"/>
  <c r="I83" i="2"/>
  <c r="I82" i="2"/>
  <c r="I199" i="2"/>
  <c r="R198" i="2"/>
  <c r="I198" i="2" s="1"/>
  <c r="I20" i="2"/>
  <c r="I148" i="2"/>
  <c r="I147" i="2"/>
  <c r="I161" i="2"/>
  <c r="I160" i="2"/>
  <c r="I86" i="2"/>
  <c r="I152" i="2"/>
  <c r="I151" i="2"/>
  <c r="I73" i="2"/>
  <c r="I72" i="2"/>
  <c r="I137" i="2"/>
  <c r="I136" i="2"/>
  <c r="I61" i="2"/>
  <c r="I103" i="2"/>
  <c r="I102" i="2"/>
  <c r="I178" i="2"/>
  <c r="I34" i="2"/>
  <c r="I85" i="2" l="1"/>
  <c r="I41" i="2"/>
  <c r="I59" i="2"/>
  <c r="I19" i="2"/>
  <c r="I211" i="2" l="1"/>
</calcChain>
</file>

<file path=xl/sharedStrings.xml><?xml version="1.0" encoding="utf-8"?>
<sst xmlns="http://schemas.openxmlformats.org/spreadsheetml/2006/main" count="2458" uniqueCount="644">
  <si>
    <t>Ծախսի տեսակը</t>
  </si>
  <si>
    <t>Միջին ծախսը</t>
  </si>
  <si>
    <t>Ընդամենը ծախսը</t>
  </si>
  <si>
    <t>Ճանապարհածախս</t>
  </si>
  <si>
    <t>Գիշերավարձ</t>
  </si>
  <si>
    <t>Օրապահիկ</t>
  </si>
  <si>
    <t>հակահամաճարակային նմուշառումների վճար</t>
  </si>
  <si>
    <t>մուտքի արտոնագրի վճար</t>
  </si>
  <si>
    <t>4.1.</t>
  </si>
  <si>
    <t>4.2.</t>
  </si>
  <si>
    <t>4.3.</t>
  </si>
  <si>
    <t>ԸՆԴԱՄԵՆԸ</t>
  </si>
  <si>
    <t>x</t>
  </si>
  <si>
    <t>(տողեր 1+2+3+4)</t>
  </si>
  <si>
    <t>(հազ. դրամ)</t>
  </si>
  <si>
    <t>Դիվանագիտական սրահից օգտվելու գումար</t>
  </si>
  <si>
    <t>Տրանսպորտային ծախսեր</t>
  </si>
  <si>
    <t xml:space="preserve">Ներկայացուցչական ծախսեր </t>
  </si>
  <si>
    <t>Այլ ծախսեր</t>
  </si>
  <si>
    <t>հ/հ</t>
  </si>
  <si>
    <t>Հավելված N 3</t>
  </si>
  <si>
    <t xml:space="preserve">ԵՌԱՄՍՅԱԿԱՅԻՆ ԱՄՓՈՓ ՀԱՇՎԵՏՎՈՒԹՅՈՒՆ </t>
  </si>
  <si>
    <t>ՕՏԱՐԵՐԿՐՅԱ ՊԵՏՈՒԹՅՈՒՆՆԵՐ ԳՈՐԾՈՒՂՈՒՄՆԵՐԻ ՈՒ ԴՐԱՆՑ ԾԱԽՍԵՐԻ ՄԱՍԻՆ</t>
  </si>
  <si>
    <t>ՀՀ վարչապետի 2018թ. սեպտեմբերի 19-ի 
N 1230-Ն որոշման</t>
  </si>
  <si>
    <t>ՀՀ վարչապետի  2023 թ մարտի 23-ի  
N 326-Ն որոշման</t>
  </si>
  <si>
    <t>Հավելված N 2</t>
  </si>
  <si>
    <t>«Հավելված N 3</t>
  </si>
  <si>
    <t>7. Բիզնես դասի ավիածառայությունից օգտվողների ընդամենը թիվը _0__</t>
  </si>
  <si>
    <t>7. Բիզնես դասի ավիածառայությունից օգտվողների ընդամենը թիվը _1_</t>
  </si>
  <si>
    <t>Հավելված N 4</t>
  </si>
  <si>
    <t>Մարմնի անվանումը</t>
  </si>
  <si>
    <t>Հաշվետու եռամսյակը</t>
  </si>
  <si>
    <t>Ընդամենը գործուղումների քանակը</t>
  </si>
  <si>
    <t>Ընդամենը գործուղման մեկնողների թիվը</t>
  </si>
  <si>
    <t xml:space="preserve"> Գործուղվող պատվիրակությունների անդամների միջին թիվը</t>
  </si>
  <si>
    <t>Գործուղումների միջին տևողությունը</t>
  </si>
  <si>
    <t>Բիզնես դասի ավիածառայությունից օգտվողների ընդամենը թիվը</t>
  </si>
  <si>
    <t>Էկոնոմ դասի ավիածառայությունից օգտվողների ընդամենը թիվը</t>
  </si>
  <si>
    <t>3.1</t>
  </si>
  <si>
    <t>/հազ. դրամ/</t>
  </si>
  <si>
    <t>5.1</t>
  </si>
  <si>
    <t>8.1</t>
  </si>
  <si>
    <t>10.1</t>
  </si>
  <si>
    <t>12.1</t>
  </si>
  <si>
    <t>12.2</t>
  </si>
  <si>
    <t>13.1</t>
  </si>
  <si>
    <t>14.1</t>
  </si>
  <si>
    <t>14.2</t>
  </si>
  <si>
    <t>14.3</t>
  </si>
  <si>
    <t>15.1</t>
  </si>
  <si>
    <t>16.1</t>
  </si>
  <si>
    <t>16.2</t>
  </si>
  <si>
    <t>16.3</t>
  </si>
  <si>
    <t>18.1</t>
  </si>
  <si>
    <t>19.1</t>
  </si>
  <si>
    <t>20.1</t>
  </si>
  <si>
    <t>21.1</t>
  </si>
  <si>
    <t>23.1</t>
  </si>
  <si>
    <t>24.1</t>
  </si>
  <si>
    <t>25.1</t>
  </si>
  <si>
    <t>23.2</t>
  </si>
  <si>
    <t>18.2</t>
  </si>
  <si>
    <t>այլ ծախսեր</t>
  </si>
  <si>
    <t>Գործուղման վայրը</t>
  </si>
  <si>
    <t>Էկոնոմ դաս</t>
  </si>
  <si>
    <t>Բիզնես դաս</t>
  </si>
  <si>
    <t>2</t>
  </si>
  <si>
    <t>Գործուղման  սկիզբը</t>
  </si>
  <si>
    <t>Գործուղման  ավարտը</t>
  </si>
  <si>
    <t>Ամփոփ հաշվետվություն</t>
  </si>
  <si>
    <t>7.1</t>
  </si>
  <si>
    <t>17.1</t>
  </si>
  <si>
    <t>17.2</t>
  </si>
  <si>
    <t>4</t>
  </si>
  <si>
    <t>9</t>
  </si>
  <si>
    <t>23.3</t>
  </si>
  <si>
    <t>5</t>
  </si>
  <si>
    <t>10</t>
  </si>
  <si>
    <t>12</t>
  </si>
  <si>
    <t>14</t>
  </si>
  <si>
    <t>16</t>
  </si>
  <si>
    <t>18</t>
  </si>
  <si>
    <t>Հաշվետու ժամանակահատվածը</t>
  </si>
  <si>
    <t>Իրավական ակտի ամսաթիվը և համարը</t>
  </si>
  <si>
    <t>Անունը, ազգանունը, զբաղեցրած պաշտոնը</t>
  </si>
  <si>
    <t>Գիշերավարձը 
/օրերի քանակ/</t>
  </si>
  <si>
    <t>Գիշերավարձը</t>
  </si>
  <si>
    <t>Օրապահիկը
 /օրերի քանակ/</t>
  </si>
  <si>
    <t xml:space="preserve">Օրապահիկը
</t>
  </si>
  <si>
    <t>Grand Total</t>
  </si>
  <si>
    <t>Sum of Օրապահիկը
 /օրերի քանակ/</t>
  </si>
  <si>
    <t>Գործուղման միջին ծախսը մեկ օրվա համար ըստ գործուղված անձի՝ գործուղումների քանակի</t>
  </si>
  <si>
    <t>Sum of Էկոնոմ դաս</t>
  </si>
  <si>
    <t>Sum of Բիզնես դաս</t>
  </si>
  <si>
    <t>Sum of Գիշերավարձը</t>
  </si>
  <si>
    <t xml:space="preserve">Sum of Օրապահիկը
</t>
  </si>
  <si>
    <t>Sum of 
Այլ ծախսեր</t>
  </si>
  <si>
    <t>Ընդամենը ծախսեր</t>
  </si>
  <si>
    <t>Sum of 
Ընդամենը ծախսեր</t>
  </si>
  <si>
    <t>Sum of Գիշերավարձը 
/օրերի քանակ/</t>
  </si>
  <si>
    <t>7.2</t>
  </si>
  <si>
    <t>11.1</t>
  </si>
  <si>
    <t>10.2</t>
  </si>
  <si>
    <t>10.3</t>
  </si>
  <si>
    <t>11.2</t>
  </si>
  <si>
    <t>14.4</t>
  </si>
  <si>
    <t>14.5</t>
  </si>
  <si>
    <t>14.6</t>
  </si>
  <si>
    <t>22.2</t>
  </si>
  <si>
    <t>6. Գործուղումների միջին տևողությունը _4_</t>
  </si>
  <si>
    <t>3</t>
  </si>
  <si>
    <t>8</t>
  </si>
  <si>
    <t>11</t>
  </si>
  <si>
    <t>13</t>
  </si>
  <si>
    <t>15</t>
  </si>
  <si>
    <t>17</t>
  </si>
  <si>
    <t>15.2</t>
  </si>
  <si>
    <t>15.3</t>
  </si>
  <si>
    <t>22.1</t>
  </si>
  <si>
    <t>13.2</t>
  </si>
  <si>
    <t>13.3</t>
  </si>
  <si>
    <t>21.2</t>
  </si>
  <si>
    <t>22.3</t>
  </si>
  <si>
    <t>22.4</t>
  </si>
  <si>
    <t>22.5</t>
  </si>
  <si>
    <t>22.6</t>
  </si>
  <si>
    <t>Ավստրիայի Հանրապետություն (Վիեննա)</t>
  </si>
  <si>
    <t>Նիդերլանդների Թագավորություն 
(Ամստերդամ)</t>
  </si>
  <si>
    <t>Լյուքսեմբուրգի Մեծ Դքսություն (Լյուքսեմբուրգ)</t>
  </si>
  <si>
    <t>5.2</t>
  </si>
  <si>
    <t>5.3</t>
  </si>
  <si>
    <t>5. Գործուղվող պատվիրակությունների անդամների միջին թիվը _4_</t>
  </si>
  <si>
    <r>
      <t xml:space="preserve">Այլ ծախսեր, </t>
    </r>
    <r>
      <rPr>
        <i/>
        <sz val="8"/>
        <rFont val="GHEA Grapalat"/>
        <family val="3"/>
      </rPr>
      <t>այդ թվում՝</t>
    </r>
  </si>
  <si>
    <t>Հակահամաճարակային նմուշառումների վճար</t>
  </si>
  <si>
    <t>Մուտքի արտոնագրի վճար</t>
  </si>
  <si>
    <r>
      <t xml:space="preserve">Այլ ծախսեր՝ 
</t>
    </r>
    <r>
      <rPr>
        <sz val="10"/>
        <rFont val="GHEA Grapalat"/>
        <family val="3"/>
      </rPr>
      <t>այդ թվում՝</t>
    </r>
  </si>
  <si>
    <t>6</t>
  </si>
  <si>
    <t>7</t>
  </si>
  <si>
    <t xml:space="preserve">3. ՀՀ դատախազություն </t>
  </si>
  <si>
    <t>3.2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</si>
  <si>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</si>
  <si>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</si>
  <si>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</si>
  <si>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</si>
  <si>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</si>
  <si>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</si>
  <si>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</si>
  <si>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</si>
  <si>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</si>
  <si>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</si>
  <si>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</si>
  <si>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</si>
  <si>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</si>
  <si>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</si>
  <si>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</si>
  <si>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</si>
  <si>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</si>
  <si>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15.4</t>
  </si>
  <si>
    <t>15.5</t>
  </si>
  <si>
    <t>15.6</t>
  </si>
  <si>
    <t>15.7</t>
  </si>
  <si>
    <t>15.8</t>
  </si>
  <si>
    <t>15.9</t>
  </si>
  <si>
    <t>15.10</t>
  </si>
  <si>
    <t>12.20</t>
  </si>
  <si>
    <t>21.3</t>
  </si>
  <si>
    <t>21.4</t>
  </si>
  <si>
    <t>22.7</t>
  </si>
  <si>
    <t>23.4</t>
  </si>
  <si>
    <t>17.3</t>
  </si>
  <si>
    <t>17.4</t>
  </si>
  <si>
    <t>17.5</t>
  </si>
  <si>
    <t>17.6</t>
  </si>
  <si>
    <t>17.7</t>
  </si>
  <si>
    <t>17.8</t>
  </si>
  <si>
    <t>21.5</t>
  </si>
  <si>
    <t>Արմեն Սիմոնյան, 
ՀՀ տարածքային կառավարման և ենթակառուցվածքների նախարարի տեղակալ</t>
  </si>
  <si>
    <t xml:space="preserve">Ժենյա Տեր-Վարդանյան, 
ՀՀ տարածքային կառավարման և ենթակառուցվածքների նախարարության ավիացիոն պատահարների և լուրջ միջադեպերի քննության բաժնի պետ   </t>
  </si>
  <si>
    <t>Անահիտ Ավանեսյան, 
ՀՀ առողջապահության նախարար</t>
  </si>
  <si>
    <t>Գևորգ Պապոյան, 
ՀՀ էկոնոմիկայի նախարար</t>
  </si>
  <si>
    <t>Արման Խոջոյան, 
ՀՀ էկոնոմիկայի նախարարի տեղակալ</t>
  </si>
  <si>
    <t>Նարեկ Հովակիմյան, 
ՀՀ էկոնոմիկայի նախարարի տեղակալ</t>
  </si>
  <si>
    <t>Մերի Մաթևոսյան, 
ՀՀ էկոնոմիկայի նախարարության միջազգային համագործակցության վարչության փորձագետ</t>
  </si>
  <si>
    <t>Արմեն Եգանյան, 
ՀՀ էկոնոմիկայի նախարարության արդյունաբերության քաղաքականության վարչության պետ</t>
  </si>
  <si>
    <t>Նարինե Հարոյան, 
ՀՀ էկոնոմիկայի նախարարության  թեթև արդյունաբերության վարչությունում առանձին գործառույթներ համակարգող խորհրդական</t>
  </si>
  <si>
    <t>Արամ Մեյմարյան, 
ՀՀ շրջակա միջավայրի նախարարի տեղակալ</t>
  </si>
  <si>
    <t>Սվետլանա Սահակյան, 
ՀՀ կրթության, գիտության, մշակույթի և սպորտի նախարարության ժամանակակից արվեստի վարչության պետ</t>
  </si>
  <si>
    <t xml:space="preserve">Դանիել Դանիելյան, 
ՀՀ կրթության, գիտության, մշակույթի և սպորտի նախարարի տեղակալ </t>
  </si>
  <si>
    <t>Տաթևիկ Սուքիասյան, 
ՀՀ կրթության, գիտության, մշակույթի և սպորտի նախարարության գրահրատարակչության բաժնի գլխավոր մասնագետ</t>
  </si>
  <si>
    <t>Տաթևիկ Ստեփանյան, 
ՀՀ աշխատանքի և սոցիալական հարցերի նախարարի տեղակալ</t>
  </si>
  <si>
    <t>Ռուբեն Սիմոնյան, 
ՀՀ բարձր տեխնոլոգիական արդյունաբերության նախարարի տեղակալ</t>
  </si>
  <si>
    <t>Էդգար Բաղդասարյան, 
ՀՀ բարձր տեխնոլոգիական արդյունաբերության նախարարության ֆինանսատնտեսագիտական վարչության փորձագետ</t>
  </si>
  <si>
    <t>Մխիթար Հայրապետյան, 
ՀՀ բարձր տեխնոլոգիական արդյունաբերության նախարար</t>
  </si>
  <si>
    <t>Վռամ Կարաքեշիշյանց, 
ՀՀ բարձր տեխնոլոգիական արդյունաբերության նախարարության ռազմարդյունաբերության կոմիտեի արտադրության, նորոգման և օգտահանման կազմակերպման վարչության գլխավոր մասնագետ</t>
  </si>
  <si>
    <t xml:space="preserve">Էդուարդ Բաղդասարյան, 
ՀՀ ֆինանսների նախարարության բյուջետային գործընթացի համակարգման վարչության բյուջետային գործընթացի վերլուծական մեթոդաբանության բաժնի գլխավոր մասնագետ </t>
  </si>
  <si>
    <t>Գարիկ Պետրոսյան, 
ՀՀ ֆինանսների նախարարության մակրոտնտեսական քաղաքականության վարչության պետ</t>
  </si>
  <si>
    <t>Նինա Փիրումյան, 
ՀՀ մարդու իրավունքների պաշտպանի աշխատակազմի գլխավոր քարտուղար</t>
  </si>
  <si>
    <t>Անահիտ Մանասյան, 
ՀՀ մարդու իրավունքների պաշտպան</t>
  </si>
  <si>
    <t>Ժաննա Հակոբյան, 
ՀՀ մարդու իրավունքների պաշտպանի աշխատակազմի  կոնվենցիոն մանդատների ապահովման վարչության պետ</t>
  </si>
  <si>
    <t xml:space="preserve">Սեդա Շահինյան, 
ՀՀ հանրային ծառայությունները կարգավորող հանձնաժողովի անդամ </t>
  </si>
  <si>
    <t xml:space="preserve">Լուսինե Հովհաննիսյան, 
ՀՀ հանրային ծառայությունները կարգավորող հանձնաժողովի սակագնային քաղաքականության վարչության էլեկտրաէներգետիկական շուկայի բաժնի պետ </t>
  </si>
  <si>
    <t>Լուսինե Ալեքսանյան, 
ՀՀ հանրային ծառայությունները կարգավորող հանձնաժողովի ֆինանսատեխնիկական և դիմումների քննարկման վարչության դիմումների քննարկման բաժնի գլխավոր մասնագետ</t>
  </si>
  <si>
    <t xml:space="preserve">Կամո Սարգսյան, 
ՀՀ հանրային ծառայությունները կարգավորող հանձնաժողովի անդամ </t>
  </si>
  <si>
    <t>Դավիթ Մուրադյան, 
ՀՀ հանրային ծառայությունները կարգավորող հանձնաժողովի սակագնային քաղաքականության վարչության զարգացման ծրագրերի բաժնի պետ</t>
  </si>
  <si>
    <t xml:space="preserve">Վահագն Հովակիմյան, 
ՀՀ կենտրոնական ընտրական հանձնաժողովի նախագահ </t>
  </si>
  <si>
    <t xml:space="preserve">Տիգրան Հակոբյան, 
Հեռուստատեսության և ռադիոյի հանձնաժողովի նախագահ </t>
  </si>
  <si>
    <t>Ալլա Թումանյան, 
Հեռուստատեսության և ռադիոյի հանձնաժողովի  միջազգային կապերի, հասարակայնության հետ կապերի և զարգացման ծրագրերի բաժնի ավագ մասնագետ</t>
  </si>
  <si>
    <t>Սուրեն Թովմասյան, 
ՀՀ կադաստրի կոմիտեի ղեկավար</t>
  </si>
  <si>
    <t>Սարգիս Արամյան, 
ՀՀ կադաստրի կոմիտեի անշարժ գույքի գրանցման միասնական ստորաբաժանման ղեկավար</t>
  </si>
  <si>
    <t>Ռաֆայել Գևորգյան, 
ՀՀ պետական եկամուտների կոմիտեի նախագահի տեղակալ</t>
  </si>
  <si>
    <t>Նաիրուհի Ավետիսյան, 
ՀՀ պետական եկամուտների կոմիտեի համալիր հարկային ստուգումների վարչության պետի տեղակալ</t>
  </si>
  <si>
    <t>Սոսե Ստեփանյան, 
ՀՀ պետական եկամուտների կոմիտեի միջազգային համագործակցության վարչության պետ</t>
  </si>
  <si>
    <t>Տիգրան Սարգսյան, 
ՀՀ պետական եկամուտների կոմիտեի հետբացթողումային հսկողության և ստուգումների վարչության պետի տեղակալ</t>
  </si>
  <si>
    <t>Նարինե Ֆահրադյան, 
ՀՀ պետական եկամուտների կոմիտեի միջազգային համագործակցության վարչության հարկային համագործակցության բաժնի գլխավոր հարկային տեսուչ, բաժնի պետի պաշտոնակատար</t>
  </si>
  <si>
    <t>Կարեն Թամազյան, 
ՀՀ պետական եկամուտների կոմիտեի նախագահի տեղակալ</t>
  </si>
  <si>
    <t>Օհաննա Գառգալոյան, 
ՀՀ պետական եկամուտների կոմիտեի միջազգային համագործակցության վարչության մաքսային համագործակցության բաժնի պետ</t>
  </si>
  <si>
    <t>Ռուզաննա Կուսիկյան, 
ՀՀ պետական եկամուտների կոմիտեի մաքսային ռիսկերի կառավարման և վիճակագրության վարչության պետի տեղակալ</t>
  </si>
  <si>
    <t xml:space="preserve">Վահե Գրիգորյան, 
ՀՀ միջուկային անվտանգության կարգավորման կոմիտեի նախագահի տեղակալ </t>
  </si>
  <si>
    <t>Ռուսաստանի Դաշնություն 
(Մոսկվա)</t>
  </si>
  <si>
    <t>Ֆրանսիայի Հանրապետություն 
(Ստրասբուրգ)</t>
  </si>
  <si>
    <t>Ֆրանսիայի Հանրապետություն 
(Լիոն)</t>
  </si>
  <si>
    <t>Վրաստան 
(Թբիլիսի)</t>
  </si>
  <si>
    <t>Հայկանուշ Սահակյան, 
ՀՀ էկոնոմիկայի նախարարության զբոսաշրջության կոմիտեի մարքեթինգի և խթանման վարչության առանձին գործառույթներ համակարգող խորհրդական</t>
  </si>
  <si>
    <t>Գերմանիայի Դաշնային Հանրապետություն 
(Բեռլին)</t>
  </si>
  <si>
    <t xml:space="preserve">Գերմանիայի Դաշնային Հանրապետություն 
(Բեռլին)   </t>
  </si>
  <si>
    <t>Իտալիայի Հանրապետություն 
(Վենետիկ)</t>
  </si>
  <si>
    <t>Իտալիայի Հանրապետություն 
(Հռոմ)</t>
  </si>
  <si>
    <t>Ղազախստանի Հանրապետություն 
(Ալմաթի)</t>
  </si>
  <si>
    <t>Մոլդովայի Հանրապետություն 
(Քիշնև)</t>
  </si>
  <si>
    <t>Շվեյցարիայի Համադաշնություն 
(Ժնև)</t>
  </si>
  <si>
    <t>Չինաստանի Ժողովրդական Հանրապետություն 
(Շանհայ)</t>
  </si>
  <si>
    <t>Ֆիլիպինների Հանրապետություն 
(Մանիլա)</t>
  </si>
  <si>
    <t>Ֆրանսիայի Հանրապետություն 
(Փարիզ)</t>
  </si>
  <si>
    <r>
      <t xml:space="preserve">Ճանապարհածախսը՝ 
</t>
    </r>
    <r>
      <rPr>
        <sz val="12"/>
        <color theme="1"/>
        <rFont val="GHEA Grapalat"/>
        <family val="3"/>
      </rPr>
      <t>այդ թվում</t>
    </r>
  </si>
  <si>
    <t>5. Գործուղվող պատվիրակությունների անդամների միջին թիվը _7_</t>
  </si>
  <si>
    <t xml:space="preserve">03. ՀՀ դատախազություն </t>
  </si>
  <si>
    <t>Գործուղման միջին տևողությունը ըստ գործուղված անձի</t>
  </si>
  <si>
    <t>Average of Գործուղման միջին տևողությունը ըստ գործուղված անձի</t>
  </si>
  <si>
    <t>Գործուղման միջին ծախսը մեկ օրվա համար ըստ գործուղված անձի՝  գործուղումների քանակի</t>
  </si>
  <si>
    <t xml:space="preserve">Գործուղման միջին ծախսը մեկ օրվա համար </t>
  </si>
  <si>
    <r>
      <t>1. Մարմնի անվանումը _</t>
    </r>
    <r>
      <rPr>
        <b/>
        <sz val="11"/>
        <rFont val="GHEA Grapalat"/>
        <family val="3"/>
      </rPr>
      <t>ՀՀ արտաքին գործերի նախարարություն</t>
    </r>
    <r>
      <rPr>
        <sz val="11"/>
        <rFont val="GHEA Grapalat"/>
        <family val="3"/>
      </rPr>
      <t>_</t>
    </r>
  </si>
  <si>
    <r>
      <t>1. Մարմնի անվանումը _</t>
    </r>
    <r>
      <rPr>
        <b/>
        <sz val="11"/>
        <rFont val="GHEA Grapalat"/>
        <family val="3"/>
      </rPr>
      <t>ՀՀ ներքին գործերի նախարարություն</t>
    </r>
    <r>
      <rPr>
        <sz val="11"/>
        <rFont val="GHEA Grapalat"/>
        <family val="3"/>
      </rPr>
      <t>-</t>
    </r>
  </si>
  <si>
    <t>ՀՀ արտաքին գործերի նախարարություն</t>
  </si>
  <si>
    <t>ՀՀ ներքին գործերի նախարարություն</t>
  </si>
  <si>
    <t>ՀՀ ԱԳՆ պետական արարողակարգի ծառայություն</t>
  </si>
  <si>
    <t>2025 թվականի առաջին եռամսյակի ընթացքում իրականացված արտասահմանյան գործուղումների ծախսերի վերաբերյալ</t>
  </si>
  <si>
    <t>/հազ.դրամ/</t>
  </si>
  <si>
    <t>Արմեն Դանիելյան, 
ՀՀ սննդամթերքի անվտանգության տեսչական մարմնի ղեկավար</t>
  </si>
  <si>
    <t>08.01.2025թ 
N 3-Ա</t>
  </si>
  <si>
    <t xml:space="preserve">Գերմանիայի Դաշնային Հանրապետություն 
(Քյոլն)   </t>
  </si>
  <si>
    <t>08.01.2025թ 
N 15-Ա</t>
  </si>
  <si>
    <t>09.01.2025թ 
N 18-Կ</t>
  </si>
  <si>
    <t>Ճապոնիա 
(Օսակա)</t>
  </si>
  <si>
    <t xml:space="preserve">20.01.2025թ 
N 49-Ա </t>
  </si>
  <si>
    <t>Վահե Հովհաննիսյան, 
ՀՀ ֆինանսների նախարար</t>
  </si>
  <si>
    <t>Արմեն Հունանյան, 
ՀՀ հանրային ծառայությունները կարգավորող հանձնաժողովի հեռահաղորդակցության վարչության պետ</t>
  </si>
  <si>
    <t>17.01.2025թ 
N 2/225-Ա</t>
  </si>
  <si>
    <t>Ռուսաստանի Դաշնություն 
(Պսկով)</t>
  </si>
  <si>
    <t>Ռաֆայել Հարությունյան, 
ՀՀ պետական եկամուտների կոմիտեի մաքսային ռիսկերի կառավարման և վիճակագրության վարչության ռիսկերի կառավարման, պրոֆիլավորման և գործիքակազմերի մշակման բաժնի գլխավոր մաքսային տեսուչի ժամանակավոր թափուր պաշտոն զբաղեցնող</t>
  </si>
  <si>
    <t>22.01.2025թ 
N 56-Ա</t>
  </si>
  <si>
    <t>Գևորգ Մանթաշյան, 
ՀՀ բարձր տեխնոլոգիական արդյունաբերության նախարարի առաջին տեղակալ</t>
  </si>
  <si>
    <t>Շվեյցարիայի Համադաշնություն 
(Ցյուրիխ, Դավոս)</t>
  </si>
  <si>
    <t xml:space="preserve">24.01.2025թ 
N 18-Ա </t>
  </si>
  <si>
    <t>Կարեն Սարգսյան, 
ՀՀ ֆինանսների նախարարի խորհրդական</t>
  </si>
  <si>
    <t>Սլովենիայի Հանրապետություն
(Լյուբլյանա)</t>
  </si>
  <si>
    <t xml:space="preserve"> 23․01․2025 թ 
N 57-Ա</t>
  </si>
  <si>
    <t>Ստեփան Մնացականյան, 
ՀՀ վիճակագրական կոմիտեի նախագահ</t>
  </si>
  <si>
    <t>Մեծ Բրիտանիայի և Հյուսիսային Իռլանդիայի Միացյալ Թագավորություն 
(Լոնդոն)</t>
  </si>
  <si>
    <t>23.01.2025թ 
N 2/396-Ա</t>
  </si>
  <si>
    <t>Մհեր ՈՒլիխանյան, 
ՀՀ պետական եկամուտների կոմիտեի արտաքին տնտեսական գործունեության մաքսային սպասարկման և հսկողության վարչության դասակարգման և մաքսասակագնային հարցերով մասնագիտական կենտրոն-բաժնի գլխավոր մաքսային տեսուչ</t>
  </si>
  <si>
    <t>Իսպանիայի Թագավորություն 
(Մադրիդ)</t>
  </si>
  <si>
    <t>Լուսինե Բասմաչյան, 
ՀՀ էկոնոմիկայի նախարարության զբոսաշրջության կոմիտեի մարքեթինգի և խթանման վարչության առանձին գործառույթներ համակարգող խորհրդական</t>
  </si>
  <si>
    <t>Լուսինե Գևորգյան, 
ՀՀ էկոնոմիկայի նախարարության զբոսաշրջության կոմիտեի նախագահ</t>
  </si>
  <si>
    <t>29.01.2025թ 
N 041-ԳՔ</t>
  </si>
  <si>
    <t>Հունգարիա
(Բուդապեշտ)</t>
  </si>
  <si>
    <t>29.01.2025թ 
N 043-ՀՆ</t>
  </si>
  <si>
    <t>Մերի Ղազարյան, 
ՀՀ հանրային ծառայությունները կարգավորող հանձնաժողովի նախագահի խորհրդական</t>
  </si>
  <si>
    <t>21.01.2025թ 
N 52-Ա</t>
  </si>
  <si>
    <t>23.01.2025թ 
N 13-Ա</t>
  </si>
  <si>
    <t>30.01.2025թ 
N 28-Ա</t>
  </si>
  <si>
    <t>Ռուզաննա Գաբրիելյան, 
ՀՀ ֆինանսների նախարարության բյուջետային գործընթացի համակարգման վարչության պետ</t>
  </si>
  <si>
    <t>03.02.2025թ 
N 212-Ա</t>
  </si>
  <si>
    <t>Արաբական Միացյալ Էմիրություններ
(Աբու Դաբի, Դուբայ)</t>
  </si>
  <si>
    <t>29.01.2025թ 
N ՆՀ-6-Ա</t>
  </si>
  <si>
    <t>Կոսովոյի Հանրապետություն 
(Պրիշտինա)</t>
  </si>
  <si>
    <t>Արևիկ Նավոյան, 
ՀՀ կենտրոնական ընտրական հանձնաժողովի նախագահի խորհրդական</t>
  </si>
  <si>
    <t>04.02.2025թ 
N 2/629-Ա</t>
  </si>
  <si>
    <t>31.01.2025թ 
N 134-Կ</t>
  </si>
  <si>
    <t>Արտակ Մարկոսյան, 
ՀՀ էկոնոմիկայի նախարարության միջազգային համագործակցության վարչությունում առանձին գործառույթներ համակարգող խորհրդական</t>
  </si>
  <si>
    <t>Արաբական Միացյալ Էմիրություններ
(Աբու Դաբի)</t>
  </si>
  <si>
    <t>Արամ Ջիվանյան, 
ՀՀ բարձր տեխնոլոգիական արդյունաբերության նախարարության ռազմարդյունաբերության կոմիտեի նախագահ</t>
  </si>
  <si>
    <t>05.02.2025թ 
N 94-Ա</t>
  </si>
  <si>
    <t>Մերի Զաքարյան, 
ՀՀ բարձր տեխնոլոգիական արդյունաբերության նախարարության ռազմարդյունաբերության կոմիտեի ռազմարդյունաբերական համալիրի զարգացման վարչության գլխավոր մասնագետ</t>
  </si>
  <si>
    <t>Արման Աթանեսյան, 
ՀՀ բարձր տեխնոլոգիական արդյունաբերության նախարարության ռազմարդյունաբերության կոմիտեի արտադրության, նորոգման և օգտահանման կազմակերպման վարչության գլխավոր մասնագետ</t>
  </si>
  <si>
    <t>Ավետիք Սերոբյան, 
ՀՀ բարձր տեխնոլոգիական արդյունաբերության նախարարության ռազմարդյունաբերության կոմիտեի արտադրության, նորոգման և օգտահանման կազմակերպման վարչության փորձագետ</t>
  </si>
  <si>
    <t xml:space="preserve">Արմինե Պետրոսյան, 
ՀՀ բարձր տեխնոլոգիական արդյունաբերության նախարարության շուկայի զարգացման վարչության առևտրի խթանման բաժնի գլխավոր մասնագետ </t>
  </si>
  <si>
    <t>03.02.2025թ 
N 167-Ա</t>
  </si>
  <si>
    <t>04.02.2025թ 
N 168-Ա 
05.02.2025թ 
N 183-Ա</t>
  </si>
  <si>
    <t>Քրիստինե Ղալեչյան, 
ՀՀ տարածքային կառավարման և ենթակառուցվածքների նախարարի տեղակալ</t>
  </si>
  <si>
    <t>Մարոկկոյի Թագավորություն
(Մարաքեշ)</t>
  </si>
  <si>
    <t>08.02.2025թ 
N 105-Ա</t>
  </si>
  <si>
    <t>06.02.2025թ 
N 98-Ա</t>
  </si>
  <si>
    <t>Հնդկաստանի Հանրապետություն
(Բենգալուրու)</t>
  </si>
  <si>
    <t>06.02.2025թ 
N 102-Ա</t>
  </si>
  <si>
    <t>Ռաֆայել Հարությունյան, 
ՀՀ արդարադատության նախարարության քրեակատարողական ծառայության շտաբի գլխավոր մասնագետ, արդարադատության մայոր</t>
  </si>
  <si>
    <t>27.01.2025թ 
N 37-Ա</t>
  </si>
  <si>
    <t>12.02.2025թ 
N 288-Ա</t>
  </si>
  <si>
    <t>Արաբական Միացյալ Էմիրություններ
(Դուբայ)</t>
  </si>
  <si>
    <t>07.02.2025թ 
N 32-Ա</t>
  </si>
  <si>
    <t>11.02.2025թ 
N 33-Ա</t>
  </si>
  <si>
    <t>10.02.2025թ 
N 112-Ա</t>
  </si>
  <si>
    <t>Արթուր Նահապետյան, 
ՀՀ քննչական կոմիտեի նախագահի տեղակալ</t>
  </si>
  <si>
    <t>10.02.2025թ 
N 8/114-Ա</t>
  </si>
  <si>
    <t xml:space="preserve">Քրիստինե Գաբուզյան, 
ՀՀ գլխավոր դատախազի խորհրդական </t>
  </si>
  <si>
    <t xml:space="preserve">Բելգիայի Թագավորություն
(Բրյուսել) </t>
  </si>
  <si>
    <t>2025 թվական, 
1-ին եռամսյակ</t>
  </si>
  <si>
    <t>Աննա Կարապետյան, 
ՀՀ արդարադատության նախարարի տեղակալ</t>
  </si>
  <si>
    <t>Ռուբինա Մխիթարյան, 
ՀՀ արդարադատության նախարարության խորհրդական՝ կառուցվածքային ստորաբաժանումներում առանձին գործառույթներ համակարգող</t>
  </si>
  <si>
    <t>06.02.2025թ 
N 132-Ա</t>
  </si>
  <si>
    <t>11.02.2025թ 
N ՆՀ-9-Ա</t>
  </si>
  <si>
    <t>Նունե Հովհաննիսյան, 
ՀՀ կենտրոնական ընտրական հանձնաժողովի նախագահի տեղակալ</t>
  </si>
  <si>
    <t>04.02.2025թ 
N 234-Ա</t>
  </si>
  <si>
    <t>Իսպանիայի Թագավորություն
(Բարսելոնա)</t>
  </si>
  <si>
    <t xml:space="preserve"> 06․02․2025 թ 
N 138-Ա</t>
  </si>
  <si>
    <t xml:space="preserve"> 04․02․2025 թ 
N 93-Ա</t>
  </si>
  <si>
    <t>Իրանի Իսլամական Հանրապետություն
(Թեհրան)</t>
  </si>
  <si>
    <t>Վարդան Օհանջանյան, 
ՀՀ կադաստրի կոմիտեի գեոմատիկայի կենտրոնի կառուցվածքային ստորաբաժանումներում առանձին գործառույթներ համակարգող խորհրդական</t>
  </si>
  <si>
    <t xml:space="preserve">12.02.2025թ 
N 081-ԳՔ 
</t>
  </si>
  <si>
    <t>12.02.2025թ 
N 119-Ա</t>
  </si>
  <si>
    <t>14.02.2025թ 
N 219-Կ</t>
  </si>
  <si>
    <t>Չինաստանի Ժողովրդական Հանրապետություն 
(Պեկին)</t>
  </si>
  <si>
    <t>Տիգրանուհի Խալաֆյան, 
ՀՀ կոռուպցիայի կանխարգելման հանձնաժողովի հանրային ծառայողների վարքագծի վերահսկողության վարչության պետ</t>
  </si>
  <si>
    <t>17.02.2025թ 
N 224-Կ</t>
  </si>
  <si>
    <t>18.02.2025թ 
N 2/910-Ա</t>
  </si>
  <si>
    <t>Կարեն Վարդանյան, 
ՀՀ պետական եկամուտների կոմիտեի արտաքին տնտեսական գործունեության մաքսային սպասարկման և հսկողության վարչության ռիսկերի բացահայտման և մաքսային վարչարարության զարգացման բաժնի ավագ մաքսային տեսուչ</t>
  </si>
  <si>
    <t>18.02.2025թ 
N Ա2/321-Ա</t>
  </si>
  <si>
    <t>Զարուհի Ստեփանյան, 
ՀՀ պետական եկամուտների կոմիտեի միջազգային համագործակցության վարչության միջազգային ծրագրերի իրականացման աջակցման և արարողակարգի բաժնի աշխատակից</t>
  </si>
  <si>
    <t>12.02.2025թ 
N 156-Ա</t>
  </si>
  <si>
    <t>Գերմանիայի Դաշնային Հանրապետություն
(Լայպցիգ)</t>
  </si>
  <si>
    <t>30.12.2024թ 
N 2178-Ա
27.01.2025թ 
N 80-Ա</t>
  </si>
  <si>
    <t>Աստղիկ Մարաբյան, 
ՀՀ կրթության, գիտության, մշակույթի և սպորտի նախարարության մշակութային ժառանգության վարչության պետ</t>
  </si>
  <si>
    <t>18.02.2025թ 
N 239-Կ</t>
  </si>
  <si>
    <t>Արաբական Միացյալ Էմիրություններ 
(Ռաս ալ-Խայմա)</t>
  </si>
  <si>
    <t>18.02.2025թ 
N 236-Կ</t>
  </si>
  <si>
    <t>Լիլիթ Շաբոյան, 
ՀՀ էկոնոմիկայի նախարարի մամուլի քարտուղար</t>
  </si>
  <si>
    <t>18.02.2025թ 
N 241-Կ</t>
  </si>
  <si>
    <t>Հովհաննես Գևորգյան, 
ՀՀ էկոնոմիկայի նախարարության առևտրի և ինտեգրացիայի վարչության առանձին գործառույթներ համակարգող խորհրդական</t>
  </si>
  <si>
    <t>19.02.2025թ 
N 246-Կ</t>
  </si>
  <si>
    <t>Էդգար Զաքարյան, 
ՀՀ էկոնոմիկայի նախարարի տեղակալ</t>
  </si>
  <si>
    <t>21.02.2025թ 
N 2/1000-Ա</t>
  </si>
  <si>
    <t>19.02.2025թ 
N ՍԴՆՈ-15</t>
  </si>
  <si>
    <t xml:space="preserve">Ալբանիա
(Տիրանա) </t>
  </si>
  <si>
    <t>06.02.2025թ 
N 96-Ա 
21.02.2025թ 
N 147-Ա</t>
  </si>
  <si>
    <t>04.02.2025թ 
N 242-Ա 
20.02.2025թ 
N 335-Ա</t>
  </si>
  <si>
    <t xml:space="preserve">24.02.2025թ 
N 153-Ա </t>
  </si>
  <si>
    <t xml:space="preserve">24.02.2025թ 
N 151-Ա </t>
  </si>
  <si>
    <t xml:space="preserve">26.02.2025թ 
N 160-Ա </t>
  </si>
  <si>
    <t xml:space="preserve">27.02.2025թ 
N 73-Ա </t>
  </si>
  <si>
    <t>Ավագ Ավանեսյան, 
ՀՀ ֆինանսների նախարարի տեղակալ</t>
  </si>
  <si>
    <t>Սամվել Խանվելյան, 
ՀՀ ֆինանսների նախարարության պետական պարտքի կառավարման վարչության պետ</t>
  </si>
  <si>
    <t xml:space="preserve"> 18․02․2025 թ 
N 132-Ա</t>
  </si>
  <si>
    <t>Ավստրալիայի Համագործակցություն
(Բրիսբեն)</t>
  </si>
  <si>
    <t xml:space="preserve"> 20․02․2025 թ 
N 88-Ա</t>
  </si>
  <si>
    <t>20.02.2025թ 
N 45-Ա</t>
  </si>
  <si>
    <t>20.02.2025թ 
N 0049-Ա</t>
  </si>
  <si>
    <t>21.02.2025թ 
N 251-Ա
24.02.2025թ 
N 258-Ա</t>
  </si>
  <si>
    <t xml:space="preserve">Թամար Ալեքսանյան, 
ՀՀ կրթության, գիտության, մշակույթի և սպորտի նախարարության ռազմավարական պլանավորման և մոնիթորինգի վարչության մոնիթորինգի բաժնի պետ </t>
  </si>
  <si>
    <t>14.02.2025թ 
N 258-Ա</t>
  </si>
  <si>
    <t>Անուշ Հակոբյան, 
ՀՀ տարածքային կառավարման և ենթակառուցվածքների նախարարության ավիացիոն պատահարների և լուրջ միջադեպերի քննության բաժնի գլխավոր մասնագետ</t>
  </si>
  <si>
    <t>Նիդերլանդների Թագավորություն 
(Շիպհոլ-Ռեյկ)</t>
  </si>
  <si>
    <t>Դավիթ Խուդաթյան, 
ՀՀ տարածքային կառավարման և ենթակառուցվածքների նախարար</t>
  </si>
  <si>
    <t>24.02.2025թ 
N 151-Ա</t>
  </si>
  <si>
    <t xml:space="preserve">25.02.2025թ 
N 099-ԳՔ 
</t>
  </si>
  <si>
    <t xml:space="preserve">25.02.2025թ 
N 100-ՀՆ 
</t>
  </si>
  <si>
    <t>Հայկ Ղոսալմյան, 
ՀՀ հանրային ծառայությունները կարգավորող հանձնաժողովի ֆինանսատեխնիկական և դիմումների քննարկման վարչության պետ</t>
  </si>
  <si>
    <t>28.02.2025թ 
N 283-Կ</t>
  </si>
  <si>
    <t>28.02.2025թ 
N 286-Կ</t>
  </si>
  <si>
    <t>13.02.2025թ 
N 244-Ա</t>
  </si>
  <si>
    <t>Նարեկ Ապիտոնյան, 
ՀՀ տարածքային կառավարման և ենթակառուցվածքների նախարարության էներգետիկայի վարչության խորհրդական՝ առանձին գործառույթներ համակարգող</t>
  </si>
  <si>
    <t>13.02.2025թ 
N 122-Ա</t>
  </si>
  <si>
    <t>Նարեկ Մկրտչյան, 
ՀՀ աշխատանքի և սոցիալական հարցերի նախարար</t>
  </si>
  <si>
    <t>Ամերիկայի Միացյալ Նահանգներ 
(Նյու Յորք)</t>
  </si>
  <si>
    <t>18.02.2025թ 
N 53-Ա</t>
  </si>
  <si>
    <t>19.02.2025թ 
N 56-Ա</t>
  </si>
  <si>
    <t>Ոսկեհատ Գրիգորյան, 
ՀՀ շրջակա միջավայրի նախարարության բնության հատուկ պահպանվող տարածքների և կենսաբազմազանության քաղաքականության վարչության պետ</t>
  </si>
  <si>
    <t>Կարեն Խաչատրյան, 
ՀՀ շրջակա միջավայրի նախարարության բնության հատուկ պահպանվող տարածքների և կենսաբազմազանության քաղաքականության վարչության գլխավոր մասնագետ</t>
  </si>
  <si>
    <t>18.02.2025թ 
N 94-Ա</t>
  </si>
  <si>
    <t>04.03.2025թ 
N 54-Ա</t>
  </si>
  <si>
    <t>21.02.2025թ 
N 37-Ա</t>
  </si>
  <si>
    <t>03․03․2025թ  
N 8-Ա</t>
  </si>
  <si>
    <t>03․03․2025թ  
N ԳՔ-33-Ա</t>
  </si>
  <si>
    <t>11.03.2025թ 
N 330-Կ</t>
  </si>
  <si>
    <t xml:space="preserve">14.03.2025թ 
N 107-Ա </t>
  </si>
  <si>
    <t>Ժիրայր Տիտիզյան, 
ՀՀ ֆինանսների նախարարության գործառնական վարչության պետ</t>
  </si>
  <si>
    <t xml:space="preserve">05.03.2025թ 
N 294-Ա,
13.03.2025թ 
N 363-Ա
</t>
  </si>
  <si>
    <t>Լուսինե Այվազյան, 
ՀՀ ֆինանսների նախարարության գործառնական վարչության պետական բյուջեի հաշվառման բաժնի պետ</t>
  </si>
  <si>
    <t>Անահիտ Առաքելյան, 
ՀՀ ֆինանսների նախարարության բյուջետային գործընթացի համակարգման վարչության հանրային իշխանության առանձին մարմինների գծով բյուջետային ծրագրավորման բաժնի պետ</t>
  </si>
  <si>
    <t>10.03.2025թ 
N 193-Ա</t>
  </si>
  <si>
    <t xml:space="preserve">11.03.2025թ 
N 121-ՀՆ </t>
  </si>
  <si>
    <t xml:space="preserve">Արա Նռանյան, 
ՀՀ հանրային ծառայությունները կարգավորող հանձնաժողովի անդամ </t>
  </si>
  <si>
    <t>Լատվիայի Հանրապետություն
 (Յուրմալա)</t>
  </si>
  <si>
    <t>13.03.2025թ 
N 0063-Ա</t>
  </si>
  <si>
    <t>13.03.2025թ 
N 82-Ա</t>
  </si>
  <si>
    <t xml:space="preserve">Իսպանիայի Թագավորություն 
(Բիլբաո) </t>
  </si>
  <si>
    <t>13.02.2025թ 
N 245-Ա</t>
  </si>
  <si>
    <t>12.03.2025թ 
N 354-Ա</t>
  </si>
  <si>
    <t>Անուշավան Եղիազարյան, 
ՀՀ ֆինանսների նախարարության ֆինանսաբյուջետային վերահսկողության վարչության ֆինանսաբյուջետային վերահսկողության 2-րդ բաժնի գլխավոր վերահսկող</t>
  </si>
  <si>
    <t>11.03.2025թ 
N 79-Ա</t>
  </si>
  <si>
    <t>Մեծ Բրիտանիայի և Հյուսիսային Իռլանդիայի Միացյալ Թագավորություն 
(Էդինբուրգ)</t>
  </si>
  <si>
    <t>11.03.2025թ 
N 336-Կ</t>
  </si>
  <si>
    <t>19.02.2025թ 
N 87-Ա</t>
  </si>
  <si>
    <t xml:space="preserve">Գագիկ Բադադյան, 
ՀՀ բարձր տեխնոլոգիական արդյունաբերության նախարարության շուկայի զարգացման վարչության պետ </t>
  </si>
  <si>
    <t xml:space="preserve">26.02.2025թ 
N 375-Ա
10.03.2025թ
N 446-Ա
</t>
  </si>
  <si>
    <t>Գևորգ Սարգսյան, 
ՀՀ բարձր տեխնոլոգիական արդյունաբերության նախարարության կապի և փոստի վարչության պետ</t>
  </si>
  <si>
    <t xml:space="preserve">26.02.2025թ 
N 155-Ա
11.03.2025թ
N 181-Ա
</t>
  </si>
  <si>
    <t>14.03.2025թ 
N 479-Ա</t>
  </si>
  <si>
    <t>Սրբուհի Գալյան, 
ՀՀ արդարադատության նախարար</t>
  </si>
  <si>
    <t>05.03.2025թ 
N 174-Ա</t>
  </si>
  <si>
    <t>Արտեմ Կարապետյան, 
ՀՀ պետական եկամուտների կոմիտեի արտաքին տնտեսական գործունեության մաքսային սպասարկման և հսկողության վարչության պետ</t>
  </si>
  <si>
    <t>Աշոտ Մովսիսյան, 
ՀՀ պետական եկամուտների կոմիտեի հետաքննության և օպերատիվ-հետախուզության վարչության պետի պաշտոնակատար</t>
  </si>
  <si>
    <t>04.03.2025թ 
N 2/1188-Ա</t>
  </si>
  <si>
    <t>27.02.2025թ 
N 2/1124-Ա</t>
  </si>
  <si>
    <t>Ռուսաստանի Դաշնություն 
(Եկատերինբուրգ)</t>
  </si>
  <si>
    <t>Երջանիկ Հակոբյան, 
ՀՀ պետական եկամուտների կոմիտեի մաքսանենգության դեմ պայքարի վարչության պետ</t>
  </si>
  <si>
    <t>21.02.2025թ 
N 2/1002-Ա
03.03.2025թ 
N 2/1147-Ա
07.03.2025թ 
N 2/1288-Ա</t>
  </si>
  <si>
    <t>04.03.2025թ 
N Ա2/389-Ա</t>
  </si>
  <si>
    <t>27.02.2025թ 
N 161-Ա</t>
  </si>
  <si>
    <t>Էդուարդ Հակոբյան, 
ՀՀ պետական եկամուտների կոմիտեի նախագահ</t>
  </si>
  <si>
    <t>06.03.2025թ 
N 2/1238-Ա</t>
  </si>
  <si>
    <t>Արամ Սայամյան, 
ՀՀ պետական եկամուտների կոմիտեի արտաքին տնտեսական գործունեության մաքսային սպասարկման և հսկողության վարչության մաքսային գործառնությունների սպասարկման թիվ 1 բաժնի պետ</t>
  </si>
  <si>
    <t>18.03.2025թ 
N 217-Ա</t>
  </si>
  <si>
    <t>Ալֆրեդ Քոչարյան, 
ՀՀ կրթության, գիտության, մշակույթի և սպորտի նախարարի տեղեկալ</t>
  </si>
  <si>
    <t>18.03.2025թ 
N 0064-Ա</t>
  </si>
  <si>
    <t>12.02.2025թ 
N 13-Ա/4
19.03.2025թ 
N 23-Ա/4</t>
  </si>
  <si>
    <t xml:space="preserve">21.03.2025թ 
N 415-Ա
</t>
  </si>
  <si>
    <t xml:space="preserve">Մարինե Գոչումյան, 
ՀՀ ֆինանսների նախարարության բյուջետային գործընթացի համակարգման վարչության բյուջետային գործընթացի կազմակերպման և համակարգման բաժնի գլխավոր մասնագետ </t>
  </si>
  <si>
    <t>14.03.2025թ 
N 485-Ա</t>
  </si>
  <si>
    <t>11.03.2025թ 
N 118-Ա</t>
  </si>
  <si>
    <t xml:space="preserve">18.03.2025թ 
N 384-Ա
</t>
  </si>
  <si>
    <t xml:space="preserve">18.03.2025թ 
N 387-Ա
</t>
  </si>
  <si>
    <t>Ֆրանսիայի Հանրապետություն 
(Նիս)</t>
  </si>
  <si>
    <t>Հարություն Վանյան, 
ՀՀ կրթության, գիտության, մշակույթի և սպորտի նախարարության պատմության և մշակույթի հուշարձանների վարչության պետ</t>
  </si>
  <si>
    <t>13.03.2025թ 
N 65-Ա</t>
  </si>
  <si>
    <t>12.03.2025թ 
N 454-Ա</t>
  </si>
  <si>
    <t>Մերի Աղաջանյան, 
ՀՀ տարածքային կառավարման և ենթակառուցվածքների նախարարության
ավիացիոն պատահարների և լուրջ միջադեպերի քննության բաժնի գլխավոր մասնագետ</t>
  </si>
  <si>
    <t xml:space="preserve">18.03.2025թ 
N 383-Ա
</t>
  </si>
  <si>
    <t xml:space="preserve">14.03.2025թ 
N 363-Ա
</t>
  </si>
  <si>
    <t>14.03.2025թ 
N 13/9-Ա</t>
  </si>
  <si>
    <t xml:space="preserve">Մանե Մարկոսյան, 
ՀՀ գլխավոր դատախազի խորհրդական </t>
  </si>
  <si>
    <t>Մակիչ Խչեյան, 
ՀՀ ֆինանսների նախարարության կառուցվածքային ստորաբաժանումներում առանձին գործառույթներ համակարգող խորհրդական</t>
  </si>
  <si>
    <t>Արամ Պետրոսյան, 
ՀՀ պետական եկամուտների կոմիտեի պետական սահմանի ցամաքային անցման կետերում մաքսային սպասարկման և հսկողության վարչության խորհրդական</t>
  </si>
  <si>
    <t>Արմենակ Մելքոնյան, 
ՀՀ պետական եկամուտների կոմիտեի արտաքին տնտեսական գործունեության մաքսային սպասարկման և հսկողության վարչության դասակարգման և մաքսասակագնային հարցերով մասնագիտական կենտրոն-բաժնի գլխավոր մաքսային տեսուչ</t>
  </si>
  <si>
    <t>Մարիամ Մարգարյան, 
ՀՀ բարձր տեխնոլոգիական արդյունաբերության նախարարության բարձր տեխնոլոգիաների վարչության էկոհամակարգի զարգացման բաժնի պետ</t>
  </si>
  <si>
    <t>Իզաբելլա Գևորգյան, 
ՀՀ բարձր տեխնոլոգիական արդյունաբերության նախարարության շուկայի զարգացման վարչության առևտրի խթանման բաժնի գլխավոր մասնագետ</t>
  </si>
  <si>
    <t>Արևիկ Սողբաթյան,
ՀՀ էկոնոմիկայի նախարարության զբոսաշրջության կոմիտեի միջազգային համագործակցության վարչության գլխավոր մասնագետի պաշտոնակատար</t>
  </si>
  <si>
    <t>21.03.2025թ 
N 226-Ա</t>
  </si>
  <si>
    <t>Հակոբ Սիմիդյան, 
ՀՀ շրջակա միջավայրի նախարար</t>
  </si>
  <si>
    <t xml:space="preserve"> 18.03.2025թ 
N 179-ԳՔ</t>
  </si>
  <si>
    <t>21.03.2025թ 
N 2/1631-Ա</t>
  </si>
  <si>
    <t>Սամվել Ղազարյան, 
ՀՀ պետական եկամուտների կոմիտեի արտաքին տնտեսական գործունեության մաքսային սպասարկման և հսկողության վարչության պարզեցված մաքսային գործառնությունների սպասարկման բաժնի պետ</t>
  </si>
  <si>
    <t>Ֆելիքս Մելքոնյան, 
ՀՀ պետական եկամուտների կոմիտեի վարչարարության մեթոդաբանության և ընթացակարգերի վարչության Եվրասիական տնտեսական միության օրենսդրության մեթոդական ապահովման բաժնի պետ</t>
  </si>
  <si>
    <t>Տիգրան Պալյան, 
ՀՀ պետական եկամուտների կոմիտեի վարչարարության մեթոդաբանության և ընթացակարգերի վարչության Եվրասիական տնտեսական միության օրենսդրության մեթոդական ապահովման բաժնի գլխավոր մաքսային տեսուչ</t>
  </si>
  <si>
    <t>20.01.2025թ 
N 020-ՀՆ 
23.01.2025թ 
N 036-ՀՆ</t>
  </si>
  <si>
    <t>26.03.2025թ
 N 126-Ա</t>
  </si>
  <si>
    <t>Հասմիկ Սաֆարյան, 
ՀՀ առողջապահության նախարարության միջազգային հարաբերությունների վարչության օտարերկրյա ներդրումների ներգրավման բաժնի պետ</t>
  </si>
  <si>
    <t>Թուրքմենստանի Հանրապետություն (Արկադաղ)</t>
  </si>
  <si>
    <t>26.03.2025թ
 N 123-Ա</t>
  </si>
  <si>
    <t>Վարդանուշ Գրիգորյան, 
ՀՀ առողջապահության նախարարության գլխավոր քարտուղար</t>
  </si>
  <si>
    <t>25.03.2025թ 
N 262-Ա</t>
  </si>
  <si>
    <t>Խորվաթիայի Հանրապետություն
(Սպլիտ)</t>
  </si>
  <si>
    <t>Սերբիայի Հանրապետություն
(Բելգրադ)</t>
  </si>
  <si>
    <t xml:space="preserve">27.03.2025թ 
N 247-Ա </t>
  </si>
  <si>
    <t>Էստոնիայի Հանրապետություն
(Տալլին)</t>
  </si>
  <si>
    <t xml:space="preserve">26.03.2025թ 
N 575-Ա </t>
  </si>
  <si>
    <t>Արսեն Ավետիսյան, 
ՀՀ բարձր տեխնոլոգիական արդյունաբերության նախարարի օգնական</t>
  </si>
  <si>
    <t>05.02.2025թ 
N 58-Ա</t>
  </si>
  <si>
    <t>04.02.2025թ 
N 54-Ա</t>
  </si>
  <si>
    <t>08.01.2025թ 
N 12-Կ</t>
  </si>
  <si>
    <t>08.01.2025թ 
N 13-Կ</t>
  </si>
  <si>
    <t>08.01.2025թ 
N 13-Ա</t>
  </si>
  <si>
    <t>27.03․2025թ 
N 247-Ա</t>
  </si>
  <si>
    <t>1. ՀՀ սննդամթերքի անվտանգության տեսչական մարմին</t>
  </si>
  <si>
    <t>1.1</t>
  </si>
  <si>
    <t>1.2</t>
  </si>
  <si>
    <t>25․03․2025թ 
N 345-Ա 27․03․2025թ 
N 359-Ա</t>
  </si>
  <si>
    <t>2. ՀՀ սահմանադրական դատարան</t>
  </si>
  <si>
    <t>2.1</t>
  </si>
  <si>
    <t xml:space="preserve">4. ՀՀ տարածքային կառավարման և ենթակառուցվածքների նախարարություն 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</si>
  <si>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</si>
  <si>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</si>
  <si>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</si>
  <si>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</si>
  <si>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</si>
  <si>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</si>
  <si>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</si>
  <si>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</si>
  <si>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</si>
  <si>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</si>
  <si>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 xml:space="preserve">5. ՀՀ առողջապահության  նախարարություն </t>
  </si>
  <si>
    <t xml:space="preserve">6. ՀՀ արդարադատության նախարարություն </t>
  </si>
  <si>
    <t>6.1</t>
  </si>
  <si>
    <t>6.2</t>
  </si>
  <si>
    <t>6.3</t>
  </si>
  <si>
    <t>7. ՀՀ արդարադատության նախարարության քրեակատարողական ծառայություն</t>
  </si>
  <si>
    <t xml:space="preserve">8. ՀՀ էկոնոմիկայի նախարարություն 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</si>
  <si>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</si>
  <si>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</si>
  <si>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</si>
  <si>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</si>
  <si>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</si>
  <si>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</si>
  <si>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</si>
  <si>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</si>
  <si>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</si>
  <si>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</si>
  <si>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</si>
  <si>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</si>
  <si>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</si>
  <si>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</si>
  <si>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</si>
  <si>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</si>
  <si>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</si>
  <si>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</si>
  <si>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</si>
  <si>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</si>
  <si>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</si>
  <si>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</si>
  <si>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</si>
  <si>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Մհեր Շահինյան, 
ՀՀ էկոնոմիկայի նախարարության արդյունաբերության քաղաքականության վարչության տնտեսական գոտիների և ենթակառուցվածքների զարգացման բաժնի պետ</t>
  </si>
  <si>
    <t>18.03.2025թ 
N 386-Կ</t>
  </si>
  <si>
    <t>18.02.2025թ 
N 134-Ա 
24.02.2025թ 
N 150-Ա</t>
  </si>
  <si>
    <t xml:space="preserve">17.01.2025թ 
N 65-Կ 
17.01.2025թ 
N 74-Կ </t>
  </si>
  <si>
    <t xml:space="preserve">17.01.2025թ 
N 66-Կ 
17.01.2025թ 
N 72-Կ </t>
  </si>
  <si>
    <t>9. ՀՀ շրջակա միջավայրի նախարարություն</t>
  </si>
  <si>
    <t>9.1</t>
  </si>
  <si>
    <t>9.2</t>
  </si>
  <si>
    <t>9.3</t>
  </si>
  <si>
    <t>9.4</t>
  </si>
  <si>
    <t xml:space="preserve">10. ՀՀ կրթության,գիտության, մշակույթի և սպորտի նախարարություն </t>
  </si>
  <si>
    <t>10.4</t>
  </si>
  <si>
    <t>10.5</t>
  </si>
  <si>
    <t>10.6</t>
  </si>
  <si>
    <t>10.7</t>
  </si>
  <si>
    <t>10.8</t>
  </si>
  <si>
    <t>10.9</t>
  </si>
  <si>
    <t>03.03.2025թ 
N 288-Ա
18.03.2025թ 
N 385-Ա</t>
  </si>
  <si>
    <t xml:space="preserve">11. ՀՀ աշխատանքի և սոցիալական հարցերի նախարարություն </t>
  </si>
  <si>
    <t xml:space="preserve">12. ՀՀ բարձր տեխնոլոգիական արդյունաբերության նախարարություն </t>
  </si>
  <si>
    <t>12.21</t>
  </si>
  <si>
    <t>12.22</t>
  </si>
  <si>
    <t>06.02.2025թ 
N 254-Ա 
12.02.2025թ 
N 289-Ա</t>
  </si>
  <si>
    <t xml:space="preserve">13. ՀՀ ֆինանսների նախարարություն 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</si>
  <si>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</si>
  <si>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</si>
  <si>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</si>
  <si>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</si>
  <si>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</si>
  <si>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</si>
  <si>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</si>
  <si>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</si>
  <si>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</si>
  <si>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</si>
  <si>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</si>
  <si>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</si>
  <si>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</si>
  <si>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</si>
  <si>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</si>
  <si>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 xml:space="preserve">14. Մարդու իրավունքների պաշտպանի աշխատակազմ </t>
  </si>
  <si>
    <t>14.7</t>
  </si>
  <si>
    <t>15. ՀՀ հանրային ծառայությունները կարգավորող հանձնաժողով</t>
  </si>
  <si>
    <t>16. ՀՀ կենտրոնական ընտրական հանձնաժողով</t>
  </si>
  <si>
    <t>18. Հեռուստատեսության և ռադիոյի հանձնաժողով</t>
  </si>
  <si>
    <t>20. ՀՀ վիճակագրական կոմիտե</t>
  </si>
  <si>
    <t>21. ՀՀ կադաստրի կոմիտե</t>
  </si>
  <si>
    <t>22. ՀՀ պետական եկամուտների  կոմիտե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</si>
  <si>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</si>
  <si>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</si>
  <si>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</si>
  <si>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</si>
  <si>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</si>
  <si>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</si>
  <si>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</si>
  <si>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</si>
  <si>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</si>
  <si>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</si>
  <si>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</si>
  <si>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</si>
  <si>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</si>
  <si>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</si>
  <si>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</si>
  <si>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</si>
  <si>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</si>
  <si>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23. ՀՀ ՏԿԵՆ քաղաքացիական ավիացիայի կոմիտե</t>
  </si>
  <si>
    <t>24. ՀՀ միջուկային անվտանգության կարգավորման կոմիտե</t>
  </si>
  <si>
    <t>25. ՀՀ քննչական կոմիտե</t>
  </si>
  <si>
    <t>23.5</t>
  </si>
  <si>
    <t>23.6</t>
  </si>
  <si>
    <t>23.7</t>
  </si>
  <si>
    <t>23.8</t>
  </si>
  <si>
    <t>2. Հաշվետու եռամսյակը _2025_ թվական, _1-ին_ եռամսյակ</t>
  </si>
  <si>
    <t>3. Ընդամենը գործուղումների քանակը _65_</t>
  </si>
  <si>
    <t>4. Ընդամենը գործուղման մեկնողների թիվը _118_</t>
  </si>
  <si>
    <t>8. Էկոնոմ դասի ավիածառայությունից օգտվողների ընդամենը թիվը _59_</t>
  </si>
  <si>
    <t>3. Ընդամենը գործուղումների քանակը _11_</t>
  </si>
  <si>
    <t>4. Ընդամենը գործուղման մեկնողների թիվը _21_</t>
  </si>
  <si>
    <t>5. Գործուղվող պատվիրակությունների անդամների միջին թիվը _0_</t>
  </si>
  <si>
    <t>7. Բիզնես դասի ավիածառայությունից օգտվողների ընդամենը թիվը _0_</t>
  </si>
  <si>
    <t>8. Էկոնոմ դասի ավիածառայությունից օգտվողների ընդամենը թիվը _13_</t>
  </si>
  <si>
    <r>
      <t>1. Մարմնի անվանումը _</t>
    </r>
    <r>
      <rPr>
        <b/>
        <sz val="11"/>
        <rFont val="GHEA Grapalat"/>
        <family val="3"/>
      </rPr>
      <t xml:space="preserve"> ՀՀ ԱԳՆ պետական արարողակարգի ծառայություն</t>
    </r>
    <r>
      <rPr>
        <sz val="11"/>
        <rFont val="GHEA Grapalat"/>
        <family val="3"/>
      </rPr>
      <t>_</t>
    </r>
  </si>
  <si>
    <t>2025 թվական, 
1-ին  եռամսյակ</t>
  </si>
  <si>
    <t>3. Ընդամենը գործուղումների քանակը _10_</t>
  </si>
  <si>
    <t>4. Ընդամենը գործուղման մեկնողների թիվը _66_</t>
  </si>
  <si>
    <t>8. Էկոնոմ դասի ավիածառայությունից օգտվողների ընդամենը թիվը _34_</t>
  </si>
  <si>
    <t>Վարդան Ավետիսյան, 
ՀՀ ՏԿԵՆ քաղաքացիական ավիացիայի կոմիտեի ավիացիոն անվտանգության վարչության գլխավոր մասնագետ-տեսուչ</t>
  </si>
  <si>
    <t>Արևիկ Խաչատրյան, 
ՀՀ  ՏԿԵՆ քաղաքացիական ավիացիայի կոմիտեի թռիչքային գործունեության վարչության առաջատար մասնագետ</t>
  </si>
  <si>
    <t>Արամ Սարգսյան, 
ՀՀ ՏԿԵՆ քաղաքացիական ավիացիայի կոմիտեի թռիչքային  գործունեության վարչության գլխավոր մասնագետ-տեսուչ</t>
  </si>
  <si>
    <t>Արթուր Սոլոմոնյան, 
ՀՀ ՏԿԵՆ քաղաքացիական ավիացիայի կոմիտեի թռիչքային անվտանգության ապահովման և որակի կառավարման բաժնի գլխավոր մասնագետ</t>
  </si>
  <si>
    <t>Աննա Ղանդիլյան, 
ՀՀ ՏԿԵՆ քաղաքացիական ավիացիայի կոմիտեի օդանավակայանների սերտիֆիկացման և օդային երթևեկության կազմակերպման վարչության գլխավոր մասնագետ</t>
  </si>
  <si>
    <t>Լիլիթ Աղաբեկյան, 
ՀՀ ՏԿԵՆ քաղաքացիական ավիացիայի կոմիտեի նախագահի օգնական</t>
  </si>
  <si>
    <t>Միհրան Խաչատրյան, 
ՀՀ ՏԿԵՆ քաղաքացիական ավիացիայի կոմիտեի նախագահ</t>
  </si>
  <si>
    <t>Վահե Գրիգորյան, 
ՀՀ սահմանադրական դատարանի փոխնախագահ</t>
  </si>
  <si>
    <t>Նիդերլանդների Թագավորություն
(Հաագա)</t>
  </si>
  <si>
    <t>17. Մրցակցության պաշտպանության հանձնաժողով</t>
  </si>
  <si>
    <t>Գեղամ Գևորգյան, 
Մրցակցության պաշտպանության հանձնաժողովի  նախագահ</t>
  </si>
  <si>
    <t xml:space="preserve">Սեդա Ոսկանյան, 
Մրցակցության պաշտպանության հանձնաժողովի  իրավաբանական վարչության վարչական վարույթների և դատական ներկայացուցչության բաժնի պետ </t>
  </si>
  <si>
    <t xml:space="preserve">Թերեզա Հակոբյան, 
Մրցակցության պաշտպանության հանձնաժողովի անբարեխիղճ մրցակցության վերահսկողության վարչության սպառողների շահերի պաշտպանության բաժնի  գլխավոր մասնագետ </t>
  </si>
  <si>
    <t>Անահիտ Բաբախանյան, 
Մրցակցության պաշտպանության հանձնաժողովի անդամի օգնական</t>
  </si>
  <si>
    <t>Հակոբ Մանուկյան, 
Մրցակցության պաշտպանության հանձնաժողովի միջազգային համագործակցության և քաղաքականության մշակման վարչության քաղաքականության մշակման և մեթոդաբանության բաժնի պետ</t>
  </si>
  <si>
    <t>Հայրապետ Գորյան, 
Մրցակցության պաշտպանության հանձնաժողովի միջազգային համագործակցության և քաղաքականության մշակման վարչության քաղաքականության մշակման և մեթոդաբանության բաժնի ավագ մասնագետ</t>
  </si>
  <si>
    <t>19. Կոռուպցիայի կանխարգելման հանձնաժողով</t>
  </si>
  <si>
    <t>01. ՀՀ սննդամթերքի անվտանգության տեսչական մարմին</t>
  </si>
  <si>
    <t>02. ՀՀ սահմանադրական դատարան</t>
  </si>
  <si>
    <t xml:space="preserve">04. ՀՀ տարածքային կառավարման և ենթակառուցվածքների նախարարություն </t>
  </si>
  <si>
    <t xml:space="preserve">05. ՀՀ առողջապահության  նախարարություն </t>
  </si>
  <si>
    <t xml:space="preserve">06. ՀՀ արդարադատության նախարարություն </t>
  </si>
  <si>
    <t>07. ՀՀ արդարադատության նախարարության քրեակատարողական ծառայություն</t>
  </si>
  <si>
    <t xml:space="preserve">08. ՀՀ էկոնոմիկայի նախարարություն </t>
  </si>
  <si>
    <t>Անունը, ազգանունը, 
զբաղեցրած պաշտոնը</t>
  </si>
  <si>
    <t>09. ՀՀ շրջակա միջավայրի նախարարություն</t>
  </si>
  <si>
    <r>
      <t xml:space="preserve">Ճանապարհածախսը՝ </t>
    </r>
    <r>
      <rPr>
        <sz val="12"/>
        <color theme="1"/>
        <rFont val="GHEA Grapalat"/>
        <family val="3"/>
      </rPr>
      <t>այդ թվում</t>
    </r>
  </si>
  <si>
    <t>Sum of Ճանապարհածախսը՝ 
այդ թվում</t>
  </si>
  <si>
    <r>
      <rPr>
        <b/>
        <i/>
        <sz val="10"/>
        <color theme="1"/>
        <rFont val="GHEA Grapalat"/>
        <family val="3"/>
      </rPr>
      <t>այդ թվում՝</t>
    </r>
    <r>
      <rPr>
        <b/>
        <i/>
        <sz val="12"/>
        <color theme="1"/>
        <rFont val="GHEA Grapalat"/>
        <family val="3"/>
      </rPr>
      <t xml:space="preserve"> </t>
    </r>
    <r>
      <rPr>
        <b/>
        <i/>
        <sz val="11"/>
        <color theme="1"/>
        <rFont val="GHEA Grapalat"/>
        <family val="3"/>
      </rPr>
      <t>Զբոսաշրջության զարգացման ծրագիր</t>
    </r>
  </si>
  <si>
    <r>
      <rPr>
        <b/>
        <i/>
        <sz val="10"/>
        <color theme="1"/>
        <rFont val="GHEA Grapalat"/>
        <family val="3"/>
      </rPr>
      <t xml:space="preserve">այդ թվում՝ </t>
    </r>
    <r>
      <rPr>
        <b/>
        <i/>
        <sz val="12"/>
        <color theme="1"/>
        <rFont val="GHEA Grapalat"/>
        <family val="3"/>
      </rPr>
      <t>Ռազմարդյունաբերության բնագավառ</t>
    </r>
  </si>
  <si>
    <t>6. Գործուղումների միջին տևողությունը _14_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</si>
</sst>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.00_);_(* \(#,##0.00\);_(* &quot;-&quot;?_);_(@_)"/>
    <numFmt numFmtId="167" formatCode="0.0"/>
    <numFmt numFmtId="168" formatCode="#,##0.0"/>
    <numFmt numFmtId="169" formatCode="dd\.mm\.yy;@"/>
    <numFmt numFmtId="170" formatCode="_(* #,##0.0_);_(* \(#,##0.0\);_(* &quot;-&quot;_);_(@_)"/>
    <numFmt numFmtId="171" formatCode="0.000"/>
    <numFmt numFmtId="172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b/>
      <sz val="16"/>
      <name val="GHEA Grapalat"/>
      <family val="3"/>
    </font>
    <font>
      <sz val="13"/>
      <name val="GHEA Grapalat"/>
      <family val="3"/>
    </font>
    <font>
      <sz val="11"/>
      <color theme="1"/>
      <name val="GHEA Grapalat"/>
      <family val="3"/>
    </font>
    <font>
      <b/>
      <sz val="7.5"/>
      <name val="GHEA Grapalat"/>
      <family val="3"/>
    </font>
    <font>
      <sz val="11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8"/>
      <name val="Calibri"/>
      <family val="2"/>
      <scheme val="minor"/>
    </font>
    <font>
      <b/>
      <sz val="9"/>
      <name val="GHEA Grapalat"/>
      <family val="3"/>
    </font>
    <font>
      <sz val="9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6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i/>
      <sz val="8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sz val="13"/>
      <color theme="1"/>
      <name val="GHEA Grapalat"/>
      <family val="3"/>
    </font>
    <font>
      <b/>
      <sz val="13"/>
      <color theme="1"/>
      <name val="GHEA Grapalat"/>
      <family val="3"/>
    </font>
    <font>
      <b/>
      <sz val="7.5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sz val="12"/>
      <color rgb="FFFF0000"/>
      <name val="GHEA Grapalat"/>
      <family val="3"/>
    </font>
    <font>
      <sz val="12"/>
      <color theme="2" tint="-0.89999084444715716"/>
      <name val="GHEA Grapalat"/>
      <family val="3"/>
    </font>
    <font>
      <b/>
      <i/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2"/>
      <color theme="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222">
    <xf numFmtId="0" fontId="0" fillId="0" borderId="0" xfId="0"/>
    <xf numFmtId="0" fontId="3" fillId="2" borderId="0" xfId="0" applyFont="1" applyFill="1"/>
    <xf numFmtId="1" fontId="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69" fontId="3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9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9" fontId="1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169" fontId="1" fillId="2" borderId="0" xfId="0" applyNumberFormat="1" applyFont="1" applyFill="1"/>
    <xf numFmtId="164" fontId="1" fillId="2" borderId="0" xfId="0" applyNumberFormat="1" applyFont="1" applyFill="1"/>
    <xf numFmtId="1" fontId="1" fillId="2" borderId="0" xfId="0" applyNumberFormat="1" applyFont="1" applyFill="1"/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169" fontId="14" fillId="2" borderId="1" xfId="0" applyNumberFormat="1" applyFont="1" applyFill="1" applyBorder="1" applyAlignment="1">
      <alignment horizontal="right" vertical="center" wrapText="1"/>
    </xf>
    <xf numFmtId="41" fontId="14" fillId="2" borderId="1" xfId="0" applyNumberFormat="1" applyFont="1" applyFill="1" applyBorder="1" applyAlignment="1">
      <alignment vertical="center"/>
    </xf>
    <xf numFmtId="0" fontId="14" fillId="2" borderId="0" xfId="0" applyFont="1" applyFill="1"/>
    <xf numFmtId="0" fontId="16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19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 wrapText="1"/>
    </xf>
    <xf numFmtId="165" fontId="19" fillId="2" borderId="2" xfId="0" applyNumberFormat="1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/>
    <xf numFmtId="1" fontId="18" fillId="2" borderId="6" xfId="0" applyNumberFormat="1" applyFont="1" applyFill="1" applyBorder="1"/>
    <xf numFmtId="3" fontId="18" fillId="2" borderId="6" xfId="0" applyNumberFormat="1" applyFont="1" applyFill="1" applyBorder="1"/>
    <xf numFmtId="168" fontId="18" fillId="2" borderId="6" xfId="0" applyNumberFormat="1" applyFont="1" applyFill="1" applyBorder="1"/>
    <xf numFmtId="0" fontId="18" fillId="2" borderId="0" xfId="0" applyFont="1" applyFill="1"/>
    <xf numFmtId="0" fontId="15" fillId="2" borderId="15" xfId="0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/>
    </xf>
    <xf numFmtId="1" fontId="16" fillId="2" borderId="0" xfId="0" applyNumberFormat="1" applyFont="1" applyFill="1"/>
    <xf numFmtId="1" fontId="23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1" fontId="23" fillId="2" borderId="0" xfId="0" applyNumberFormat="1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5" fillId="2" borderId="0" xfId="0" applyFont="1" applyFill="1"/>
    <xf numFmtId="49" fontId="14" fillId="2" borderId="0" xfId="0" applyNumberFormat="1" applyFont="1" applyFill="1"/>
    <xf numFmtId="49" fontId="14" fillId="2" borderId="0" xfId="0" applyNumberFormat="1" applyFont="1" applyFill="1" applyAlignment="1">
      <alignment horizontal="center" vertical="center"/>
    </xf>
    <xf numFmtId="169" fontId="14" fillId="2" borderId="0" xfId="0" applyNumberFormat="1" applyFont="1" applyFill="1"/>
    <xf numFmtId="164" fontId="14" fillId="2" borderId="0" xfId="0" applyNumberFormat="1" applyFont="1" applyFill="1"/>
    <xf numFmtId="1" fontId="14" fillId="2" borderId="0" xfId="0" applyNumberFormat="1" applyFont="1" applyFill="1"/>
    <xf numFmtId="164" fontId="15" fillId="2" borderId="0" xfId="0" applyNumberFormat="1" applyFont="1" applyFill="1"/>
    <xf numFmtId="1" fontId="5" fillId="2" borderId="0" xfId="0" applyNumberFormat="1" applyFont="1" applyFill="1"/>
    <xf numFmtId="49" fontId="16" fillId="2" borderId="0" xfId="0" applyNumberFormat="1" applyFont="1" applyFill="1"/>
    <xf numFmtId="49" fontId="16" fillId="2" borderId="0" xfId="0" applyNumberFormat="1" applyFont="1" applyFill="1" applyAlignment="1">
      <alignment horizontal="center" vertical="center"/>
    </xf>
    <xf numFmtId="169" fontId="16" fillId="2" borderId="0" xfId="0" applyNumberFormat="1" applyFont="1" applyFill="1"/>
    <xf numFmtId="0" fontId="1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169" fontId="14" fillId="2" borderId="0" xfId="0" applyNumberFormat="1" applyFont="1" applyFill="1" applyAlignment="1">
      <alignment horizontal="center" vertical="center" wrapText="1"/>
    </xf>
    <xf numFmtId="171" fontId="14" fillId="2" borderId="0" xfId="0" applyNumberFormat="1" applyFont="1" applyFill="1"/>
    <xf numFmtId="43" fontId="15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1" fontId="14" fillId="2" borderId="0" xfId="0" applyNumberFormat="1" applyFont="1" applyFill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169" fontId="15" fillId="2" borderId="15" xfId="0" applyNumberFormat="1" applyFont="1" applyFill="1" applyBorder="1" applyAlignment="1">
      <alignment horizontal="center" vertical="center" wrapText="1"/>
    </xf>
    <xf numFmtId="1" fontId="15" fillId="2" borderId="15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wrapText="1"/>
    </xf>
    <xf numFmtId="49" fontId="3" fillId="2" borderId="0" xfId="0" applyNumberFormat="1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66" fontId="7" fillId="2" borderId="0" xfId="0" applyNumberFormat="1" applyFont="1" applyFill="1" applyAlignment="1">
      <alignment horizontal="center" vertical="center" wrapText="1"/>
    </xf>
    <xf numFmtId="43" fontId="7" fillId="2" borderId="0" xfId="0" applyNumberFormat="1" applyFont="1" applyFill="1"/>
    <xf numFmtId="0" fontId="7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vertical="top" wrapText="1"/>
    </xf>
    <xf numFmtId="0" fontId="17" fillId="2" borderId="0" xfId="0" applyFont="1" applyFill="1"/>
    <xf numFmtId="166" fontId="7" fillId="2" borderId="2" xfId="0" applyNumberFormat="1" applyFont="1" applyFill="1" applyBorder="1" applyAlignment="1">
      <alignment vertical="center" wrapText="1"/>
    </xf>
    <xf numFmtId="166" fontId="19" fillId="2" borderId="2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168" fontId="7" fillId="2" borderId="8" xfId="0" applyNumberFormat="1" applyFont="1" applyFill="1" applyBorder="1"/>
    <xf numFmtId="168" fontId="7" fillId="2" borderId="12" xfId="0" applyNumberFormat="1" applyFont="1" applyFill="1" applyBorder="1"/>
    <xf numFmtId="1" fontId="7" fillId="2" borderId="8" xfId="0" applyNumberFormat="1" applyFont="1" applyFill="1" applyBorder="1" applyAlignment="1">
      <alignment horizontal="right"/>
    </xf>
    <xf numFmtId="171" fontId="7" fillId="2" borderId="0" xfId="0" applyNumberFormat="1" applyFont="1" applyFill="1"/>
    <xf numFmtId="167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3" borderId="0" xfId="0" applyFont="1" applyFill="1"/>
    <xf numFmtId="0" fontId="16" fillId="3" borderId="0" xfId="0" applyFont="1" applyFill="1"/>
    <xf numFmtId="0" fontId="14" fillId="3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9" fontId="14" fillId="0" borderId="1" xfId="0" applyNumberFormat="1" applyFont="1" applyFill="1" applyBorder="1" applyAlignment="1">
      <alignment horizontal="right" vertical="center" wrapText="1"/>
    </xf>
    <xf numFmtId="41" fontId="14" fillId="0" borderId="1" xfId="0" applyNumberFormat="1" applyFont="1" applyFill="1" applyBorder="1" applyAlignment="1">
      <alignment vertical="center"/>
    </xf>
    <xf numFmtId="172" fontId="15" fillId="0" borderId="1" xfId="0" applyNumberFormat="1" applyFont="1" applyFill="1" applyBorder="1" applyAlignment="1">
      <alignment vertical="center"/>
    </xf>
    <xf numFmtId="0" fontId="14" fillId="0" borderId="0" xfId="0" applyFont="1" applyFill="1"/>
    <xf numFmtId="0" fontId="28" fillId="0" borderId="0" xfId="0" applyFont="1" applyFill="1"/>
    <xf numFmtId="41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right" vertical="center" wrapText="1"/>
    </xf>
    <xf numFmtId="172" fontId="2" fillId="0" borderId="1" xfId="0" applyNumberFormat="1" applyFont="1" applyFill="1" applyBorder="1" applyAlignment="1">
      <alignment vertical="center"/>
    </xf>
    <xf numFmtId="172" fontId="15" fillId="2" borderId="1" xfId="0" applyNumberFormat="1" applyFont="1" applyFill="1" applyBorder="1" applyAlignment="1">
      <alignment vertical="center"/>
    </xf>
    <xf numFmtId="0" fontId="28" fillId="2" borderId="0" xfId="0" applyFont="1" applyFill="1"/>
    <xf numFmtId="172" fontId="14" fillId="2" borderId="1" xfId="0" applyNumberFormat="1" applyFont="1" applyFill="1" applyBorder="1" applyAlignment="1">
      <alignment vertical="center"/>
    </xf>
    <xf numFmtId="41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9" fontId="1" fillId="2" borderId="1" xfId="0" applyNumberFormat="1" applyFont="1" applyFill="1" applyBorder="1" applyAlignment="1">
      <alignment horizontal="right" vertical="center" wrapText="1"/>
    </xf>
    <xf numFmtId="172" fontId="2" fillId="2" borderId="1" xfId="0" applyNumberFormat="1" applyFont="1" applyFill="1" applyBorder="1" applyAlignment="1">
      <alignment vertical="center"/>
    </xf>
    <xf numFmtId="41" fontId="29" fillId="0" borderId="1" xfId="0" applyNumberFormat="1" applyFont="1" applyFill="1" applyBorder="1" applyAlignment="1">
      <alignment vertical="center"/>
    </xf>
    <xf numFmtId="41" fontId="28" fillId="0" borderId="1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170" fontId="14" fillId="3" borderId="1" xfId="0" applyNumberFormat="1" applyFont="1" applyFill="1" applyBorder="1" applyAlignment="1">
      <alignment vertical="center"/>
    </xf>
    <xf numFmtId="170" fontId="1" fillId="3" borderId="1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wrapText="1"/>
    </xf>
    <xf numFmtId="1" fontId="7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2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vertical="top" wrapText="1"/>
    </xf>
    <xf numFmtId="165" fontId="7" fillId="2" borderId="4" xfId="0" applyNumberFormat="1" applyFont="1" applyFill="1" applyBorder="1" applyAlignment="1">
      <alignment vertical="top" wrapText="1"/>
    </xf>
    <xf numFmtId="0" fontId="13" fillId="2" borderId="18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wrapText="1"/>
    </xf>
    <xf numFmtId="0" fontId="18" fillId="2" borderId="17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167" fontId="0" fillId="2" borderId="0" xfId="0" applyNumberFormat="1" applyFill="1"/>
    <xf numFmtId="3" fontId="0" fillId="2" borderId="0" xfId="0" applyNumberFormat="1" applyFill="1"/>
    <xf numFmtId="167" fontId="5" fillId="2" borderId="0" xfId="0" applyNumberFormat="1" applyFont="1" applyFill="1"/>
    <xf numFmtId="168" fontId="5" fillId="2" borderId="0" xfId="0" applyNumberFormat="1" applyFont="1" applyFill="1"/>
    <xf numFmtId="3" fontId="5" fillId="2" borderId="0" xfId="0" applyNumberFormat="1" applyFont="1" applyFill="1"/>
    <xf numFmtId="0" fontId="5" fillId="2" borderId="1" xfId="0" applyFont="1" applyFill="1" applyBorder="1" applyAlignment="1">
      <alignment wrapText="1"/>
    </xf>
    <xf numFmtId="168" fontId="5" fillId="2" borderId="1" xfId="0" applyNumberFormat="1" applyFont="1" applyFill="1" applyBorder="1"/>
    <xf numFmtId="168" fontId="5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7" fillId="2" borderId="0" xfId="0" applyNumberFormat="1" applyFont="1" applyFill="1" applyAlignment="1">
      <alignment wrapText="1"/>
    </xf>
    <xf numFmtId="0" fontId="15" fillId="2" borderId="1" xfId="0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69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169" fontId="30" fillId="2" borderId="1" xfId="0" applyNumberFormat="1" applyFont="1" applyFill="1" applyBorder="1" applyAlignment="1">
      <alignment horizontal="right" vertical="center" wrapText="1"/>
    </xf>
    <xf numFmtId="164" fontId="30" fillId="2" borderId="1" xfId="0" applyNumberFormat="1" applyFont="1" applyFill="1" applyBorder="1" applyAlignment="1">
      <alignment vertical="center"/>
    </xf>
    <xf numFmtId="172" fontId="30" fillId="2" borderId="1" xfId="0" applyNumberFormat="1" applyFont="1" applyFill="1" applyBorder="1" applyAlignment="1">
      <alignment vertical="center"/>
    </xf>
    <xf numFmtId="0" fontId="30" fillId="2" borderId="0" xfId="0" applyFont="1" applyFill="1"/>
    <xf numFmtId="170" fontId="14" fillId="2" borderId="1" xfId="0" applyNumberFormat="1" applyFont="1" applyFill="1" applyBorder="1" applyAlignment="1">
      <alignment vertical="center"/>
    </xf>
    <xf numFmtId="49" fontId="30" fillId="2" borderId="1" xfId="0" applyNumberFormat="1" applyFont="1" applyFill="1" applyBorder="1" applyAlignment="1">
      <alignment horizontal="center" vertical="center"/>
    </xf>
    <xf numFmtId="170" fontId="30" fillId="2" borderId="1" xfId="0" applyNumberFormat="1" applyFont="1" applyFill="1" applyBorder="1" applyAlignment="1">
      <alignment vertical="center"/>
    </xf>
    <xf numFmtId="170" fontId="15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69" fontId="24" fillId="2" borderId="1" xfId="0" applyNumberFormat="1" applyFont="1" applyFill="1" applyBorder="1" applyAlignment="1">
      <alignment horizontal="center" vertical="center" wrapText="1"/>
    </xf>
    <xf numFmtId="170" fontId="24" fillId="2" borderId="1" xfId="2" applyNumberFormat="1" applyFont="1" applyFill="1" applyBorder="1" applyAlignment="1">
      <alignment horizontal="center" vertical="center" wrapText="1"/>
    </xf>
    <xf numFmtId="172" fontId="24" fillId="2" borderId="1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48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alignment wrapText="0" readingOrder="0"/>
    </dxf>
    <dxf>
      <alignment wrapText="1" readingOrder="0"/>
    </dxf>
    <dxf>
      <alignment wrapText="0" readingOrder="0"/>
    </dxf>
    <dxf>
      <numFmt numFmtId="168" formatCode="#,##0.0"/>
    </dxf>
    <dxf>
      <alignment horizontal="center" readingOrder="0"/>
    </dxf>
    <dxf>
      <alignment vertical="center" readingOrder="0"/>
    </dxf>
    <dxf>
      <alignment vertical="top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vertical="center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horizontal="center" vertical="center" wrapText="1" readingOrder="0"/>
    </dxf>
    <dxf>
      <alignment wrapText="1" readingOrder="0"/>
    </dxf>
    <dxf>
      <alignment wrapText="1" readingOrder="0"/>
    </dxf>
    <dxf>
      <font>
        <color rgb="FFFF0000"/>
      </font>
    </dxf>
    <dxf>
      <font>
        <color theme="1"/>
      </font>
    </dxf>
    <dxf>
      <font/>
      <alignment horizontal="center" vertical="center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/>
      <alignment horizontal="center" vertical="center" readingOrder="0"/>
    </dxf>
    <dxf>
      <font>
        <color theme="1"/>
      </font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alignment wrapText="0" readingOrder="0"/>
    </dxf>
    <dxf>
      <alignment wrapText="1" readingOrder="0"/>
    </dxf>
    <dxf>
      <alignment wrapText="0" readingOrder="0"/>
    </dxf>
    <dxf>
      <numFmt numFmtId="168" formatCode="#,##0.0"/>
    </dxf>
    <dxf>
      <alignment horizontal="center" readingOrder="0"/>
    </dxf>
    <dxf>
      <alignment vertical="center" readingOrder="0"/>
    </dxf>
    <dxf>
      <alignment vertical="top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vertical="center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horizontal="center" vertical="center" wrapText="1" readingOrder="0"/>
    </dxf>
    <dxf>
      <alignment wrapText="1" readingOrder="0"/>
    </dxf>
    <dxf>
      <alignment wrapText="1" readingOrder="0"/>
    </dxf>
    <dxf>
      <font>
        <color rgb="FFFF0000"/>
      </font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alignment wrapText="0" readingOrder="0"/>
    </dxf>
    <dxf>
      <alignment wrapText="1" readingOrder="0"/>
    </dxf>
    <dxf>
      <alignment wrapText="0" readingOrder="0"/>
    </dxf>
    <dxf>
      <numFmt numFmtId="168" formatCode="#,##0.0"/>
    </dxf>
    <dxf>
      <alignment horizontal="center" readingOrder="0"/>
    </dxf>
    <dxf>
      <alignment vertical="center" readingOrder="0"/>
    </dxf>
    <dxf>
      <alignment vertical="top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vertical="center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horizontal="center" vertical="center" wrapText="1" readingOrder="0"/>
    </dxf>
    <dxf>
      <alignment wrapText="1" readingOrder="0"/>
    </dxf>
    <dxf>
      <alignment wrapText="1" readingOrder="0"/>
    </dxf>
    <dxf>
      <font>
        <color rgb="FFFF0000"/>
      </font>
    </dxf>
    <dxf>
      <font>
        <color rgb="FFFF0000"/>
      </font>
    </dxf>
    <dxf>
      <alignment wrapText="1" readingOrder="0"/>
    </dxf>
    <dxf>
      <alignment wrapText="1" readingOrder="0"/>
    </dxf>
    <dxf>
      <alignment horizontal="center" vertical="center" wrapText="1" readingOrder="0"/>
    </dxf>
    <dxf>
      <alignment wrapText="1" readingOrder="0"/>
    </dxf>
    <dxf>
      <alignment wrapText="0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top" readingOrder="0"/>
    </dxf>
    <dxf>
      <alignment vertical="center" readingOrder="0"/>
    </dxf>
    <dxf>
      <alignment horizontal="center" readingOrder="0"/>
    </dxf>
    <dxf>
      <numFmt numFmtId="168" formatCode="#,##0.0"/>
    </dxf>
    <dxf>
      <alignment wrapText="0" readingOrder="0"/>
    </dxf>
    <dxf>
      <alignment wrapText="1" readingOrder="0"/>
    </dxf>
    <dxf>
      <alignment wrapText="0" readingOrder="0"/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m Meymaryan" refreshedDate="45761.611865393519" createdVersion="6" refreshedVersion="6" minRefreshableVersion="3" recordCount="173">
  <cacheSource type="worksheet">
    <worksheetSource ref="A9:S182" sheet="Sheet1"/>
  </cacheSource>
  <cacheFields count="20">
    <cacheField name="Մարմնի անվանումը" numFmtId="0">
      <sharedItems count="34">
        <s v="01. ՀՀ սննդամթերքի անվտանգության տեսչական մարմին"/>
        <s v="02. ՀՀ սահմանադրական դատարան"/>
        <s v="03. ՀՀ դատախազություն "/>
        <s v="04. ՀՀ տարածքային կառավարման և ենթակառուցվածքների նախարարություն "/>
        <s v="05. ՀՀ առողջապահության  նախարարություն "/>
        <s v="06. ՀՀ արդարադատության նախարարություն "/>
        <s v="07. ՀՀ արդարադատության նախարարության քրեակատարողական ծառայություն"/>
        <s v="08. ՀՀ էկոնոմիկայի նախարարություն "/>
        <s v="09. ՀՀ շրջակա միջավայրի նախարարություն"/>
        <s v="10. ՀՀ կրթության,գիտության, մշակույթի և սպորտի նախարարություն "/>
        <s v="11. ՀՀ աշխատանքի և սոցիալական հարցերի նախարարություն "/>
        <s v="12. ՀՀ բարձր տեխնոլոգիական արդյունաբերության նախարարություն "/>
        <s v="13. ՀՀ ֆինանսների նախարարություն "/>
        <s v="14. Մարդու իրավունքների պաշտպանի աշխատակազմ "/>
        <s v="15. ՀՀ հանրային ծառայությունները կարգավորող հանձնաժողով"/>
        <s v="16. ՀՀ կենտրոնական ընտրական հանձնաժողով"/>
        <s v="17. Մրցակցության պաշտպանության հանձնաժողով"/>
        <s v="18. Հեռուստատեսության և ռադիոյի հանձնաժողով"/>
        <s v="19. Կոռուպցիայի կանխարգելման հանձնաժողով"/>
        <s v="20. ՀՀ վիճակագրական կոմիտե"/>
        <s v="21. ՀՀ կադաստրի կոմիտե"/>
        <s v="22. ՀՀ պետական եկամուտների  կոմիտե"/>
        <s v="23. ՀՀ ՏԿԵՆ քաղաքացիական ավիացիայի կոմիտե"/>
        <s v="24. ՀՀ միջուկային անվտանգության կարգավորման կոմիտե"/>
        <s v="25. ՀՀ քննչական կոմիտե"/>
        <s v="7. ՀՀ արդարադատության նախարարության քրեակատարողական ծառայություն" u="1"/>
        <s v="5. ՀՀ առողջապահության  նախարարություն " u="1"/>
        <s v="8. ՀՀ էկոնոմիկայի նախարարություն " u="1"/>
        <s v="3. ՀՀ դատախազություն " u="1"/>
        <s v="4. ՀՀ տարածքային կառավարման և ենթակառուցվածքների նախարարություն " u="1"/>
        <s v="2. ՀՀ սահմանադրական դատարան" u="1"/>
        <s v="9. ՀՀ շրջակա միջավայրի նախարարություն" u="1"/>
        <s v="6. ՀՀ արդարադատության նախարարություն " u="1"/>
        <s v="1. ՀՀ սննդամթերքի անվտանգության տեսչական մարմին" u="1"/>
      </sharedItems>
    </cacheField>
    <cacheField name="հ/հ" numFmtId="49">
      <sharedItems/>
    </cacheField>
    <cacheField name="Հաշվետու ժամանակահատվածը" numFmtId="0">
      <sharedItems/>
    </cacheField>
    <cacheField name="Իրավական ակտի ամսաթիվը և համարը" numFmtId="0">
      <sharedItems/>
    </cacheField>
    <cacheField name="Անունը, ազգանունը, զբաղեցրած պաշտոնը" numFmtId="0">
      <sharedItems count="133">
        <s v="Արմեն Դանիելյան, _x000a_ՀՀ սննդամթերքի անվտանգության տեսչական մարմնի ղեկավար"/>
        <s v="Վահե Գրիգորյան, _x000a_ՀՀ սահմանադրական դատարանի փոխնախագահ"/>
        <s v="Քրիստինե Գաբուզյան, _x000a_ՀՀ գլխավոր դատախազի խորհրդական "/>
        <s v="Մանե Մարկոսյան, _x000a_ՀՀ գլխավոր դատախազի խորհրդական "/>
        <s v="Արմեն Սիմոնյան, _x000a_ՀՀ տարածքային կառավարման և ենթակառուցվածքների նախարարի տեղակալ"/>
        <s v="Քրիստինե Ղալեչյան, _x000a_ՀՀ տարածքային կառավարման և ենթակառուցվածքների նախարարի տեղակալ"/>
        <s v="Անուշ Հակոբյան, _x000a_ՀՀ տարածքային կառավարման և ենթակառուցվածքների նախարարության ավիացիոն պատահարների և լուրջ միջադեպերի քննության բաժնի գլխավոր մասնագետ"/>
        <s v="Դավիթ Խուդաթյան, _x000a_ՀՀ տարածքային կառավարման և ենթակառուցվածքների նախարար"/>
        <s v="Նարեկ Ապիտոնյան, _x000a_ՀՀ տարածքային կառավարման և ենթակառուցվածքների նախարարության էներգետիկայի վարչության խորհրդական՝ առանձին գործառույթներ համակարգող"/>
        <s v="Ժենյա Տեր-Վարդանյան, _x000a_ՀՀ տարածքային կառավարման և ենթակառուցվածքների նախարարության ավիացիոն պատահարների և լուրջ միջադեպերի քննության բաժնի պետ   "/>
        <s v="Մերի Աղաջանյան, _x000a_ՀՀ տարածքային կառավարման և ենթակառուցվածքների նախարարության_x000a_ավիացիոն պատահարների և լուրջ միջադեպերի քննության բաժնի գլխավոր մասնագետ"/>
        <s v="Անահիտ Ավանեսյան, _x000a_ՀՀ առողջապահության նախարար"/>
        <s v="Վարդանուշ Գրիգորյան, _x000a_ՀՀ առողջապահության նախարարության գլխավոր քարտուղար"/>
        <s v="Հասմիկ Սաֆարյան, _x000a_ՀՀ առողջապահության նախարարության միջազգային հարաբերությունների վարչության օտարերկրյա ներդրումների ներգրավման բաժնի պետ"/>
        <s v="Աննա Կարապետյան, _x000a_ՀՀ արդարադատության նախարարի տեղակալ"/>
        <s v="Ռուբինա Մխիթարյան, _x000a_ՀՀ արդարադատության նախարարության խորհրդական՝ կառուցվածքային ստորաբաժանումներում առանձին գործառույթներ համակարգող"/>
        <s v="Սրբուհի Գալյան, _x000a_ՀՀ արդարադատության նախարար"/>
        <s v="Ռաֆայել Հարությունյան, _x000a_ՀՀ արդարադատության նախարարության քրեակատարողական ծառայության շտաբի գլխավոր մասնագետ, արդարադատության մայոր"/>
        <s v="Գևորգ Պապոյան, _x000a_ՀՀ էկոնոմիկայի նախարար"/>
        <s v="Արման Խոջոյան, _x000a_ՀՀ էկոնոմիկայի նախարարի տեղակալ"/>
        <s v="Նարեկ Հովակիմյան, _x000a_ՀՀ էկոնոմիկայի նախարարի տեղակալ"/>
        <s v="Նարինե Հարոյան, _x000a_ՀՀ էկոնոմիկայի նախարարության  թեթև արդյունաբերության վարչությունում առանձին գործառույթներ համակարգող խորհրդական"/>
        <s v="Արտակ Մարկոսյան, _x000a_ՀՀ էկոնոմիկայի նախարարության միջազգային համագործակցության վարչությունում առանձին գործառույթներ համակարգող խորհրդական"/>
        <s v="Մհեր Շահինյան, _x000a_ՀՀ էկոնոմիկայի նախարարության արդյունաբերության քաղաքականության վարչության տնտեսական գոտիների և ենթակառուցվածքների զարգացման բաժնի պետ"/>
        <s v="Մերի Մաթևոսյան, _x000a_ՀՀ էկոնոմիկայի նախարարության միջազգային համագործակցության վարչության փորձագետ"/>
        <s v="Լիլիթ Շաբոյան, _x000a_ՀՀ էկոնոմիկայի նախարարի մամուլի քարտուղար"/>
        <s v="Հովհաննես Գևորգյան, _x000a_ՀՀ էկոնոմիկայի նախարարության առևտրի և ինտեգրացիայի վարչության առանձին գործառույթներ համակարգող խորհրդական"/>
        <s v="Էդգար Զաքարյան, _x000a_ՀՀ էկոնոմիկայի նախարարի տեղակալ"/>
        <s v="Արմեն Եգանյան, _x000a_ՀՀ էկոնոմիկայի նախարարության արդյունաբերության քաղաքականության վարչության պետ"/>
        <s v="Լուսինե Գևորգյան, _x000a_ՀՀ էկոնոմիկայի նախարարության զբոսաշրջության կոմիտեի նախագահ"/>
        <s v="Լուսինե Բասմաչյան, _x000a_ՀՀ էկոնոմիկայի նախարարության զբոսաշրջության կոմիտեի մարքեթինգի և խթանման վարչության առանձին գործառույթներ համակարգող խորհրդական"/>
        <s v="Հայկանուշ Սահակյան, _x000a_ՀՀ էկոնոմիկայի նախարարության զբոսաշրջության կոմիտեի մարքեթինգի և խթանման վարչության առանձին գործառույթներ համակարգող խորհրդական"/>
        <s v="Արևիկ Սողբաթյան,_x000a_ՀՀ էկոնոմիկայի նախարարության զբոսաշրջության կոմիտեի միջազգային համագործակցության վարչության գլխավոր մասնագետի պաշտոնակատար"/>
        <s v="Արամ Մեյմարյան, _x000a_ՀՀ շրջակա միջավայրի նախարարի տեղակալ"/>
        <s v="Ոսկեհատ Գրիգորյան, _x000a_ՀՀ շրջակա միջավայրի նախարարության բնության հատուկ պահպանվող տարածքների և կենսաբազմազանության քաղաքականության վարչության պետ"/>
        <s v="Կարեն Խաչատրյան, _x000a_ՀՀ շրջակա միջավայրի նախարարության բնության հատուկ պահպանվող տարածքների և կենսաբազմազանության քաղաքականության վարչության գլխավոր մասնագետ"/>
        <s v="Հակոբ Սիմիդյան, _x000a_ՀՀ շրջակա միջավայրի նախարար"/>
        <s v="Սվետլանա Սահակյան, _x000a_ՀՀ կրթության, գիտության, մշակույթի և սպորտի նախարարության ժամանակակից արվեստի վարչության պետ"/>
        <s v="Տաթևիկ Սուքիասյան, _x000a_ՀՀ կրթության, գիտության, մշակույթի և սպորտի նախարարության գրահրատարակչության բաժնի գլխավոր մասնագետ"/>
        <s v="Աստղիկ Մարաբյան, _x000a_ՀՀ կրթության, գիտության, մշակույթի և սպորտի նախարարության մշակութային ժառանգության վարչության պետ"/>
        <s v="Թամար Ալեքսանյան, _x000a_ՀՀ կրթության, գիտության, մշակույթի և սպորտի նախարարության ռազմավարական պլանավորման և մոնիթորինգի վարչության մոնիթորինգի բաժնի պետ "/>
        <s v="Ալֆրեդ Քոչարյան, _x000a_ՀՀ կրթության, գիտության, մշակույթի և սպորտի նախարարի տեղեկալ"/>
        <s v="Դանիել Դանիելյան, _x000a_ՀՀ կրթության, գիտության, մշակույթի և սպորտի նախարարի տեղակալ "/>
        <s v="Հարություն Վանյան, _x000a_ՀՀ կրթության, գիտության, մշակույթի և սպորտի նախարարության պատմության և մշակույթի հուշարձանների վարչության պետ"/>
        <s v="Նարեկ Մկրտչյան, _x000a_ՀՀ աշխատանքի և սոցիալական հարցերի նախարար"/>
        <s v="Տաթևիկ Ստեփանյան, _x000a_ՀՀ աշխատանքի և սոցիալական հարցերի նախարարի տեղակալ"/>
        <s v="Գևորգ Մանթաշյան, _x000a_ՀՀ բարձր տեխնոլոգիական արդյունաբերության նախարարի առաջին տեղակալ"/>
        <s v="Ռուբեն Սիմոնյան, _x000a_ՀՀ բարձր տեխնոլոգիական արդյունաբերության նախարարի տեղակալ"/>
        <s v="Էդգար Բաղդասարյան, _x000a_ՀՀ բարձր տեխնոլոգիական արդյունաբերության նախարարության ֆինանսատնտեսագիտական վարչության փորձագետ"/>
        <s v="Արմինե Պետրոսյան, _x000a_ՀՀ բարձր տեխնոլոգիական արդյունաբերության նախարարության շուկայի զարգացման վարչության առևտրի խթանման բաժնի գլխավոր մասնագետ "/>
        <s v="Մխիթար Հայրապետյան, _x000a_ՀՀ բարձր տեխնոլոգիական արդյունաբերության նախարար"/>
        <s v="Գագիկ Բադադյան, _x000a_ՀՀ բարձր տեխնոլոգիական արդյունաբերության նախարարության շուկայի զարգացման վարչության պետ "/>
        <s v="Գևորգ Սարգսյան, _x000a_ՀՀ բարձր տեխնոլոգիական արդյունաբերության նախարարության կապի և փոստի վարչության պետ"/>
        <s v="Մարիամ Մարգարյան, _x000a_ՀՀ բարձր տեխնոլոգիական արդյունաբերության նախարարության բարձր տեխնոլոգիաների վարչության էկոհամակարգի զարգացման բաժնի պետ"/>
        <s v="Իզաբելլա Գևորգյան, _x000a_ՀՀ բարձր տեխնոլոգիական արդյունաբերության նախարարության շուկայի զարգացման վարչության առևտրի խթանման բաժնի գլխավոր մասնագետ"/>
        <s v="Արսեն Ավետիսյան, _x000a_ՀՀ բարձր տեխնոլոգիական արդյունաբերության նախարարի օգնական"/>
        <s v="Արամ Ջիվանյան, _x000a_ՀՀ բարձր տեխնոլոգիական արդյունաբերության նախարարության ռազմարդյունաբերության կոմիտեի նախագահ"/>
        <s v="Մերի Զաքարյան, _x000a_ՀՀ բարձր տեխնոլոգիական արդյունաբերության նախարարության ռազմարդյունաբերության կոմիտեի ռազմարդյունաբերական համալիրի զարգացման վարչության գլխավոր մասնագետ"/>
        <s v="Արման Աթանեսյան, _x000a_ՀՀ բարձր տեխնոլոգիական արդյունաբերության նախարարության ռազմարդյունաբերության կոմիտեի արտադրության, նորոգման և օգտահանման կազմակերպման վարչության գլխավոր մասնագետ"/>
        <s v="Ավետիք Սերոբյան, _x000a_ՀՀ բարձր տեխնոլոգիական արդյունաբերության նախարարության ռազմարդյունաբերության կոմիտեի արտադրության, նորոգման և օգտահանման կազմակերպման վարչության փորձագետ"/>
        <s v="Վռամ Կարաքեշիշյանց, _x000a_ՀՀ բարձր տեխնոլոգիական արդյունաբերության նախարարության ռազմարդյունաբերության կոմիտեի արտադրության, նորոգման և օգտահանման կազմակերպման վարչության գլխավոր մասնագետ"/>
        <s v="Վահե Հովհաննիսյան, _x000a_ՀՀ ֆինանսների նախարար"/>
        <s v="Կարեն Սարգսյան, _x000a_ՀՀ ֆինանսների նախարարի խորհրդական"/>
        <s v="Ռուզաննա Գաբրիելյան, _x000a_ՀՀ ֆինանսների նախարարության բյուջետային գործընթացի համակարգման վարչության պետ"/>
        <s v="Ավագ Ավանեսյան, _x000a_ՀՀ ֆինանսների նախարարի տեղակալ"/>
        <s v="Սամվել Խանվելյան, _x000a_ՀՀ ֆինանսների նախարարության պետական պարտքի կառավարման վարչության պետ"/>
        <s v="Գարիկ Պետրոսյան, _x000a_ՀՀ ֆինանսների նախարարության մակրոտնտեսական քաղաքականության վարչության պետ"/>
        <s v="Ժիրայր Տիտիզյան, _x000a_ՀՀ ֆինանսների նախարարության գործառնական վարչության պետ"/>
        <s v="Մակիչ Խչեյան, _x000a_ՀՀ ֆինանսների նախարարության կառուցվածքային ստորաբաժանումներում առանձին գործառույթներ համակարգող խորհրդական"/>
        <s v="Անահիտ Առաքելյան, _x000a_ՀՀ ֆինանսների նախարարության բյուջետային գործընթացի համակարգման վարչության հանրային իշխանության առանձին մարմինների գծով բյուջետային ծրագրավորման բաժնի պետ"/>
        <s v="Լուսինե Այվազյան, _x000a_ՀՀ ֆինանսների նախարարության գործառնական վարչության պետական բյուջեի հաշվառման բաժնի պետ"/>
        <s v="Էդուարդ Բաղդասարյան, _x000a_ՀՀ ֆինանսների նախարարության բյուջետային գործընթացի համակարգման վարչության բյուջետային գործընթացի վերլուծական մեթոդաբանության բաժնի գլխավոր մասնագետ "/>
        <s v="Անուշավան Եղիազարյան, _x000a_ՀՀ ֆինանսների նախարարության ֆինանսաբյուջետային վերահսկողության վարչության ֆինանսաբյուջետային վերահսկողության 2-րդ բաժնի գլխավոր վերահսկող"/>
        <s v="Մարինե Գոչումյան, _x000a_ՀՀ ֆինանսների նախարարության բյուջետային գործընթացի համակարգման վարչության բյուջետային գործընթացի կազմակերպման և համակարգման բաժնի գլխավոր մասնագետ "/>
        <s v="Անահիտ Մանասյան, _x000a_ՀՀ մարդու իրավունքների պաշտպան"/>
        <s v="Նինա Փիրումյան, _x000a_ՀՀ մարդու իրավունքների պաշտպանի աշխատակազմի գլխավոր քարտուղար"/>
        <s v="Ժաննա Հակոբյան, _x000a_ՀՀ մարդու իրավունքների պաշտպանի աշխատակազմի  կոնվենցիոն մանդատների ապահովման վարչության պետ"/>
        <s v="Սեդա Շահինյան, _x000a_ՀՀ հանրային ծառայությունները կարգավորող հանձնաժողովի անդամ "/>
        <s v="Արմեն Հունանյան, _x000a_ՀՀ հանրային ծառայությունները կարգավորող հանձնաժողովի հեռահաղորդակցության վարչության պետ"/>
        <s v="Լուսինե Հովհաննիսյան, _x000a_ՀՀ հանրային ծառայությունները կարգավորող հանձնաժողովի սակագնային քաղաքականության վարչության էլեկտրաէներգետիկական շուկայի բաժնի պետ "/>
        <s v="Մերի Ղազարյան, _x000a_ՀՀ հանրային ծառայությունները կարգավորող հանձնաժողովի նախագահի խորհրդական"/>
        <s v="Լուսինե Ալեքսանյան, _x000a_ՀՀ հանրային ծառայությունները կարգավորող հանձնաժողովի ֆինանսատեխնիկական և դիմումների քննարկման վարչության դիմումների քննարկման բաժնի գլխավոր մասնագետ"/>
        <s v="Դավիթ Մուրադյան, _x000a_ՀՀ հանրային ծառայությունները կարգավորող հանձնաժողովի սակագնային քաղաքականության վարչության զարգացման ծրագրերի բաժնի պետ"/>
        <s v="Հայկ Ղոսալմյան, _x000a_ՀՀ հանրային ծառայությունները կարգավորող հանձնաժողովի ֆինանսատեխնիկական և դիմումների քննարկման վարչության պետ"/>
        <s v="Կամո Սարգսյան, _x000a_ՀՀ հանրային ծառայությունները կարգավորող հանձնաժողովի անդամ "/>
        <s v="Արա Նռանյան, _x000a_ՀՀ հանրային ծառայությունները կարգավորող հանձնաժողովի անդամ "/>
        <s v="Վահագն Հովակիմյան, _x000a_ՀՀ կենտրոնական ընտրական հանձնաժողովի նախագահ "/>
        <s v="Արևիկ Նավոյան, _x000a_ՀՀ կենտրոնական ընտրական հանձնաժողովի նախագահի խորհրդական"/>
        <s v="Նունե Հովհաննիսյան, _x000a_ՀՀ կենտրոնական ընտրական հանձնաժողովի նախագահի տեղակալ"/>
        <s v="Գեղամ Գևորգյան, _x000a_Մրցակցության պաշտպանության հանձնաժողովի  նախագահ"/>
        <s v="Սեդա Ոսկանյան, _x000a_Մրցակցության պաշտպանության հանձնաժողովի  իրավաբանական վարչության վարչական վարույթների և դատական ներկայացուցչության բաժնի պետ "/>
        <s v="Թերեզա Հակոբյան, _x000a_Մրցակցության պաշտպանության հանձնաժողովի անբարեխիղճ մրցակցության վերահսկողության վարչության սպառողների շահերի պաշտպանության բաժնի  գլխավոր մասնագետ "/>
        <s v="Անահիտ Բաբախանյան, _x000a_Մրցակցության պաշտպանության հանձնաժողովի անդամի օգնական"/>
        <s v="Հակոբ Մանուկյան, _x000a_Մրցակցության պաշտպանության հանձնաժողովի միջազգային համագործակցության և քաղաքականության մշակման վարչության քաղաքականության մշակման և մեթոդաբանության բաժնի պետ"/>
        <s v="Հայրապետ Գորյան, _x000a_Մրցակցության պաշտպանության հանձնաժողովի միջազգային համագործակցության և քաղաքականության մշակման վարչության քաղաքականության մշակման և մեթոդաբանության բաժնի ավագ մասնագետ"/>
        <s v="Տիգրան Հակոբյան, _x000a_Հեռուստատեսության և ռադիոյի հանձնաժողովի նախագահ "/>
        <s v="Ալլա Թումանյան, _x000a_Հեռուստատեսության և ռադիոյի հանձնաժողովի  միջազգային կապերի, հասարակայնության հետ կապերի և զարգացման ծրագրերի բաժնի ավագ մասնագետ"/>
        <s v="Տիգրանուհի Խալաֆյան, _x000a_ՀՀ կոռուպցիայի կանխարգելման հանձնաժողովի հանրային ծառայողների վարքագծի վերահսկողության վարչության պետ"/>
        <s v="Ստեփան Մնացականյան, _x000a_ՀՀ վիճակագրական կոմիտեի նախագահ"/>
        <s v="Սուրեն Թովմասյան, _x000a_ՀՀ կադաստրի կոմիտեի ղեկավար"/>
        <s v="Վարդան Օհանջանյան, _x000a_ՀՀ կադաստրի կոմիտեի գեոմատիկայի կենտրոնի կառուցվածքային ստորաբաժանումներում առանձին գործառույթներ համակարգող խորհրդական"/>
        <s v="Սարգիս Արամյան, _x000a_ՀՀ կադաստրի կոմիտեի անշարժ գույքի գրանցման միասնական ստորաբաժանման ղեկավար"/>
        <s v="Ռուզաննա Կուսիկյան, _x000a_ՀՀ պետական եկամուտների կոմիտեի մաքսային ռիսկերի կառավարման և վիճակագրության վարչության պետի տեղակալ"/>
        <s v="Ռաֆայել Հարությունյան, _x000a_ՀՀ պետական եկամուտների կոմիտեի մաքսային ռիսկերի կառավարման և վիճակագրության վարչության ռիսկերի կառավարման, պրոֆիլավորման և գործիքակազմերի մշակման բաժնի գլխավոր մաքսային տեսուչի ժամանակավոր թափուր պաշտոն զբաղեցնող"/>
        <s v="Տիգրան Սարգսյան, _x000a_ՀՀ պետական եկամուտների կոմիտեի հետբացթողումային հսկողության և ստուգումների վարչության պետի տեղակալ"/>
        <s v="Մհեր ՈՒլիխանյան, _x000a_ՀՀ պետական եկամուտների կոմիտեի արտաքին տնտեսական գործունեության մաքսային սպասարկման և հսկողության վարչության դասակարգման և մաքսասակագնային հարցերով մասնագիտական կենտրոն-բաժնի գլխավոր մաքսային տեսուչ"/>
        <s v="Ռաֆայել Գևորգյան, _x000a_ՀՀ պետական եկամուտների կոմիտեի նախագահի տեղակալ"/>
        <s v="Նաիրուհի Ավետիսյան, _x000a_ՀՀ պետական եկամուտների կոմիտեի համալիր հարկային ստուգումների վարչության պետի տեղակալ"/>
        <s v="Կարեն Վարդանյան, _x000a_ՀՀ պետական եկամուտների կոմիտեի արտաքին տնտեսական գործունեության մաքսային սպասարկման և հսկողության վարչության ռիսկերի բացահայտման և մաքսային վարչարարության զարգացման բաժնի ավագ մաքսային տեսուչ"/>
        <s v="Զարուհի Ստեփանյան, _x000a_ՀՀ պետական եկամուտների կոմիտեի միջազգային համագործակցության վարչության միջազգային ծրագրերի իրականացման աջակցման և արարողակարգի բաժնի աշխատակից"/>
        <s v="Օհաննա Գառգալոյան, _x000a_ՀՀ պետական եկամուտների կոմիտեի միջազգային համագործակցության վարչության մաքսային համագործակցության բաժնի պետ"/>
        <s v="Կարեն Թամազյան, _x000a_ՀՀ պետական եկամուտների կոմիտեի նախագահի տեղակալ"/>
        <s v="Աշոտ Մովսիսյան, _x000a_ՀՀ պետական եկամուտների կոմիտեի հետաքննության և օպերատիվ-հետախուզության վարչության պետի պաշտոնակատար"/>
        <s v="Արտեմ Կարապետյան, _x000a_ՀՀ պետական եկամուտների կոմիտեի արտաքին տնտեսական գործունեության մաքսային սպասարկման և հսկողության վարչության պետ"/>
        <s v="Սոսե Ստեփանյան, _x000a_ՀՀ պետական եկամուտների կոմիտեի միջազգային համագործակցության վարչության պետ"/>
        <s v="Նարինե Ֆահրադյան, _x000a_ՀՀ պետական եկամուտների կոմիտեի միջազգային համագործակցության վարչության հարկային համագործակցության բաժնի գլխավոր հարկային տեսուչ, բաժնի պետի պաշտոնակատար"/>
        <s v="Երջանիկ Հակոբյան, _x000a_ՀՀ պետական եկամուտների կոմիտեի մաքսանենգության դեմ պայքարի վարչության պետ"/>
        <s v="Արամ Պետրոսյան, _x000a_ՀՀ պետական եկամուտների կոմիտեի պետական սահմանի ցամաքային անցման կետերում մաքսային սպասարկման և հսկողության վարչության խորհրդական"/>
        <s v="Էդուարդ Հակոբյան, _x000a_ՀՀ պետական եկամուտների կոմիտեի նախագահ"/>
        <s v="Արամ Սայամյան, _x000a_ՀՀ պետական եկամուտների կոմիտեի արտաքին տնտեսական գործունեության մաքսային սպասարկման և հսկողության վարչության մաքսային գործառնությունների սպասարկման թիվ 1 բաժնի պետ"/>
        <s v="Արմենակ Մելքոնյան, _x000a_ՀՀ պետական եկամուտների կոմիտեի արտաքին տնտեսական գործունեության մաքսային սպասարկման և հսկողության վարչության դասակարգման և մաքսասակագնային հարցերով մասնագիտական կենտրոն-բաժնի գլխավոր մաքսային տեսուչ"/>
        <s v="Սամվել Ղազարյան, _x000a_ՀՀ պետական եկամուտների կոմիտեի արտաքին տնտեսական գործունեության մաքսային սպասարկման և հսկողության վարչության պարզեցված մաքսային գործառնությունների սպասարկման բաժնի պետ"/>
        <s v="Ֆելիքս Մելքոնյան, _x000a_ՀՀ պետական եկամուտների կոմիտեի վարչարարության մեթոդաբանության և ընթացակարգերի վարչության Եվրասիական տնտեսական միության օրենսդրության մեթոդական ապահովման բաժնի պետ"/>
        <s v="Տիգրան Պալյան, _x000a_ՀՀ պետական եկամուտների կոմիտեի վարչարարության մեթոդաբանության և ընթացակարգերի վարչության Եվրասիական տնտեսական միության օրենսդրության մեթոդական ապահովման բաժնի գլխավոր մաքսային տեսուչ"/>
        <s v="Վարդան Ավետիսյան, _x000a_ՀՀ ՏԿԵՆ քաղաքացիական ավիացիայի կոմիտեի ավիացիոն անվտանգության վարչության գլխավոր մասնագետ-տեսուչ"/>
        <s v="Արևիկ Խաչատրյան, _x000a_ՀՀ  ՏԿԵՆ քաղաքացիական ավիացիայի կոմիտեի թռիչքային գործունեության վարչության առաջատար մասնագետ"/>
        <s v="Արամ Սարգսյան, _x000a_ՀՀ ՏԿԵՆ քաղաքացիական ավիացիայի կոմիտեի թռիչքային  գործունեության վարչության գլխավոր մասնագետ-տեսուչ"/>
        <s v="Արթուր Սոլոմոնյան, _x000a_ՀՀ ՏԿԵՆ քաղաքացիական ավիացիայի կոմիտեի թռիչքային անվտանգության ապահովման և որակի կառավարման բաժնի գլխավոր մասնագետ"/>
        <s v="Աննա Ղանդիլյան, _x000a_ՀՀ ՏԿԵՆ քաղաքացիական ավիացիայի կոմիտեի օդանավակայանների սերտիֆիկացման և օդային երթևեկության կազմակերպման վարչության գլխավոր մասնագետ"/>
        <s v="Լիլիթ Աղաբեկյան, _x000a_ՀՀ ՏԿԵՆ քաղաքացիական ավիացիայի կոմիտեի նախագահի օգնական"/>
        <s v="Միհրան Խաչատրյան, _x000a_ՀՀ ՏԿԵՆ քաղաքացիական ավիացիայի կոմիտեի նախագահ"/>
        <s v="Վահե Գրիգորյան, _x000a_ՀՀ միջուկային անվտանգության կարգավորման կոմիտեի նախագահի տեղակալ "/>
        <s v="Արթուր Նահապետյան, _x000a_ՀՀ քննչական կոմիտեի նախագահի տեղակալ"/>
      </sharedItems>
    </cacheField>
    <cacheField name="Գործուղման  սկիզբը" numFmtId="169">
      <sharedItems containsSemiMixedTypes="0" containsNonDate="0" containsDate="1" containsString="0" minDate="2025-01-09T00:00:00" maxDate="2025-05-07T00:00:00"/>
    </cacheField>
    <cacheField name="Գործուղման  ավարտը" numFmtId="169">
      <sharedItems containsSemiMixedTypes="0" containsNonDate="0" containsDate="1" containsString="0" minDate="2025-01-11T00:00:00" maxDate="2025-05-11T00:00:00"/>
    </cacheField>
    <cacheField name="Գործուղման վայրը" numFmtId="0">
      <sharedItems count="51">
        <s v="Ռուսաստանի Դաշնություն _x000a_(Մոսկվա)"/>
        <s v="Սերբիայի Հանրապետություն_x000a_(Բելգրադ)"/>
        <s v="Ալբանիա_x000a_(Տիրանա) "/>
        <s v="Բելգիայի Թագավորություն_x000a_(Բրյուսել) "/>
        <s v="Ավստրիայի Հանրապետություն (Վիեննա)"/>
        <s v="Շվեյցարիայի Համադաշնություն _x000a_(Ժնև)"/>
        <s v="Մարոկկոյի Թագավորություն_x000a_(Մարաքեշ)"/>
        <s v="Նիդերլանդների Թագավորություն _x000a_(Շիպհոլ-Ռեյկ)"/>
        <s v="Ֆրանսիայի Հանրապետություն _x000a_(Փարիզ)"/>
        <s v="Չինաստանի Ժողովրդական Հանրապետություն _x000a_(Շանհայ)"/>
        <s v="Գերմանիայի Դաշնային Հանրապետություն _x000a_(Բեռլին)"/>
        <s v="Վրաստան _x000a_(Թբիլիսի)"/>
        <s v="Թուրքմենստանի Հանրապետություն (Արկադաղ)"/>
        <s v="Իտալիայի Հանրապետություն _x000a_(Վենետիկ)"/>
        <s v="Նիդերլանդների Թագավորություն_x000a_(Հաագա)"/>
        <s v="Խորվաթիայի Հանրապետություն_x000a_(Սպլիտ)"/>
        <s v="Ճապոնիա _x000a_(Օսակա)"/>
        <s v="Ղազախստանի Հանրապետություն _x000a_(Ալմաթի)"/>
        <s v="Չինաստանի Ժողովրդական Հանրապետություն _x000a_(Պեկին)"/>
        <s v="Արաբական Միացյալ Էմիրություններ_x000a_(Դուբայ)"/>
        <s v="Արաբական Միացյալ Էմիրություններ _x000a_(Ռաս ալ-Խայմա)"/>
        <s v="Իրանի Իսլամական Հանրապետություն_x000a_(Թեհրան)"/>
        <s v="Իսպանիայի Թագավորություն _x000a_(Մադրիդ)"/>
        <s v="Իտալիայի Հանրապետություն _x000a_(Հռոմ)"/>
        <s v="Գերմանիայի Դաշնային Հանրապետություն_x000a_(Լայպցիգ)"/>
        <s v="Ֆրանսիայի Հանրապետություն _x000a_(Լիոն)"/>
        <s v="Ֆրանսիայի Հանրապետություն _x000a_(Նիս)"/>
        <s v="Ամերիկայի Միացյալ Նահանգներ _x000a_(Նյու Յորք)"/>
        <s v="Շվեյցարիայի Համադաշնություն _x000a_(Ցյուրիխ, Դավոս)"/>
        <s v="Արաբական Միացյալ Էմիրություններ_x000a_(Աբու Դաբի, Դուբայ)"/>
        <s v="Արաբական Միացյալ Էմիրություններ_x000a_(Աբու Դաբի)"/>
        <s v="Իսպանիայի Թագավորություն_x000a_(Բարսելոնա)"/>
        <s v="Էստոնիայի Հանրապետություն_x000a_(Տալլին)"/>
        <s v="Հնդկաստանի Հանրապետություն_x000a_(Բենգալուրու)"/>
        <s v="Սլովենիայի Հանրապետություն_x000a_(Լյուբլյանա)"/>
        <s v="Ֆիլիպինների Հանրապետություն _x000a_(Մանիլա)"/>
        <s v="Մեծ Բրիտանիայի և Հյուսիսային Իռլանդիայի Միացյալ Թագավորություն _x000a_(Լոնդոն)"/>
        <s v="Լյուքսեմբուրգի Մեծ Դքսություն (Լյուքսեմբուրգ)"/>
        <s v="Ֆրանսիայի Հանրապետություն _x000a_(Ստրասբուրգ)"/>
        <s v="Հունգարիա_x000a_(Բուդապեշտ)"/>
        <s v="Մոլդովայի Հանրապետություն _x000a_(Քիշնև)"/>
        <s v="Լատվիայի Հանրապետություն_x000a_ (Յուրմալա)"/>
        <s v="Կոսովոյի Հանրապետություն _x000a_(Պրիշտինա)"/>
        <s v="Իսպանիայի Թագավորություն _x000a_(Բիլբաո) "/>
        <s v="Մեծ Բրիտանիայի և Հյուսիսային Իռլանդիայի Միացյալ Թագավորություն _x000a_(Էդինբուրգ)"/>
        <s v="Ավստրալիայի Համագործակցություն_x000a_(Բրիսբեն)"/>
        <s v="Ռուսաստանի Դաշնություն _x000a_(Պսկով)"/>
        <s v="Ռուսաստանի Դաշնություն _x000a_(Եկատերինբուրգ)"/>
        <s v="Գերմանիայի Դաշնային Հանրապետություն _x000a_(Քյոլն)   "/>
        <s v="Նիդերլանդների Թագավորություն _x000a_(Ամստերդամ)"/>
        <s v="Գերմանիայի Դաշնային Հանրապետություն _x000a_(Բեռլին)   "/>
      </sharedItems>
    </cacheField>
    <cacheField name="Գործուղման միջին ծախսը մեկ օրվա համար ըստ գործուղված անձի՝ գործուղումների քանակի" numFmtId="0">
      <sharedItems containsSemiMixedTypes="0" containsString="0" containsNumber="1" minValue="15.539599999999998" maxValue="296.43900000000002"/>
    </cacheField>
    <cacheField name="Գործուղման միջին տևողությունը ըստ գործուղված անձի" numFmtId="164">
      <sharedItems containsSemiMixedTypes="0" containsString="0" containsNumber="1" minValue="1" maxValue="13"/>
    </cacheField>
    <cacheField name="Ճանապարհածախսը՝ այդ թվում" numFmtId="41">
      <sharedItems containsSemiMixedTypes="0" containsString="0" containsNumber="1" minValue="0" maxValue="1045"/>
    </cacheField>
    <cacheField name="Էկոնոմ դաս" numFmtId="41">
      <sharedItems containsSemiMixedTypes="0" containsString="0" containsNumber="1" minValue="0" maxValue="1045"/>
    </cacheField>
    <cacheField name="Բիզնես դաս" numFmtId="41">
      <sharedItems containsSemiMixedTypes="0" containsString="0" containsNumber="1" containsInteger="1" minValue="0" maxValue="0"/>
    </cacheField>
    <cacheField name="Գիշերավարձը _x000a_/օրերի քանակ/" numFmtId="41">
      <sharedItems containsSemiMixedTypes="0" containsString="0" containsNumber="1" containsInteger="1" minValue="0" maxValue="12"/>
    </cacheField>
    <cacheField name="Գիշերավարձը" numFmtId="0">
      <sharedItems containsSemiMixedTypes="0" containsString="0" containsNumber="1" minValue="0" maxValue="783.66399999999999"/>
    </cacheField>
    <cacheField name="Օրապահիկը_x000a_ /օրերի քանակ/" numFmtId="41">
      <sharedItems containsSemiMixedTypes="0" containsString="0" containsNumber="1" containsInteger="1" minValue="1" maxValue="13"/>
    </cacheField>
    <cacheField name="Օրապահիկը_x000a_" numFmtId="41">
      <sharedItems containsSemiMixedTypes="0" containsString="0" containsNumber="1" minValue="0" maxValue="608.09299999999996"/>
    </cacheField>
    <cacheField name="Այլ ծախսեր" numFmtId="41">
      <sharedItems containsString="0" containsBlank="1" containsNumber="1" minValue="0" maxValue="97.027000000000001"/>
    </cacheField>
    <cacheField name="Ընդամենը ծախսեր" numFmtId="172">
      <sharedItems containsSemiMixedTypes="0" containsString="0" containsNumber="1" minValue="28.995000000000001" maxValue="1488.4179999999999"/>
    </cacheField>
    <cacheField name="Field2" numFmtId="0" formula="'Ընդամենը ծախսեր'/'Օրապահիկը_x000a_ /օրերի քանակ/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">
  <r>
    <x v="0"/>
    <s v="1.1"/>
    <s v="2025 թվական, _x000a_1-ին եռամսյակ"/>
    <s v="08.01.2025թ _x000a_N 13-Ա"/>
    <x v="0"/>
    <d v="2025-01-09T00:00:00"/>
    <d v="2025-01-11T00:00:00"/>
    <x v="0"/>
    <n v="122.128666666667"/>
    <n v="2.5"/>
    <n v="150.376"/>
    <n v="150.376"/>
    <n v="0"/>
    <n v="2"/>
    <n v="116.1"/>
    <n v="3"/>
    <n v="99.91"/>
    <n v="0"/>
    <n v="366.38599999999997"/>
  </r>
  <r>
    <x v="0"/>
    <s v="1.2"/>
    <s v="2025 թվական, _x000a_1-ին եռամսյակ"/>
    <s v="25․03․2025թ _x000a_N 345-Ա 27․03․2025թ _x000a_N 359-Ա"/>
    <x v="0"/>
    <d v="2025-03-31T00:00:00"/>
    <d v="2025-04-01T00:00:00"/>
    <x v="1"/>
    <n v="44.666499999999999"/>
    <n v="2.5"/>
    <n v="0"/>
    <n v="0"/>
    <n v="0"/>
    <n v="1"/>
    <n v="0"/>
    <n v="2"/>
    <n v="89.332999999999998"/>
    <n v="0"/>
    <n v="89.332999999999998"/>
  </r>
  <r>
    <x v="1"/>
    <s v="2.1"/>
    <s v="2025 թվական, _x000a_1-ին եռամսյակ"/>
    <s v="19.02.2025թ _x000a_N ՍԴՆՈ-15"/>
    <x v="1"/>
    <d v="2025-02-26T00:00:00"/>
    <d v="2025-03-01T00:00:00"/>
    <x v="2"/>
    <n v="158.80850000000001"/>
    <n v="4"/>
    <n v="278.01600000000002"/>
    <n v="278.01600000000002"/>
    <n v="0"/>
    <n v="3"/>
    <n v="244.804"/>
    <n v="4"/>
    <n v="102.414"/>
    <n v="10"/>
    <n v="635.23400000000004"/>
  </r>
  <r>
    <x v="2"/>
    <s v="3.1"/>
    <s v="2025 թվական, _x000a_1-ին եռամսյակ"/>
    <s v="10.02.2025թ _x000a_N 8/114-Ա"/>
    <x v="2"/>
    <d v="2025-02-16T00:00:00"/>
    <d v="2025-02-19T00:00:00"/>
    <x v="3"/>
    <n v="169.292"/>
    <n v="4"/>
    <n v="264.48099999999999"/>
    <n v="264.48099999999999"/>
    <n v="0"/>
    <n v="3"/>
    <n v="206.495"/>
    <n v="4"/>
    <n v="206.19200000000001"/>
    <n v="0"/>
    <n v="677.16800000000001"/>
  </r>
  <r>
    <x v="2"/>
    <s v="3.2"/>
    <s v="2025 թվական, _x000a_1-ին եռամսյակ"/>
    <s v="14.03.2025թ _x000a_N 13/9-Ա"/>
    <x v="3"/>
    <d v="2025-03-24T00:00:00"/>
    <d v="2025-03-28T00:00:00"/>
    <x v="4"/>
    <n v="142.19220000000001"/>
    <n v="5"/>
    <n v="342.85700000000003"/>
    <n v="342.85700000000003"/>
    <n v="0"/>
    <n v="4"/>
    <n v="126.324"/>
    <n v="5"/>
    <n v="241.78"/>
    <n v="0"/>
    <n v="710.96100000000001"/>
  </r>
  <r>
    <x v="3"/>
    <s v="4.1"/>
    <s v="2025 թվական, _x000a_1-ին եռամսյակ"/>
    <s v="03.02.2025թ _x000a_N 167-Ա"/>
    <x v="4"/>
    <d v="2025-02-10T00:00:00"/>
    <d v="2025-02-13T00:00:00"/>
    <x v="5"/>
    <n v="184.65774999999999"/>
    <n v="4"/>
    <n v="284.71499999999997"/>
    <n v="284.71499999999997"/>
    <n v="0"/>
    <n v="3"/>
    <n v="203.119"/>
    <n v="4"/>
    <n v="250.797"/>
    <n v="0"/>
    <n v="738.63099999999997"/>
  </r>
  <r>
    <x v="3"/>
    <s v="4.2"/>
    <s v="2025 թվական, _x000a_1-ին եռամսյակ"/>
    <s v="04.02.2025թ _x000a_N 168-Ա _x000a_05.02.2025թ _x000a_N 183-Ա"/>
    <x v="5"/>
    <d v="2025-02-17T00:00:00"/>
    <d v="2025-02-21T00:00:00"/>
    <x v="6"/>
    <n v="131.422"/>
    <n v="4"/>
    <n v="362.26499999999999"/>
    <n v="362.26499999999999"/>
    <n v="0"/>
    <n v="4"/>
    <n v="114.28700000000001"/>
    <n v="5"/>
    <n v="180.55799999999999"/>
    <n v="0"/>
    <n v="657.11"/>
  </r>
  <r>
    <x v="3"/>
    <s v="4.3"/>
    <s v="2025 թվական, _x000a_1-ին եռամսյակ"/>
    <s v="14.02.2025թ _x000a_N 258-Ա"/>
    <x v="6"/>
    <d v="2025-03-11T00:00:00"/>
    <d v="2025-03-15T00:00:00"/>
    <x v="7"/>
    <n v="133.255"/>
    <n v="5"/>
    <n v="213.90700000000001"/>
    <n v="213.90700000000001"/>
    <n v="0"/>
    <n v="4"/>
    <n v="214.59199999999998"/>
    <n v="5"/>
    <n v="233.38499999999999"/>
    <n v="4.391"/>
    <n v="666.27499999999998"/>
  </r>
  <r>
    <x v="3"/>
    <s v="4.4"/>
    <s v="2025 թվական, _x000a_1-ին եռամսյակ"/>
    <s v="24.02.2025թ _x000a_N 151-Ա"/>
    <x v="7"/>
    <d v="2025-03-05T00:00:00"/>
    <d v="2025-03-07T00:00:00"/>
    <x v="8"/>
    <n v="282.37566666666663"/>
    <n v="3"/>
    <n v="371.38299999999998"/>
    <n v="371.38299999999998"/>
    <n v="0"/>
    <n v="2"/>
    <n v="340.67"/>
    <n v="3"/>
    <n v="135.07400000000001"/>
    <n v="0"/>
    <n v="847.12699999999995"/>
  </r>
  <r>
    <x v="3"/>
    <s v="4.5"/>
    <s v="2025 թվական, _x000a_1-ին եռամսյակ"/>
    <s v="24.02.2025թ _x000a_N 151-Ա"/>
    <x v="5"/>
    <d v="2025-03-05T00:00:00"/>
    <d v="2025-03-07T00:00:00"/>
    <x v="8"/>
    <n v="268.07600000000002"/>
    <n v="4"/>
    <n v="371.38299999999998"/>
    <n v="371.38299999999998"/>
    <n v="0"/>
    <n v="2"/>
    <n v="297.77100000000002"/>
    <n v="3"/>
    <n v="135.07400000000001"/>
    <n v="0"/>
    <n v="804.22800000000007"/>
  </r>
  <r>
    <x v="3"/>
    <s v="4.6"/>
    <s v="2025 թվական, _x000a_1-ին եռամսյակ"/>
    <s v="13.02.2025թ _x000a_N 244-Ա"/>
    <x v="8"/>
    <d v="2025-02-22T00:00:00"/>
    <d v="2025-02-28T00:00:00"/>
    <x v="9"/>
    <n v="108.17100000000001"/>
    <n v="5"/>
    <n v="346.5"/>
    <n v="346.5"/>
    <n v="0"/>
    <n v="6"/>
    <n v="201.25399999999999"/>
    <n v="7"/>
    <n v="209.44300000000001"/>
    <n v="0"/>
    <n v="757.197"/>
  </r>
  <r>
    <x v="3"/>
    <s v="4.7"/>
    <s v="2025 թվական, _x000a_1-ին եռամսյակ"/>
    <s v="10.03.2025թ _x000a_N 193-Ա"/>
    <x v="7"/>
    <d v="2025-03-17T00:00:00"/>
    <d v="2025-03-19T00:00:00"/>
    <x v="10"/>
    <n v="153.48133333333331"/>
    <n v="3"/>
    <n v="197.56899999999999"/>
    <n v="197.56899999999999"/>
    <n v="0"/>
    <n v="2"/>
    <n v="106.62599999999999"/>
    <n v="3"/>
    <n v="156.249"/>
    <n v="0"/>
    <n v="460.44399999999996"/>
  </r>
  <r>
    <x v="3"/>
    <s v="4.8"/>
    <s v="2025 թվական, _x000a_1-ին եռամսյակ"/>
    <s v="13.02.2025թ _x000a_N 245-Ա"/>
    <x v="9"/>
    <d v="2025-03-23T00:00:00"/>
    <d v="2025-03-29T00:00:00"/>
    <x v="5"/>
    <n v="161.94685714285714"/>
    <n v="7"/>
    <n v="401.34399999999999"/>
    <n v="401.34399999999999"/>
    <n v="0"/>
    <n v="6"/>
    <n v="296.476"/>
    <n v="7"/>
    <n v="435.80799999999999"/>
    <n v="0"/>
    <n v="1133.6279999999999"/>
  </r>
  <r>
    <x v="3"/>
    <s v="4.9"/>
    <s v="2025 թվական, _x000a_1-ին եռամսյակ"/>
    <s v="14.03.2025թ _x000a_N 479-Ա"/>
    <x v="8"/>
    <d v="2025-03-17T00:00:00"/>
    <d v="2025-03-19T00:00:00"/>
    <x v="10"/>
    <n v="153.47566666666665"/>
    <n v="5"/>
    <n v="197.56899999999999"/>
    <n v="197.56899999999999"/>
    <n v="0"/>
    <n v="2"/>
    <n v="106.61999999999999"/>
    <n v="3"/>
    <n v="156.238"/>
    <n v="0"/>
    <n v="460.42699999999996"/>
  </r>
  <r>
    <x v="3"/>
    <s v="4.10"/>
    <s v="2025 թվական, _x000a_1-ին եռամսյակ"/>
    <s v="12.03.2025թ _x000a_N 454-Ա"/>
    <x v="10"/>
    <d v="2025-04-01T00:00:00"/>
    <d v="2025-04-05T00:00:00"/>
    <x v="7"/>
    <n v="116.49359999999999"/>
    <n v="5"/>
    <n v="208.983"/>
    <n v="208.983"/>
    <n v="0"/>
    <n v="4"/>
    <n v="131.54599999999999"/>
    <n v="5"/>
    <n v="241.93899999999999"/>
    <n v="0"/>
    <n v="582.46799999999996"/>
  </r>
  <r>
    <x v="4"/>
    <s v="5.1"/>
    <s v="2025 թվական, _x000a_1-ին եռամսյակ"/>
    <s v="21.03.2025թ _x000a_N 226-Ա"/>
    <x v="11"/>
    <d v="2025-03-23T00:00:00"/>
    <d v="2025-03-23T00:00:00"/>
    <x v="11"/>
    <n v="29"/>
    <n v="1"/>
    <n v="0"/>
    <n v="0"/>
    <n v="0"/>
    <n v="0"/>
    <n v="0"/>
    <n v="1"/>
    <n v="29"/>
    <n v="0"/>
    <n v="29"/>
  </r>
  <r>
    <x v="4"/>
    <s v="5.2"/>
    <s v="2025 թվական, _x000a_1-ին եռամսյակ"/>
    <s v="26.03.2025թ_x000a_ N 123-Ա"/>
    <x v="12"/>
    <d v="2025-03-27T00:00:00"/>
    <d v="2025-03-30T00:00:00"/>
    <x v="12"/>
    <n v="37.612749999999998"/>
    <n v="4"/>
    <n v="0"/>
    <n v="0"/>
    <n v="0"/>
    <n v="3"/>
    <n v="0"/>
    <n v="4"/>
    <n v="150.45099999999999"/>
    <n v="0"/>
    <n v="150.45099999999999"/>
  </r>
  <r>
    <x v="4"/>
    <s v="5.3"/>
    <s v="2025 թվական, _x000a_1-ին եռամսյակ"/>
    <s v="26.03.2025թ_x000a_ N 126-Ա"/>
    <x v="13"/>
    <d v="2025-03-27T00:00:00"/>
    <d v="2025-03-30T00:00:00"/>
    <x v="12"/>
    <n v="37.612749999999998"/>
    <n v="4"/>
    <n v="0"/>
    <n v="0"/>
    <n v="0"/>
    <n v="3"/>
    <n v="0"/>
    <n v="4"/>
    <n v="150.45099999999999"/>
    <n v="0"/>
    <n v="150.45099999999999"/>
  </r>
  <r>
    <x v="5"/>
    <s v="6.1"/>
    <s v="2025 թվական, _x000a_1-ին եռամսյակ"/>
    <s v="10.02.2025թ _x000a_N 112-Ա"/>
    <x v="14"/>
    <d v="2025-02-16T00:00:00"/>
    <d v="2025-02-19T00:00:00"/>
    <x v="3"/>
    <n v="158.05425"/>
    <n v="4"/>
    <n v="218.375"/>
    <n v="218.375"/>
    <n v="0"/>
    <n v="3"/>
    <n v="206.501"/>
    <n v="4"/>
    <n v="207.34100000000001"/>
    <n v="0"/>
    <n v="632.21699999999998"/>
  </r>
  <r>
    <x v="5"/>
    <s v="6.2"/>
    <s v="2025 թվական, _x000a_1-ին եռամսյակ"/>
    <s v="10.02.2025թ _x000a_N 112-Ա"/>
    <x v="15"/>
    <d v="2025-02-16T00:00:00"/>
    <d v="2025-02-19T00:00:00"/>
    <x v="3"/>
    <n v="158.05425"/>
    <n v="4"/>
    <n v="218.375"/>
    <n v="218.375"/>
    <n v="0"/>
    <n v="3"/>
    <n v="206.501"/>
    <n v="4"/>
    <n v="207.34100000000001"/>
    <n v="0"/>
    <n v="632.21699999999998"/>
  </r>
  <r>
    <x v="5"/>
    <s v="6.3"/>
    <s v="2025 թվական, _x000a_1-ին եռամսյակ"/>
    <s v="05.03.2025թ _x000a_N 174-Ա"/>
    <x v="16"/>
    <d v="2025-03-13T00:00:00"/>
    <d v="2025-03-15T00:00:00"/>
    <x v="13"/>
    <n v="181.93799999999999"/>
    <n v="3"/>
    <n v="213.10499999999999"/>
    <n v="213.10499999999999"/>
    <n v="0"/>
    <n v="3"/>
    <n v="150.04499999999999"/>
    <n v="3"/>
    <n v="182.66399999999999"/>
    <n v="0"/>
    <n v="545.81399999999996"/>
  </r>
  <r>
    <x v="6"/>
    <s v="7.1"/>
    <s v="2025 թվական, _x000a_1-ին եռամսյակ"/>
    <s v="06.02.2025թ _x000a_N 102-Ա"/>
    <x v="17"/>
    <d v="2025-02-12T00:00:00"/>
    <d v="2025-02-14T00:00:00"/>
    <x v="14"/>
    <n v="46.533666666666669"/>
    <n v="3"/>
    <n v="0"/>
    <n v="0"/>
    <n v="0"/>
    <n v="2"/>
    <n v="0"/>
    <n v="3"/>
    <n v="139.601"/>
    <n v="0"/>
    <n v="139.601"/>
  </r>
  <r>
    <x v="6"/>
    <s v="7.2"/>
    <s v="2025 թվական, _x000a_1-ին եռամսյակ"/>
    <s v="25.03.2025թ _x000a_N 262-Ա"/>
    <x v="17"/>
    <d v="2025-04-02T00:00:00"/>
    <d v="2025-04-04T00:00:00"/>
    <x v="15"/>
    <n v="42.927"/>
    <n v="3"/>
    <n v="0"/>
    <n v="0"/>
    <n v="0"/>
    <n v="2"/>
    <n v="0"/>
    <n v="3"/>
    <n v="128.78100000000001"/>
    <n v="0"/>
    <n v="128.78100000000001"/>
  </r>
  <r>
    <x v="7"/>
    <s v="8.1"/>
    <s v="2025 թվական, _x000a_1-ին եռամսյակ"/>
    <s v="08.01.2025թ _x000a_N 15-Ա"/>
    <x v="18"/>
    <d v="2025-01-15T00:00:00"/>
    <d v="2025-01-18T00:00:00"/>
    <x v="10"/>
    <n v="145.67675"/>
    <n v="3.3333333333333335"/>
    <n v="383.07600000000002"/>
    <n v="383.07600000000002"/>
    <n v="0"/>
    <n v="3"/>
    <n v="0"/>
    <n v="4"/>
    <n v="199.631"/>
    <m/>
    <n v="582.70699999999999"/>
  </r>
  <r>
    <x v="7"/>
    <s v="8.2"/>
    <s v="2025 թվական, _x000a_1-ին եռամսյակ"/>
    <s v="09.01.2025թ _x000a_N 18-Կ"/>
    <x v="19"/>
    <d v="2025-01-15T00:00:00"/>
    <d v="2025-01-18T00:00:00"/>
    <x v="10"/>
    <n v="145.67675"/>
    <n v="4"/>
    <n v="383.07600000000002"/>
    <n v="383.07600000000002"/>
    <n v="0"/>
    <n v="3"/>
    <n v="0"/>
    <n v="4"/>
    <n v="199.631"/>
    <n v="0"/>
    <n v="582.70699999999999"/>
  </r>
  <r>
    <x v="7"/>
    <s v="8.3"/>
    <s v="2025 թվական, _x000a_1-ին եռամսյակ"/>
    <s v="08.01.2025թ _x000a_N 12-Կ"/>
    <x v="20"/>
    <d v="2025-01-13T00:00:00"/>
    <d v="2025-01-19T00:00:00"/>
    <x v="16"/>
    <n v="32.113999999999997"/>
    <n v="4.25"/>
    <n v="0"/>
    <n v="0"/>
    <n v="0"/>
    <n v="6"/>
    <n v="0"/>
    <n v="7"/>
    <n v="224.798"/>
    <n v="0"/>
    <n v="224.798"/>
  </r>
  <r>
    <x v="7"/>
    <s v="8.4"/>
    <s v="2025 թվական, _x000a_1-ին եռամսյակ"/>
    <s v="08.01.2025թ _x000a_N 13-Կ"/>
    <x v="21"/>
    <d v="2025-01-13T00:00:00"/>
    <d v="2025-01-19T00:00:00"/>
    <x v="16"/>
    <n v="32.113999999999997"/>
    <n v="7"/>
    <n v="0"/>
    <n v="0"/>
    <n v="0"/>
    <n v="6"/>
    <n v="0"/>
    <n v="7"/>
    <n v="224.798"/>
    <n v="0"/>
    <n v="224.798"/>
  </r>
  <r>
    <x v="7"/>
    <s v="8.5"/>
    <s v="2025 թվական, _x000a_1-ին եռամսյակ"/>
    <s v="21.01.2025թ _x000a_N 52-Ա"/>
    <x v="20"/>
    <d v="2025-01-29T00:00:00"/>
    <d v="2025-02-01T00:00:00"/>
    <x v="17"/>
    <n v="151.26150000000001"/>
    <n v="4.25"/>
    <n v="297.964"/>
    <n v="297.964"/>
    <n v="0"/>
    <n v="3"/>
    <n v="169.86699999999999"/>
    <n v="4"/>
    <n v="137.215"/>
    <n v="0"/>
    <n v="605.04600000000005"/>
  </r>
  <r>
    <x v="7"/>
    <s v="8.6"/>
    <s v="2025 թվական, _x000a_1-ին եռամսյակ"/>
    <s v="31.01.2025թ _x000a_N 134-Կ"/>
    <x v="22"/>
    <d v="2025-02-02T00:00:00"/>
    <d v="2025-02-04T00:00:00"/>
    <x v="0"/>
    <n v="107.40466666666667"/>
    <n v="3"/>
    <n v="145.12299999999999"/>
    <n v="145.12299999999999"/>
    <n v="0"/>
    <n v="2"/>
    <n v="77.12"/>
    <n v="3"/>
    <n v="99.971000000000004"/>
    <n v="0"/>
    <n v="322.214"/>
  </r>
  <r>
    <x v="7"/>
    <s v="8.7"/>
    <s v="2025 թվական, _x000a_1-ին եռամսյակ"/>
    <s v="12.02.2025թ _x000a_N 119-Ա"/>
    <x v="20"/>
    <d v="2025-02-20T00:00:00"/>
    <d v="2025-02-22T00:00:00"/>
    <x v="0"/>
    <n v="102.46966666666667"/>
    <n v="4.25"/>
    <n v="130.38499999999999"/>
    <n v="130.38499999999999"/>
    <n v="0"/>
    <n v="2"/>
    <n v="77.090999999999994"/>
    <n v="3"/>
    <n v="99.933000000000007"/>
    <n v="0"/>
    <n v="307.40899999999999"/>
  </r>
  <r>
    <x v="7"/>
    <s v="8.8"/>
    <s v="2025 թվական, _x000a_1-ին եռամսյակ"/>
    <s v="14.02.2025թ _x000a_N 219-Կ"/>
    <x v="23"/>
    <d v="2025-02-19T00:00:00"/>
    <d v="2025-02-26T00:00:00"/>
    <x v="18"/>
    <n v="82.962285714285713"/>
    <n v="7"/>
    <n v="267.09699999999998"/>
    <n v="267.09699999999998"/>
    <n v="0"/>
    <n v="7"/>
    <n v="0"/>
    <n v="7"/>
    <n v="313.63900000000001"/>
    <n v="0"/>
    <n v="580.73599999999999"/>
  </r>
  <r>
    <x v="7"/>
    <s v="8.9"/>
    <s v="2025 թվական, _x000a_1-ին եռամսյակ"/>
    <s v="17.02.2025թ _x000a_N 224-Կ"/>
    <x v="24"/>
    <d v="2025-02-18T00:00:00"/>
    <d v="2025-02-21T00:00:00"/>
    <x v="19"/>
    <n v="173.14274999999998"/>
    <n v="4"/>
    <n v="258.774"/>
    <n v="258.774"/>
    <n v="0"/>
    <n v="3"/>
    <n v="227.67400000000001"/>
    <n v="4"/>
    <n v="206.12299999999999"/>
    <n v="0"/>
    <n v="692.57099999999991"/>
  </r>
  <r>
    <x v="7"/>
    <s v="8.10"/>
    <s v="2025 թվական, _x000a_1-ին եռամսյակ"/>
    <s v="18.02.2025թ _x000a_N 236-Կ"/>
    <x v="25"/>
    <d v="2025-02-19T00:00:00"/>
    <d v="2025-02-21T00:00:00"/>
    <x v="20"/>
    <n v="42.413666666666664"/>
    <n v="3"/>
    <n v="0"/>
    <n v="0"/>
    <n v="0"/>
    <n v="2"/>
    <n v="0"/>
    <n v="3"/>
    <n v="127.241"/>
    <n v="0"/>
    <n v="127.241"/>
  </r>
  <r>
    <x v="7"/>
    <s v="8.11"/>
    <s v="2025 թվական, _x000a_1-ին եռամսյակ"/>
    <s v="18.02.2025թ _x000a_N 241-Կ"/>
    <x v="26"/>
    <d v="2025-02-19T00:00:00"/>
    <d v="2025-02-21T00:00:00"/>
    <x v="20"/>
    <n v="42.396666666666668"/>
    <n v="3"/>
    <n v="0"/>
    <n v="0"/>
    <n v="0"/>
    <n v="2"/>
    <n v="0"/>
    <n v="3"/>
    <n v="127.19"/>
    <n v="0"/>
    <n v="127.19"/>
  </r>
  <r>
    <x v="7"/>
    <s v="8.12"/>
    <s v="2025 թվական, _x000a_1-ին եռամսյակ"/>
    <s v="19.02.2025թ _x000a_N 246-Կ"/>
    <x v="27"/>
    <d v="2025-02-20T00:00:00"/>
    <d v="2025-02-22T00:00:00"/>
    <x v="21"/>
    <n v="20.207666666666665"/>
    <n v="3"/>
    <n v="0"/>
    <n v="0"/>
    <n v="0"/>
    <n v="2"/>
    <n v="0"/>
    <n v="3"/>
    <n v="60.622999999999998"/>
    <n v="0"/>
    <n v="60.622999999999998"/>
  </r>
  <r>
    <x v="7"/>
    <s v="8.13"/>
    <s v="2025 թվական, _x000a_1-ին եռամսյակ"/>
    <s v="18.02.2025թ _x000a_N 134-Ա _x000a_24.02.2025թ _x000a_N 150-Ա"/>
    <x v="18"/>
    <d v="2025-02-19T00:00:00"/>
    <d v="2025-02-21T00:00:00"/>
    <x v="20"/>
    <n v="42.147333333333329"/>
    <n v="3.3333333333333335"/>
    <n v="0"/>
    <n v="0"/>
    <n v="0"/>
    <n v="2"/>
    <n v="0"/>
    <n v="3"/>
    <n v="126.44199999999999"/>
    <n v="0"/>
    <n v="126.44199999999999"/>
  </r>
  <r>
    <x v="7"/>
    <s v="8.14"/>
    <s v="2025 թվական, _x000a_1-ին եռամսյակ"/>
    <s v="11.03.2025թ _x000a_N 336-Կ"/>
    <x v="27"/>
    <d v="2025-03-18T00:00:00"/>
    <d v="2025-03-20T00:00:00"/>
    <x v="0"/>
    <n v="128.56233333333333"/>
    <n v="3"/>
    <n v="174.321"/>
    <n v="174.321"/>
    <n v="0"/>
    <n v="2"/>
    <n v="112.068"/>
    <n v="3"/>
    <n v="99.298000000000002"/>
    <n v="0"/>
    <n v="385.68700000000001"/>
  </r>
  <r>
    <x v="7"/>
    <s v="8.15"/>
    <s v="2025 թվական, _x000a_1-ին եռամսյակ"/>
    <s v="11.03.2025թ _x000a_N 336-Կ"/>
    <x v="28"/>
    <d v="2025-03-18T00:00:00"/>
    <d v="2025-03-20T00:00:00"/>
    <x v="0"/>
    <n v="128.56233333333333"/>
    <n v="3"/>
    <n v="174.321"/>
    <n v="174.321"/>
    <n v="0"/>
    <n v="2"/>
    <n v="112.068"/>
    <n v="3"/>
    <n v="99.298000000000002"/>
    <n v="0"/>
    <n v="385.68700000000001"/>
  </r>
  <r>
    <x v="7"/>
    <s v="8.16"/>
    <s v="2025 թվական, _x000a_1-ին եռամսյակ"/>
    <s v="18.03.2025թ _x000a_N 217-Ա"/>
    <x v="18"/>
    <d v="2025-03-19T00:00:00"/>
    <d v="2025-03-21T00:00:00"/>
    <x v="0"/>
    <n v="109.61833333333334"/>
    <n v="3.3333333333333335"/>
    <n v="151.36000000000001"/>
    <n v="151.36000000000001"/>
    <n v="0"/>
    <n v="2"/>
    <n v="78.822000000000003"/>
    <n v="3"/>
    <n v="98.673000000000002"/>
    <n v="0"/>
    <n v="328.85500000000002"/>
  </r>
  <r>
    <x v="7"/>
    <s v="8.17"/>
    <s v="2025 թվական, _x000a_1-ին եռամսյակ"/>
    <s v="18.03.2025թ _x000a_N 386-Կ"/>
    <x v="20"/>
    <d v="2025-03-19T00:00:00"/>
    <d v="2025-03-21T00:00:00"/>
    <x v="0"/>
    <n v="109.61833333333334"/>
    <n v="4.25"/>
    <n v="151.36000000000001"/>
    <n v="151.36000000000001"/>
    <n v="0"/>
    <n v="2"/>
    <n v="78.822000000000003"/>
    <n v="3"/>
    <n v="98.673000000000002"/>
    <n v="0"/>
    <n v="328.85500000000002"/>
  </r>
  <r>
    <x v="7"/>
    <s v="8.18"/>
    <s v="2025 թվական, _x000a_1-ին եռամսյակ"/>
    <s v="17.01.2025թ _x000a_N 66-Կ _x000a_17.01.2025թ _x000a_N 72-Կ "/>
    <x v="29"/>
    <d v="2025-01-22T00:00:00"/>
    <d v="2025-01-26T00:00:00"/>
    <x v="22"/>
    <n v="164.7996"/>
    <n v="4.5"/>
    <n v="218.726"/>
    <n v="218.726"/>
    <n v="0"/>
    <n v="4"/>
    <n v="342.56"/>
    <n v="5"/>
    <n v="262.71199999999999"/>
    <n v="0"/>
    <n v="823.99800000000005"/>
  </r>
  <r>
    <x v="7"/>
    <s v="8.19"/>
    <s v="2025 թվական, _x000a_1-ին եռամսյակ"/>
    <s v="17.01.2025թ _x000a_N 65-Կ _x000a_17.01.2025թ _x000a_N 74-Կ "/>
    <x v="30"/>
    <d v="2025-01-22T00:00:00"/>
    <d v="2025-01-27T00:00:00"/>
    <x v="22"/>
    <n v="168.26766666666666"/>
    <n v="6"/>
    <n v="266.15100000000001"/>
    <n v="266.15100000000001"/>
    <n v="0"/>
    <n v="5"/>
    <n v="428.2"/>
    <n v="6"/>
    <n v="315.255"/>
    <n v="0"/>
    <n v="1009.606"/>
  </r>
  <r>
    <x v="7"/>
    <s v="8.20"/>
    <s v="2025 թվական, _x000a_1-ին եռամսյակ"/>
    <s v="17.01.2025թ _x000a_N 65-Կ _x000a_17.01.2025թ _x000a_N 74-Կ "/>
    <x v="31"/>
    <d v="2025-01-21T00:00:00"/>
    <d v="2025-01-26T00:00:00"/>
    <x v="22"/>
    <n v="177.43100000000001"/>
    <n v="5.333333333333333"/>
    <n v="245.93100000000001"/>
    <n v="245.93100000000001"/>
    <n v="0"/>
    <n v="5"/>
    <n v="428.2"/>
    <n v="6"/>
    <n v="315.255"/>
    <n v="75.2"/>
    <n v="1064.586"/>
  </r>
  <r>
    <x v="7"/>
    <s v="8.21"/>
    <s v="2025 թվական, _x000a_1-ին եռամսյակ"/>
    <s v="18.02.2025թ _x000a_N 239-Կ"/>
    <x v="31"/>
    <d v="2025-02-19T00:00:00"/>
    <d v="2025-02-23T00:00:00"/>
    <x v="20"/>
    <n v="127.74859999999998"/>
    <n v="5.333333333333333"/>
    <n v="263.755"/>
    <n v="263.755"/>
    <n v="0"/>
    <n v="4"/>
    <n v="143.38"/>
    <n v="5"/>
    <n v="211.983"/>
    <n v="19.625"/>
    <n v="638.74299999999994"/>
  </r>
  <r>
    <x v="7"/>
    <s v="8.22"/>
    <s v="2025 թվական, _x000a_1-ին եռամսյակ"/>
    <s v="28.02.2025թ _x000a_N 283-Կ"/>
    <x v="31"/>
    <d v="2025-03-03T00:00:00"/>
    <d v="2025-03-07T00:00:00"/>
    <x v="10"/>
    <n v="79.361599999999996"/>
    <n v="5.333333333333333"/>
    <n v="0"/>
    <n v="0"/>
    <n v="0"/>
    <n v="4"/>
    <n v="147.26900000000001"/>
    <n v="5"/>
    <n v="249.53899999999999"/>
    <n v="0"/>
    <n v="396.80799999999999"/>
  </r>
  <r>
    <x v="7"/>
    <s v="8.23"/>
    <s v="2025 թվական, _x000a_1-ին եռամսյակ"/>
    <s v="28.02.2025թ _x000a_N 286-Կ"/>
    <x v="29"/>
    <d v="2025-03-03T00:00:00"/>
    <d v="2025-03-06T00:00:00"/>
    <x v="10"/>
    <n v="77.520749999999992"/>
    <n v="4.5"/>
    <n v="0"/>
    <n v="0"/>
    <n v="0"/>
    <n v="3"/>
    <n v="110.452"/>
    <n v="4"/>
    <n v="199.631"/>
    <n v="0"/>
    <n v="310.08299999999997"/>
  </r>
  <r>
    <x v="7"/>
    <s v="8.24"/>
    <s v="2025 թվական, _x000a_1-ին եռամսյակ"/>
    <s v="11.03.2025թ _x000a_N 330-Կ"/>
    <x v="32"/>
    <d v="2025-03-17T00:00:00"/>
    <d v="2025-03-21T00:00:00"/>
    <x v="0"/>
    <n v="33.099400000000003"/>
    <n v="5"/>
    <n v="0"/>
    <n v="0"/>
    <n v="0"/>
    <n v="4"/>
    <n v="0"/>
    <n v="5"/>
    <n v="165.49700000000001"/>
    <n v="0"/>
    <n v="165.49700000000001"/>
  </r>
  <r>
    <x v="8"/>
    <s v="9.1"/>
    <s v="2025 թվական, _x000a_1-ին եռամսյակ"/>
    <s v="18.02.2025թ _x000a_N 53-Ա"/>
    <x v="33"/>
    <d v="2025-02-23T00:00:00"/>
    <d v="2025-02-28T00:00:00"/>
    <x v="23"/>
    <n v="126.30116666666669"/>
    <n v="6"/>
    <n v="144.56299999999999"/>
    <n v="144.56299999999999"/>
    <n v="0"/>
    <n v="5"/>
    <n v="274.71100000000001"/>
    <n v="6"/>
    <n v="323.11700000000002"/>
    <n v="15.416"/>
    <n v="757.80700000000013"/>
  </r>
  <r>
    <x v="8"/>
    <s v="9.2"/>
    <s v="2025 թվական, _x000a_1-ին եռամսյակ"/>
    <s v="19.02.2025թ _x000a_N 56-Ա"/>
    <x v="34"/>
    <d v="2025-02-23T00:00:00"/>
    <d v="2025-02-28T00:00:00"/>
    <x v="23"/>
    <n v="117.02783333333332"/>
    <n v="6"/>
    <n v="152.94999999999999"/>
    <n v="152.94999999999999"/>
    <n v="0"/>
    <n v="5"/>
    <n v="217.87799999999999"/>
    <n v="6"/>
    <n v="323.11700000000002"/>
    <n v="8.2219999999999995"/>
    <n v="702.16699999999992"/>
  </r>
  <r>
    <x v="8"/>
    <s v="9.3"/>
    <s v="2025 թվական, _x000a_1-ին եռամսյակ"/>
    <s v="18.02.2025թ _x000a_N 94-Ա"/>
    <x v="35"/>
    <d v="2025-02-23T00:00:00"/>
    <d v="2025-02-28T00:00:00"/>
    <x v="23"/>
    <n v="109.964"/>
    <n v="6"/>
    <n v="144.56399999999999"/>
    <n v="144.56399999999999"/>
    <n v="0"/>
    <n v="5"/>
    <n v="183.881"/>
    <n v="6"/>
    <n v="323.11700000000002"/>
    <n v="8.2219999999999995"/>
    <n v="659.78399999999999"/>
  </r>
  <r>
    <x v="8"/>
    <s v="9.4"/>
    <s v="2025 թվական, _x000a_1-ին եռամսյակ"/>
    <s v="21.03.2025թ _x000a_N 226-Ա"/>
    <x v="36"/>
    <d v="2025-03-23T00:00:00"/>
    <d v="2025-03-23T00:00:00"/>
    <x v="11"/>
    <n v="28.995000000000001"/>
    <n v="1"/>
    <n v="0"/>
    <n v="0"/>
    <n v="0"/>
    <n v="0"/>
    <n v="0"/>
    <n v="1"/>
    <n v="28.995000000000001"/>
    <n v="0"/>
    <n v="28.995000000000001"/>
  </r>
  <r>
    <x v="9"/>
    <s v="10.1"/>
    <s v="2025 թվական, _x000a_1-ին եռամսյակ"/>
    <s v="06.02.2025թ _x000a_N 132-Ա"/>
    <x v="37"/>
    <d v="2025-02-10T00:00:00"/>
    <d v="2025-02-15T00:00:00"/>
    <x v="8"/>
    <n v="154.09299999999999"/>
    <n v="4.5"/>
    <n v="277.25099999999998"/>
    <n v="277.25099999999998"/>
    <n v="0"/>
    <n v="5"/>
    <n v="378.25800000000004"/>
    <n v="6"/>
    <n v="269.04899999999998"/>
    <n v="0"/>
    <n v="924.55799999999999"/>
  </r>
  <r>
    <x v="9"/>
    <s v="10.2"/>
    <s v="2025 թվական, _x000a_1-ին եռամսյակ"/>
    <s v="12.02.2025թ _x000a_N 156-Ա"/>
    <x v="38"/>
    <d v="2025-03-26T00:00:00"/>
    <d v="2025-03-31T00:00:00"/>
    <x v="24"/>
    <n v="111.00966666666666"/>
    <n v="6"/>
    <n v="214.536"/>
    <n v="214.536"/>
    <n v="0"/>
    <n v="5"/>
    <n v="162.946"/>
    <n v="6"/>
    <n v="288.57600000000002"/>
    <n v="0"/>
    <n v="666.05799999999999"/>
  </r>
  <r>
    <x v="9"/>
    <s v="10.3"/>
    <s v="2025 թվական, _x000a_1-ին եռամսյակ"/>
    <s v="30.12.2024թ _x000a_N 2178-Ա_x000a_27.01.2025թ _x000a_N 80-Ա"/>
    <x v="39"/>
    <d v="2025-01-29T00:00:00"/>
    <d v="2025-01-31T00:00:00"/>
    <x v="8"/>
    <n v="45.314999999999998"/>
    <n v="3"/>
    <n v="0"/>
    <n v="0"/>
    <n v="0"/>
    <n v="2"/>
    <n v="0"/>
    <n v="3"/>
    <n v="135.94499999999999"/>
    <n v="0"/>
    <n v="135.94499999999999"/>
  </r>
  <r>
    <x v="9"/>
    <s v="10.4"/>
    <s v="2025 թվական, _x000a_1-ին եռամսյակ"/>
    <s v="21.02.2025թ _x000a_N 251-Ա_x000a_24.02.2025թ _x000a_N 258-Ա"/>
    <x v="40"/>
    <d v="2025-02-26T00:00:00"/>
    <d v="2025-02-28T00:00:00"/>
    <x v="8"/>
    <n v="160.41366666666667"/>
    <n v="3"/>
    <n v="186.428"/>
    <n v="186.428"/>
    <n v="0"/>
    <n v="2"/>
    <n v="137.01999999999998"/>
    <n v="3"/>
    <n v="135.07400000000001"/>
    <n v="22.719000000000001"/>
    <n v="481.24099999999999"/>
  </r>
  <r>
    <x v="9"/>
    <s v="10.5"/>
    <s v="2025 թվական, _x000a_1-ին եռամսյակ"/>
    <s v="03.03.2025թ _x000a_N 288-Ա_x000a_18.03.2025թ _x000a_N 385-Ա"/>
    <x v="41"/>
    <d v="2025-03-24T00:00:00"/>
    <d v="2025-03-27T00:00:00"/>
    <x v="24"/>
    <n v="161.20724999999999"/>
    <n v="4"/>
    <n v="345.16800000000001"/>
    <n v="345.16800000000001"/>
    <n v="0"/>
    <n v="3"/>
    <n v="100.97199999999999"/>
    <n v="4"/>
    <n v="198.68899999999999"/>
    <n v="0"/>
    <n v="644.82899999999995"/>
  </r>
  <r>
    <x v="9"/>
    <s v="10.6"/>
    <s v="2025 թվական, _x000a_1-ին եռամսյակ"/>
    <s v="14.03.2025թ _x000a_N 363-Ա_x000a_"/>
    <x v="37"/>
    <d v="2025-03-24T00:00:00"/>
    <d v="2025-03-26T00:00:00"/>
    <x v="8"/>
    <n v="197.28166666666667"/>
    <n v="4.5"/>
    <n v="352.93900000000002"/>
    <n v="352.93900000000002"/>
    <n v="0"/>
    <n v="2"/>
    <n v="99.352000000000004"/>
    <n v="3"/>
    <n v="139.554"/>
    <n v="0"/>
    <n v="591.84500000000003"/>
  </r>
  <r>
    <x v="9"/>
    <s v="10.7"/>
    <s v="2025 թվական, _x000a_1-ին եռամսյակ"/>
    <s v="18.03.2025թ _x000a_N 383-Ա_x000a_"/>
    <x v="42"/>
    <d v="2025-03-24T00:00:00"/>
    <d v="2025-03-26T00:00:00"/>
    <x v="8"/>
    <n v="126.43766666666666"/>
    <n v="3"/>
    <n v="140.40700000000001"/>
    <n v="140.40700000000001"/>
    <n v="0"/>
    <n v="2"/>
    <n v="99.352000000000004"/>
    <n v="3"/>
    <n v="139.554"/>
    <n v="0"/>
    <n v="379.31299999999999"/>
  </r>
  <r>
    <x v="9"/>
    <s v="10.8"/>
    <s v="2025 թվական, _x000a_1-ին եռամսյակ"/>
    <s v="18.03.2025թ _x000a_N 384-Ա_x000a_"/>
    <x v="42"/>
    <d v="2025-03-27T00:00:00"/>
    <d v="2025-03-29T00:00:00"/>
    <x v="25"/>
    <n v="140.66066666666666"/>
    <n v="3"/>
    <n v="199.12100000000001"/>
    <n v="199.12100000000001"/>
    <n v="0"/>
    <n v="2"/>
    <n v="83.731999999999999"/>
    <n v="3"/>
    <n v="139.12899999999999"/>
    <n v="0"/>
    <n v="421.98199999999997"/>
  </r>
  <r>
    <x v="9"/>
    <s v="10.9"/>
    <s v="2025 թվական, _x000a_1-ին եռամսյակ"/>
    <s v="18.03.2025թ _x000a_N 387-Ա_x000a_"/>
    <x v="43"/>
    <d v="2025-04-02T00:00:00"/>
    <d v="2025-04-05T00:00:00"/>
    <x v="26"/>
    <n v="169.72800000000001"/>
    <n v="4"/>
    <n v="367.80799999999999"/>
    <n v="367.80799999999999"/>
    <n v="0"/>
    <n v="3"/>
    <n v="125.599"/>
    <n v="4"/>
    <n v="185.505"/>
    <n v="0"/>
    <n v="678.91200000000003"/>
  </r>
  <r>
    <x v="10"/>
    <s v="11.1"/>
    <s v="2025 թվական, _x000a_1-ին եռամսյակ"/>
    <s v="13.02.2025թ _x000a_N 122-Ա"/>
    <x v="44"/>
    <d v="2025-03-10T00:00:00"/>
    <d v="2025-03-14T00:00:00"/>
    <x v="27"/>
    <n v="173.1908"/>
    <n v="5"/>
    <n v="0"/>
    <n v="0"/>
    <n v="0"/>
    <n v="4"/>
    <n v="602.18200000000002"/>
    <n v="5"/>
    <n v="263.77199999999999"/>
    <n v="0"/>
    <n v="865.95399999999995"/>
  </r>
  <r>
    <x v="10"/>
    <s v="11.2"/>
    <s v="2025 թվական, _x000a_1-ին եռամսյակ"/>
    <s v="12.02.2025թ _x000a_N 13-Ա/4_x000a_19.03.2025թ _x000a_N 23-Ա/4"/>
    <x v="45"/>
    <d v="2025-03-31T00:00:00"/>
    <d v="2025-04-01T00:00:00"/>
    <x v="4"/>
    <n v="296.43900000000002"/>
    <n v="2"/>
    <n v="465.32799999999997"/>
    <n v="465.32799999999997"/>
    <n v="0"/>
    <n v="1"/>
    <n v="31.398"/>
    <n v="2"/>
    <n v="96.152000000000001"/>
    <n v="0"/>
    <n v="592.87800000000004"/>
  </r>
  <r>
    <x v="11"/>
    <s v="12.1"/>
    <s v="2025 թվական, _x000a_1-ին եռամսյակ"/>
    <s v="22.01.2025թ _x000a_N 56-Ա"/>
    <x v="46"/>
    <d v="2025-01-23T00:00:00"/>
    <d v="2025-01-24T00:00:00"/>
    <x v="28"/>
    <n v="192.7535"/>
    <n v="2.8"/>
    <n v="0"/>
    <n v="0"/>
    <n v="0"/>
    <n v="1"/>
    <n v="259.46100000000001"/>
    <n v="2"/>
    <n v="126.04600000000001"/>
    <n v="0"/>
    <n v="385.50700000000001"/>
  </r>
  <r>
    <x v="11"/>
    <s v="12.2"/>
    <s v="2025 թվական, _x000a_1-ին եռամսյակ"/>
    <s v="03.02.2025թ _x000a_N 212-Ա"/>
    <x v="47"/>
    <d v="2025-02-03T00:00:00"/>
    <d v="2025-02-06T00:00:00"/>
    <x v="29"/>
    <n v="96.537750000000003"/>
    <n v="5"/>
    <n v="173.56800000000001"/>
    <n v="173.56800000000001"/>
    <n v="0"/>
    <n v="3"/>
    <n v="0"/>
    <n v="4"/>
    <n v="212.583"/>
    <n v="0"/>
    <n v="386.15100000000001"/>
  </r>
  <r>
    <x v="11"/>
    <s v="12.3"/>
    <s v="2025 թվական, _x000a_1-ին եռամսյակ"/>
    <s v="04.02.2025թ _x000a_N 242-Ա _x000a_20.02.2025թ _x000a_N 335-Ա"/>
    <x v="46"/>
    <d v="2025-02-16T00:00:00"/>
    <d v="2025-02-19T00:00:00"/>
    <x v="30"/>
    <n v="97.166250000000005"/>
    <n v="2.8"/>
    <n v="164.44200000000001"/>
    <n v="164.44200000000001"/>
    <n v="0"/>
    <n v="3"/>
    <n v="0"/>
    <n v="4"/>
    <n v="214.22300000000001"/>
    <n v="10"/>
    <n v="388.66500000000002"/>
  </r>
  <r>
    <x v="11"/>
    <s v="12.4"/>
    <s v="2025 թվական, _x000a_1-ին եռամսյակ"/>
    <s v="05.02.2025թ _x000a_N 94-Ա"/>
    <x v="48"/>
    <d v="2025-02-15T00:00:00"/>
    <d v="2025-02-19T00:00:00"/>
    <x v="30"/>
    <n v="158.10319999999999"/>
    <n v="5"/>
    <n v="164.44200000000001"/>
    <n v="164.44200000000001"/>
    <n v="0"/>
    <n v="4"/>
    <n v="348.29499999999996"/>
    <n v="5"/>
    <n v="267.779"/>
    <n v="10"/>
    <n v="790.51599999999996"/>
  </r>
  <r>
    <x v="11"/>
    <s v="12.5"/>
    <s v="2025 թվական, _x000a_1-ին եռամսյակ"/>
    <s v="05.02.2025թ _x000a_N 94-Ա"/>
    <x v="49"/>
    <d v="2025-02-14T00:00:00"/>
    <d v="2025-02-23T00:00:00"/>
    <x v="30"/>
    <n v="148.84179999999998"/>
    <n v="10"/>
    <n v="169.19499999999999"/>
    <n v="169.19499999999999"/>
    <n v="0"/>
    <n v="9"/>
    <n v="783.66399999999999"/>
    <n v="10"/>
    <n v="535.55899999999997"/>
    <n v="0"/>
    <n v="1488.4179999999999"/>
  </r>
  <r>
    <x v="11"/>
    <s v="12.6"/>
    <s v="2025 թվական, _x000a_1-ին եռամսյակ"/>
    <s v="06.02.2025թ _x000a_N 96-Ա _x000a_21.02.2025թ _x000a_N 147-Ա"/>
    <x v="50"/>
    <d v="2025-02-15T00:00:00"/>
    <d v="2025-02-19T00:00:00"/>
    <x v="30"/>
    <n v="92.249800000000008"/>
    <n v="4.5"/>
    <n v="183.38900000000001"/>
    <n v="183.38900000000001"/>
    <n v="0"/>
    <n v="4"/>
    <n v="0"/>
    <n v="5"/>
    <n v="267.86"/>
    <n v="10"/>
    <n v="461.24900000000002"/>
  </r>
  <r>
    <x v="11"/>
    <s v="12.7"/>
    <s v="2025 թվական, _x000a_1-ին եռամսյակ"/>
    <s v="08.02.2025թ _x000a_N 105-Ա"/>
    <x v="46"/>
    <d v="2025-02-10T00:00:00"/>
    <d v="2025-02-11T00:00:00"/>
    <x v="8"/>
    <n v="145.904"/>
    <n v="2.8"/>
    <n v="0"/>
    <n v="0"/>
    <n v="0"/>
    <n v="1"/>
    <n v="202.036"/>
    <n v="2"/>
    <n v="89.772000000000006"/>
    <n v="0"/>
    <n v="291.80799999999999"/>
  </r>
  <r>
    <x v="11"/>
    <s v="12.8"/>
    <s v="2025 թվական, _x000a_1-ին եռամսյակ"/>
    <s v="12.02.2025թ _x000a_N 288-Ա"/>
    <x v="46"/>
    <d v="2025-02-12T00:00:00"/>
    <d v="2025-02-13T00:00:00"/>
    <x v="19"/>
    <n v="56.55"/>
    <n v="2.8"/>
    <n v="0"/>
    <n v="0"/>
    <n v="0"/>
    <n v="1"/>
    <n v="0"/>
    <n v="2"/>
    <n v="103.1"/>
    <n v="10"/>
    <n v="113.1"/>
  </r>
  <r>
    <x v="11"/>
    <s v="12.9"/>
    <s v="2025 թվական, _x000a_1-ին եռամսյակ"/>
    <s v="04.02.2025թ _x000a_N 234-Ա"/>
    <x v="47"/>
    <d v="2025-03-02T00:00:00"/>
    <d v="2025-03-07T00:00:00"/>
    <x v="31"/>
    <n v="133.50633333333334"/>
    <n v="5"/>
    <n v="260.77300000000002"/>
    <n v="260.77300000000002"/>
    <n v="0"/>
    <n v="5"/>
    <n v="266.39800000000002"/>
    <n v="6"/>
    <n v="273.86700000000002"/>
    <n v="0"/>
    <n v="801.03800000000001"/>
  </r>
  <r>
    <x v="11"/>
    <s v="12.10"/>
    <s v="2025 թվական, _x000a_1-ին եռամսյակ"/>
    <s v="26.02.2025թ _x000a_N 375-Ա_x000a_10.03.2025թ_x000a_N 446-Ա_x000a_"/>
    <x v="51"/>
    <d v="2025-03-01T00:00:00"/>
    <d v="2025-03-07T00:00:00"/>
    <x v="31"/>
    <n v="166.37557142857142"/>
    <n v="7"/>
    <n v="260.77300000000002"/>
    <n v="260.77300000000002"/>
    <n v="0"/>
    <n v="6"/>
    <n v="548.303"/>
    <n v="7"/>
    <n v="330.053"/>
    <n v="25.5"/>
    <n v="1164.6289999999999"/>
  </r>
  <r>
    <x v="11"/>
    <s v="12.11"/>
    <s v="2025 թվական, _x000a_1-ին եռամսյակ"/>
    <s v="26.02.2025թ _x000a_N 375-Ա_x000a_10.03.2025թ_x000a_N 446-Ա_x000a_"/>
    <x v="52"/>
    <d v="2025-03-01T00:00:00"/>
    <d v="2025-03-07T00:00:00"/>
    <x v="31"/>
    <n v="166.37557142857142"/>
    <n v="7"/>
    <n v="260.77300000000002"/>
    <n v="260.77300000000002"/>
    <n v="0"/>
    <n v="6"/>
    <n v="548.303"/>
    <n v="7"/>
    <n v="330.053"/>
    <n v="25.5"/>
    <n v="1164.6289999999999"/>
  </r>
  <r>
    <x v="11"/>
    <s v="12.12"/>
    <s v="2025 թվական, _x000a_1-ին եռամսյակ"/>
    <s v="26.02.2025թ _x000a_N 155-Ա_x000a_11.03.2025թ_x000a_N 181-Ա_x000a_"/>
    <x v="53"/>
    <d v="2025-03-01T00:00:00"/>
    <d v="2025-03-07T00:00:00"/>
    <x v="31"/>
    <n v="166.37557142857142"/>
    <n v="7"/>
    <n v="260.77300000000002"/>
    <n v="260.77300000000002"/>
    <n v="0"/>
    <n v="6"/>
    <n v="548.303"/>
    <n v="7"/>
    <n v="330.053"/>
    <n v="25.5"/>
    <n v="1164.6289999999999"/>
  </r>
  <r>
    <x v="11"/>
    <s v="12.13"/>
    <s v="2025 թվական, _x000a_1-ին եռամսյակ"/>
    <s v="26.02.2025թ _x000a_N 155-Ա_x000a_11.03.2025թ_x000a_N 181-Ա_x000a_"/>
    <x v="54"/>
    <d v="2025-03-01T00:00:00"/>
    <d v="2025-03-07T00:00:00"/>
    <x v="31"/>
    <n v="166.37557142857142"/>
    <n v="7"/>
    <n v="260.77300000000002"/>
    <n v="260.77300000000002"/>
    <n v="0"/>
    <n v="6"/>
    <n v="548.303"/>
    <n v="7"/>
    <n v="330.053"/>
    <n v="25.5"/>
    <n v="1164.6289999999999"/>
  </r>
  <r>
    <x v="11"/>
    <s v="12.14"/>
    <s v="2025 թվական, _x000a_1-ին եռամսյակ"/>
    <s v="27.03.2025թ _x000a_N 247-Ա "/>
    <x v="50"/>
    <d v="2025-03-31T00:00:00"/>
    <d v="2025-04-03T00:00:00"/>
    <x v="32"/>
    <n v="74.368750000000006"/>
    <n v="4.5"/>
    <n v="0"/>
    <n v="0"/>
    <n v="0"/>
    <n v="3"/>
    <n v="77.623999999999995"/>
    <n v="4"/>
    <n v="219.851"/>
    <n v="0"/>
    <n v="297.47500000000002"/>
  </r>
  <r>
    <x v="11"/>
    <s v="12.15"/>
    <s v="2025 թվական, _x000a_1-ին եռամսյակ"/>
    <s v="27.03.2025թ _x000a_N 247-Ա "/>
    <x v="46"/>
    <d v="2025-03-31T00:00:00"/>
    <d v="2025-04-03T00:00:00"/>
    <x v="32"/>
    <n v="74.368750000000006"/>
    <n v="2.8"/>
    <n v="0"/>
    <n v="0"/>
    <n v="0"/>
    <n v="3"/>
    <n v="77.623999999999995"/>
    <n v="4"/>
    <n v="219.851"/>
    <n v="0"/>
    <n v="297.47500000000002"/>
  </r>
  <r>
    <x v="11"/>
    <s v="12.16"/>
    <s v="2025 թվական, _x000a_1-ին եռամսյակ"/>
    <s v="26.03.2025թ _x000a_N 575-Ա "/>
    <x v="55"/>
    <d v="2025-03-31T00:00:00"/>
    <d v="2025-04-03T00:00:00"/>
    <x v="32"/>
    <n v="74.368750000000006"/>
    <n v="4"/>
    <n v="0"/>
    <n v="0"/>
    <n v="0"/>
    <n v="3"/>
    <n v="77.623999999999995"/>
    <n v="4"/>
    <n v="219.851"/>
    <n v="0"/>
    <n v="297.47500000000002"/>
  </r>
  <r>
    <x v="11"/>
    <s v="12.17"/>
    <s v="2025 թվական, _x000a_1-ին եռամսյակ"/>
    <s v="04.02.2025թ _x000a_N 242-Ա _x000a_20.02.2025թ _x000a_N 335-Ա"/>
    <x v="56"/>
    <d v="2025-02-16T00:00:00"/>
    <d v="2025-02-20T00:00:00"/>
    <x v="30"/>
    <n v="62.073"/>
    <n v="5.5"/>
    <n v="42.585999999999999"/>
    <n v="42.585999999999999"/>
    <n v="0"/>
    <n v="4"/>
    <n v="0"/>
    <n v="5"/>
    <n v="267.779"/>
    <n v="0"/>
    <n v="310.36500000000001"/>
  </r>
  <r>
    <x v="11"/>
    <s v="12.18"/>
    <s v="2025 թվական, _x000a_1-ին եռամսյակ"/>
    <s v="05.02.2025թ _x000a_N 94-Ա"/>
    <x v="57"/>
    <d v="2025-02-14T00:00:00"/>
    <d v="2025-02-23T00:00:00"/>
    <x v="30"/>
    <n v="117.60439999999998"/>
    <n v="10"/>
    <n v="169.19399999999999"/>
    <n v="169.19399999999999"/>
    <n v="0"/>
    <n v="9"/>
    <n v="471.291"/>
    <n v="10"/>
    <n v="535.55899999999997"/>
    <n v="0"/>
    <n v="1176.0439999999999"/>
  </r>
  <r>
    <x v="11"/>
    <s v="12.19"/>
    <s v="2025 թվական, _x000a_1-ին եռամսյակ"/>
    <s v="05.02.2025թ _x000a_N 94-Ա"/>
    <x v="58"/>
    <d v="2025-02-14T00:00:00"/>
    <d v="2025-02-23T00:00:00"/>
    <x v="30"/>
    <n v="148.84179999999998"/>
    <n v="10"/>
    <n v="169.19499999999999"/>
    <n v="169.19499999999999"/>
    <n v="0"/>
    <n v="9"/>
    <n v="783.66399999999999"/>
    <n v="10"/>
    <n v="535.55899999999997"/>
    <n v="0"/>
    <n v="1488.4179999999999"/>
  </r>
  <r>
    <x v="11"/>
    <s v="12.20"/>
    <s v="2025 թվական, _x000a_1-ին եռամսյակ"/>
    <s v="05.02.2025թ _x000a_N 94-Ա"/>
    <x v="59"/>
    <d v="2025-02-14T00:00:00"/>
    <d v="2025-02-23T00:00:00"/>
    <x v="30"/>
    <n v="117.6045"/>
    <n v="10"/>
    <n v="169.19499999999999"/>
    <n v="169.19499999999999"/>
    <n v="0"/>
    <n v="9"/>
    <n v="471.291"/>
    <n v="10"/>
    <n v="535.55899999999997"/>
    <n v="0"/>
    <n v="1176.0450000000001"/>
  </r>
  <r>
    <x v="11"/>
    <s v="12.21"/>
    <s v="2025 թվական, _x000a_1-ին եռամսյակ"/>
    <s v="06.02.2025թ _x000a_N 98-Ա"/>
    <x v="60"/>
    <d v="2025-02-09T00:00:00"/>
    <d v="2025-02-15T00:00:00"/>
    <x v="33"/>
    <n v="130.91900000000001"/>
    <n v="7"/>
    <n v="383.702"/>
    <n v="383.702"/>
    <n v="0"/>
    <n v="6"/>
    <n v="293.88099999999997"/>
    <n v="7"/>
    <n v="238.85"/>
    <n v="0"/>
    <n v="916.43299999999999"/>
  </r>
  <r>
    <x v="11"/>
    <s v="12.22"/>
    <s v="2025 թվական, _x000a_1-ին եռամսյակ"/>
    <s v="06.02.2025թ _x000a_N 254-Ա _x000a_12.02.2025թ _x000a_N 289-Ա"/>
    <x v="56"/>
    <d v="2025-02-10T00:00:00"/>
    <d v="2025-02-15T00:00:00"/>
    <x v="33"/>
    <n v="87.805666666666681"/>
    <n v="5.5"/>
    <n v="322.28100000000001"/>
    <n v="322.28100000000001"/>
    <n v="0"/>
    <n v="5"/>
    <n v="0"/>
    <n v="6"/>
    <n v="204.553"/>
    <n v="0"/>
    <n v="526.83400000000006"/>
  </r>
  <r>
    <x v="12"/>
    <s v="13.1"/>
    <s v="2025 թվական, _x000a_1-ին եռամսյակ"/>
    <s v="20.01.2025թ _x000a_N 49-Ա "/>
    <x v="61"/>
    <d v="2025-01-28T00:00:00"/>
    <d v="2025-02-01T00:00:00"/>
    <x v="27"/>
    <n v="55.4178"/>
    <n v="2.6"/>
    <n v="0"/>
    <n v="0"/>
    <n v="0"/>
    <n v="4"/>
    <n v="0"/>
    <n v="5"/>
    <n v="267.089"/>
    <n v="10"/>
    <n v="277.089"/>
  </r>
  <r>
    <x v="12"/>
    <s v="13.2"/>
    <s v="2025 թվական, _x000a_1-ին եռամսյակ"/>
    <s v="24.01.2025թ _x000a_N 18-Ա "/>
    <x v="62"/>
    <d v="2025-02-10T00:00:00"/>
    <d v="2025-02-14T00:00:00"/>
    <x v="34"/>
    <n v="114.119"/>
    <n v="5"/>
    <n v="186.596"/>
    <n v="186.596"/>
    <n v="0"/>
    <n v="4"/>
    <n v="145.465"/>
    <n v="5"/>
    <n v="238.53399999999999"/>
    <n v="0"/>
    <n v="570.59500000000003"/>
  </r>
  <r>
    <x v="12"/>
    <s v="13.3"/>
    <s v="2025 թվական, _x000a_1-ին եռամսյակ"/>
    <s v="30.01.2025թ _x000a_N 28-Ա"/>
    <x v="63"/>
    <d v="2025-02-04T00:00:00"/>
    <d v="2025-02-08T00:00:00"/>
    <x v="35"/>
    <n v="50.137999999999998"/>
    <n v="5"/>
    <n v="0"/>
    <n v="0"/>
    <n v="0"/>
    <n v="4"/>
    <n v="0"/>
    <n v="5"/>
    <n v="250.69"/>
    <n v="0"/>
    <n v="250.69"/>
  </r>
  <r>
    <x v="12"/>
    <s v="13.4"/>
    <s v="2025 թվական, _x000a_1-ին եռամսյակ"/>
    <s v="24.02.2025թ _x000a_N 151-Ա "/>
    <x v="61"/>
    <d v="2025-03-05T00:00:00"/>
    <d v="2025-03-06T00:00:00"/>
    <x v="8"/>
    <n v="217.24100000000001"/>
    <n v="2.6"/>
    <n v="0"/>
    <n v="0"/>
    <n v="0"/>
    <n v="1"/>
    <n v="172.21600000000001"/>
    <n v="1"/>
    <n v="45.024999999999999"/>
    <n v="0"/>
    <n v="217.24100000000001"/>
  </r>
  <r>
    <x v="12"/>
    <s v="13.5"/>
    <s v="2025 թվական, _x000a_1-ին եռամսյակ"/>
    <s v="24.02.2025թ _x000a_N 153-Ա "/>
    <x v="61"/>
    <d v="2025-03-02T00:00:00"/>
    <d v="2025-03-04T00:00:00"/>
    <x v="36"/>
    <n v="87.757999999999996"/>
    <n v="2.6"/>
    <n v="0"/>
    <n v="0"/>
    <n v="0"/>
    <n v="2"/>
    <n v="0"/>
    <n v="3"/>
    <n v="167.63499999999999"/>
    <n v="95.638999999999996"/>
    <n v="263.274"/>
  </r>
  <r>
    <x v="12"/>
    <s v="13.6"/>
    <s v="2025 թվական, _x000a_1-ին եռամսյակ"/>
    <s v="26.02.2025թ _x000a_N 160-Ա "/>
    <x v="61"/>
    <d v="2025-03-06T00:00:00"/>
    <d v="2025-03-08T00:00:00"/>
    <x v="37"/>
    <n v="147.53366666666668"/>
    <n v="2.6"/>
    <n v="257.572"/>
    <n v="257.572"/>
    <n v="0"/>
    <n v="2"/>
    <n v="0"/>
    <n v="3"/>
    <n v="163.57599999999999"/>
    <n v="21.452999999999999"/>
    <n v="442.601"/>
  </r>
  <r>
    <x v="12"/>
    <s v="13.7"/>
    <s v="2025 թվական, _x000a_1-ին եռամսյակ"/>
    <s v="27.02.2025թ _x000a_N 73-Ա "/>
    <x v="64"/>
    <d v="2025-03-02T00:00:00"/>
    <d v="2025-03-07T00:00:00"/>
    <x v="36"/>
    <n v="55.842999999999996"/>
    <n v="6"/>
    <n v="0"/>
    <n v="0"/>
    <n v="0"/>
    <n v="5"/>
    <n v="0"/>
    <n v="6"/>
    <n v="335.05799999999999"/>
    <n v="0"/>
    <n v="335.05799999999999"/>
  </r>
  <r>
    <x v="12"/>
    <s v="13.8"/>
    <s v="2025 թվական, _x000a_1-ին եռամսյակ"/>
    <s v="27.02.2025թ _x000a_N 73-Ա "/>
    <x v="65"/>
    <d v="2025-03-02T00:00:00"/>
    <d v="2025-03-07T00:00:00"/>
    <x v="36"/>
    <n v="55.842999999999996"/>
    <n v="6"/>
    <n v="0"/>
    <n v="0"/>
    <n v="0"/>
    <n v="5"/>
    <n v="0"/>
    <n v="6"/>
    <n v="335.05799999999999"/>
    <n v="0"/>
    <n v="335.05799999999999"/>
  </r>
  <r>
    <x v="12"/>
    <s v="13.9"/>
    <s v="2025 թվական, _x000a_1-ին եռամսյակ"/>
    <s v="27.02.2025թ _x000a_N 73-Ա "/>
    <x v="66"/>
    <d v="2025-03-02T00:00:00"/>
    <d v="2025-03-07T00:00:00"/>
    <x v="36"/>
    <n v="55.842999999999996"/>
    <n v="6"/>
    <n v="0"/>
    <n v="0"/>
    <n v="0"/>
    <n v="5"/>
    <n v="0"/>
    <n v="6"/>
    <n v="335.05799999999999"/>
    <n v="0"/>
    <n v="335.05799999999999"/>
  </r>
  <r>
    <x v="12"/>
    <s v="13.10"/>
    <s v="2025 թվական, _x000a_1-ին եռամսյակ"/>
    <s v="14.03.2025թ _x000a_N 107-Ա "/>
    <x v="62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1"/>
    <s v="2025 թվական, _x000a_1-ին եռամսյակ"/>
    <s v="14.03.2025թ _x000a_N 107-Ա "/>
    <x v="67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2"/>
    <s v="2025 թվական, _x000a_1-ին եռամսյակ"/>
    <s v="14.03.2025թ _x000a_N 107-Ա "/>
    <x v="68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3"/>
    <s v="2025 թվական, _x000a_1-ին եռամսյակ"/>
    <s v="05.03.2025թ _x000a_N 294-Ա,_x000a_13.03.2025թ _x000a_N 363-Ա_x000a_"/>
    <x v="69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4"/>
    <s v="2025 թվական, _x000a_1-ին եռամսյակ"/>
    <s v="05.03.2025թ _x000a_N 294-Ա,_x000a_13.03.2025թ _x000a_N 363-Ա_x000a_"/>
    <x v="70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5"/>
    <s v="2025 թվական, _x000a_1-ին եռամսյակ"/>
    <s v="05.03.2025թ _x000a_N 294-Ա,_x000a_13.03.2025թ _x000a_N 363-Ա_x000a_"/>
    <x v="71"/>
    <d v="2025-03-24T00:00:00"/>
    <d v="2025-03-28T00:00:00"/>
    <x v="4"/>
    <n v="19.294999999999998"/>
    <n v="5"/>
    <n v="0"/>
    <n v="0"/>
    <n v="0"/>
    <n v="4"/>
    <n v="0"/>
    <n v="5"/>
    <n v="96.474999999999994"/>
    <n v="0"/>
    <n v="96.474999999999994"/>
  </r>
  <r>
    <x v="12"/>
    <s v="13.16"/>
    <s v="2025 թվական, _x000a_1-ին եռամսյակ"/>
    <s v="12.03.2025թ _x000a_N 354-Ա"/>
    <x v="72"/>
    <d v="2025-03-16T00:00:00"/>
    <d v="2025-03-28T00:00:00"/>
    <x v="0"/>
    <n v="82.849384615384608"/>
    <n v="13"/>
    <n v="188.542"/>
    <n v="188.542"/>
    <n v="0"/>
    <n v="12"/>
    <n v="458.88499999999999"/>
    <n v="13"/>
    <n v="429.61500000000001"/>
    <n v="0"/>
    <n v="1077.0419999999999"/>
  </r>
  <r>
    <x v="12"/>
    <s v="13.17"/>
    <s v="2025 թվական, _x000a_1-ին եռամսյակ"/>
    <s v="21.03.2025թ _x000a_N 415-Ա_x000a_"/>
    <x v="73"/>
    <d v="2025-03-24T00:00:00"/>
    <d v="2025-03-28T00:00:00"/>
    <x v="4"/>
    <n v="19.231200000000001"/>
    <n v="5"/>
    <n v="0"/>
    <n v="0"/>
    <n v="0"/>
    <n v="4"/>
    <n v="0"/>
    <n v="5"/>
    <n v="96.156000000000006"/>
    <n v="0"/>
    <n v="96.156000000000006"/>
  </r>
  <r>
    <x v="12"/>
    <s v="13.18"/>
    <s v="2025 թվական, _x000a_1-ին եռամսյակ"/>
    <s v="21.03.2025թ _x000a_N 226-Ա"/>
    <x v="61"/>
    <d v="2025-03-23T00:00:00"/>
    <d v="2025-03-23T00:00:00"/>
    <x v="11"/>
    <n v="28.995000000000001"/>
    <n v="2.6"/>
    <n v="0"/>
    <n v="0"/>
    <n v="0"/>
    <n v="0"/>
    <n v="0"/>
    <n v="1"/>
    <n v="28.995000000000001"/>
    <n v="0"/>
    <n v="28.995000000000001"/>
  </r>
  <r>
    <x v="13"/>
    <s v="14.1"/>
    <s v="2025 թվական, _x000a_1-ին եռամսյակ"/>
    <s v="07.02.2025թ _x000a_N 32-Ա"/>
    <x v="74"/>
    <d v="2025-02-16T00:00:00"/>
    <d v="2025-02-18T00:00:00"/>
    <x v="3"/>
    <n v="107.51833333333333"/>
    <n v="3"/>
    <n v="270.72000000000003"/>
    <n v="270.72000000000003"/>
    <n v="0"/>
    <n v="2"/>
    <n v="0"/>
    <n v="3"/>
    <n v="51.835000000000001"/>
    <n v="0"/>
    <n v="322.55500000000001"/>
  </r>
  <r>
    <x v="13"/>
    <s v="14.2"/>
    <s v="2025 թվական, _x000a_1-ին եռամսյակ"/>
    <s v="11.02.2025թ _x000a_N 33-Ա"/>
    <x v="75"/>
    <d v="2025-02-16T00:00:00"/>
    <d v="2025-02-18T00:00:00"/>
    <x v="3"/>
    <n v="239.45666666666668"/>
    <n v="4"/>
    <n v="461.16899999999998"/>
    <n v="461.16899999999998"/>
    <n v="0"/>
    <n v="2"/>
    <n v="101.696"/>
    <n v="3"/>
    <n v="155.505"/>
    <n v="0"/>
    <n v="718.37"/>
  </r>
  <r>
    <x v="13"/>
    <s v="14.3"/>
    <s v="2025 թվական, _x000a_1-ին եռամսյակ"/>
    <s v="04.03.2025թ _x000a_N 54-Ա"/>
    <x v="75"/>
    <d v="2025-03-09T00:00:00"/>
    <d v="2025-03-13T00:00:00"/>
    <x v="5"/>
    <n v="195.45"/>
    <n v="4"/>
    <n v="380.75099999999998"/>
    <n v="380.75099999999998"/>
    <n v="0"/>
    <n v="4"/>
    <n v="285.48399999999998"/>
    <n v="5"/>
    <n v="311.01499999999999"/>
    <n v="0"/>
    <n v="977.24999999999989"/>
  </r>
  <r>
    <x v="13"/>
    <s v="14.4"/>
    <s v="2025 թվական, _x000a_1-ին եռամսյակ"/>
    <s v="13.03.2025թ _x000a_N 65-Ա"/>
    <x v="74"/>
    <d v="2025-03-24T00:00:00"/>
    <d v="2025-03-25T00:00:00"/>
    <x v="5"/>
    <n v="189.84399999999999"/>
    <n v="3"/>
    <n v="92.275999999999996"/>
    <n v="92.275999999999996"/>
    <n v="0"/>
    <n v="2"/>
    <n v="163.67599999999999"/>
    <n v="2"/>
    <n v="123.736"/>
    <n v="0"/>
    <n v="379.68799999999999"/>
  </r>
  <r>
    <x v="13"/>
    <s v="14.5"/>
    <s v="2025 թվական, _x000a_1-ին եռամսյակ"/>
    <s v="13.03.2025թ _x000a_N 65-Ա"/>
    <x v="76"/>
    <d v="2025-03-24T00:00:00"/>
    <d v="2025-03-25T00:00:00"/>
    <x v="5"/>
    <n v="189.84399999999999"/>
    <n v="3"/>
    <n v="92.275999999999996"/>
    <n v="92.275999999999996"/>
    <n v="0"/>
    <n v="2"/>
    <n v="163.67599999999999"/>
    <n v="2"/>
    <n v="123.736"/>
    <n v="0"/>
    <n v="379.68799999999999"/>
  </r>
  <r>
    <x v="13"/>
    <s v="14.6"/>
    <s v="2025 թվական, _x000a_1-ին եռամսյակ"/>
    <s v="13.03.2025թ _x000a_N 65-Ա"/>
    <x v="74"/>
    <d v="2025-03-26T00:00:00"/>
    <d v="2025-03-29T00:00:00"/>
    <x v="38"/>
    <n v="182.3835"/>
    <n v="3"/>
    <n v="417.48"/>
    <n v="417.48"/>
    <n v="0"/>
    <n v="3"/>
    <n v="125.982"/>
    <n v="4"/>
    <n v="186.072"/>
    <n v="0"/>
    <n v="729.53399999999999"/>
  </r>
  <r>
    <x v="13"/>
    <s v="14.7"/>
    <s v="2025 թվական, _x000a_1-ին եռամսյակ"/>
    <s v="13.03.2025թ _x000a_N 65-Ա"/>
    <x v="76"/>
    <d v="2025-03-26T00:00:00"/>
    <d v="2025-03-29T00:00:00"/>
    <x v="38"/>
    <n v="182.3835"/>
    <n v="3"/>
    <n v="417.48"/>
    <n v="417.48"/>
    <n v="0"/>
    <n v="3"/>
    <n v="125.982"/>
    <n v="4"/>
    <n v="186.072"/>
    <n v="0"/>
    <n v="729.53399999999999"/>
  </r>
  <r>
    <x v="14"/>
    <s v="15.1"/>
    <s v="2025 թվական, _x000a_1-ին եռամսյակ"/>
    <s v="20.01.2025թ _x000a_N 020-ՀՆ _x000a_23.01.2025թ _x000a_N 036-ՀՆ"/>
    <x v="77"/>
    <d v="2025-03-02T00:00:00"/>
    <d v="2025-03-05T00:00:00"/>
    <x v="31"/>
    <n v="161.88475000000003"/>
    <n v="4"/>
    <n v="134.09200000000001"/>
    <n v="134.09200000000001"/>
    <n v="0"/>
    <n v="3"/>
    <n v="275.03300000000002"/>
    <n v="4"/>
    <n v="181.63200000000001"/>
    <n v="56.781999999999996"/>
    <n v="647.5390000000001"/>
  </r>
  <r>
    <x v="14"/>
    <s v="15.2"/>
    <s v="2025 թվական, _x000a_1-ին եռամսյակ"/>
    <s v="20.01.2025թ _x000a_N 020-ՀՆ _x000a_23.01.2025թ _x000a_N 036-ՀՆ"/>
    <x v="78"/>
    <d v="2025-03-02T00:00:00"/>
    <d v="2025-03-05T00:00:00"/>
    <x v="31"/>
    <n v="150.76025000000001"/>
    <n v="4"/>
    <n v="134.09200000000001"/>
    <n v="134.09200000000001"/>
    <n v="0"/>
    <n v="3"/>
    <n v="275.03300000000002"/>
    <n v="4"/>
    <n v="181.63200000000001"/>
    <n v="12.284000000000001"/>
    <n v="603.04100000000005"/>
  </r>
  <r>
    <x v="14"/>
    <s v="15.3"/>
    <s v="2025 թվական, _x000a_1-ին եռամսյակ"/>
    <s v="29.01.2025թ _x000a_N 041-ԳՔ"/>
    <x v="79"/>
    <d v="2025-02-19T00:00:00"/>
    <d v="2025-02-22T00:00:00"/>
    <x v="39"/>
    <n v="112.037525"/>
    <n v="4"/>
    <n v="180.286"/>
    <n v="180.286"/>
    <n v="0"/>
    <n v="3"/>
    <n v="134.16300000000001"/>
    <n v="4"/>
    <n v="133.7011"/>
    <n v="0"/>
    <n v="448.15010000000001"/>
  </r>
  <r>
    <x v="14"/>
    <s v="15.4"/>
    <s v="2025 թվական, _x000a_1-ին եռամսյակ"/>
    <s v="29.01.2025թ _x000a_N 043-ՀՆ"/>
    <x v="80"/>
    <d v="2025-02-19T00:00:00"/>
    <d v="2025-02-22T00:00:00"/>
    <x v="39"/>
    <n v="116.61777499999999"/>
    <n v="4"/>
    <n v="180.286"/>
    <n v="180.286"/>
    <n v="0"/>
    <n v="3"/>
    <n v="144.48400000000001"/>
    <n v="4"/>
    <n v="133.7011"/>
    <n v="8"/>
    <n v="466.47109999999998"/>
  </r>
  <r>
    <x v="14"/>
    <s v="15.5"/>
    <s v="2025 թվական, _x000a_1-ին եռամսյակ"/>
    <s v="12.02.2025թ _x000a_N 081-ԳՔ _x000a_"/>
    <x v="81"/>
    <d v="2025-04-08T00:00:00"/>
    <d v="2025-04-11T00:00:00"/>
    <x v="40"/>
    <n v="79.693250000000006"/>
    <n v="4"/>
    <n v="159.571"/>
    <n v="159.571"/>
    <n v="0"/>
    <n v="3"/>
    <n v="65.647000000000006"/>
    <n v="4"/>
    <n v="93.555000000000007"/>
    <n v="0"/>
    <n v="318.77300000000002"/>
  </r>
  <r>
    <x v="14"/>
    <s v="15.6"/>
    <s v="2025 թվական, _x000a_1-ին եռամսյակ"/>
    <s v="25.02.2025թ _x000a_N 099-ԳՔ _x000a_"/>
    <x v="82"/>
    <d v="2025-03-11T00:00:00"/>
    <d v="2025-03-14T00:00:00"/>
    <x v="3"/>
    <n v="52.046750000000003"/>
    <n v="4"/>
    <n v="0"/>
    <n v="0"/>
    <n v="0"/>
    <n v="3"/>
    <n v="0"/>
    <n v="4"/>
    <n v="208.18700000000001"/>
    <n v="0"/>
    <n v="208.18700000000001"/>
  </r>
  <r>
    <x v="14"/>
    <s v="15.7"/>
    <s v="2025 թվական, _x000a_1-ին եռամսյակ"/>
    <s v="25.02.2025թ _x000a_N 100-ՀՆ _x000a_"/>
    <x v="83"/>
    <d v="2025-03-11T00:00:00"/>
    <d v="2025-03-14T00:00:00"/>
    <x v="3"/>
    <n v="52.046750000000003"/>
    <n v="4"/>
    <n v="0"/>
    <n v="0"/>
    <n v="0"/>
    <n v="3"/>
    <n v="0"/>
    <n v="4"/>
    <n v="208.18700000000001"/>
    <n v="0"/>
    <n v="208.18700000000001"/>
  </r>
  <r>
    <x v="14"/>
    <s v="15.8"/>
    <s v="2025 թվական, _x000a_1-ին եռամսյակ"/>
    <s v="11.03.2025թ _x000a_N 121-ՀՆ "/>
    <x v="84"/>
    <d v="2025-04-01T00:00:00"/>
    <d v="2025-04-04T00:00:00"/>
    <x v="41"/>
    <n v="113.624"/>
    <n v="4"/>
    <n v="235.93299999999999"/>
    <n v="235.93299999999999"/>
    <n v="0"/>
    <n v="3"/>
    <n v="79.548000000000002"/>
    <n v="4"/>
    <n v="139.01499999999999"/>
    <n v="0"/>
    <n v="454.49599999999998"/>
  </r>
  <r>
    <x v="14"/>
    <s v="15.9"/>
    <s v="2025 թվական, _x000a_1-ին եռամսյակ"/>
    <s v="11.03.2025թ _x000a_N 121-ՀՆ "/>
    <x v="85"/>
    <d v="2025-04-01T00:00:00"/>
    <d v="2025-04-04T00:00:00"/>
    <x v="41"/>
    <n v="113.624"/>
    <n v="4"/>
    <n v="235.93299999999999"/>
    <n v="235.93299999999999"/>
    <n v="0"/>
    <n v="3"/>
    <n v="79.548000000000002"/>
    <n v="4"/>
    <n v="139.01499999999999"/>
    <n v="0"/>
    <n v="454.49599999999998"/>
  </r>
  <r>
    <x v="14"/>
    <s v="15.10"/>
    <s v="2025 թվական, _x000a_1-ին եռամսյակ"/>
    <s v=" 18.03.2025թ _x000a_N 179-ԳՔ"/>
    <x v="82"/>
    <d v="2025-04-13T00:00:00"/>
    <d v="2025-04-16T00:00:00"/>
    <x v="40"/>
    <n v="128.29199999999997"/>
    <n v="4"/>
    <n v="355.91299999999995"/>
    <n v="355.91299999999995"/>
    <n v="0"/>
    <n v="3"/>
    <n v="64.843999999999994"/>
    <n v="4"/>
    <n v="92.411000000000001"/>
    <n v="0"/>
    <n v="513.16799999999989"/>
  </r>
  <r>
    <x v="15"/>
    <s v="16.1"/>
    <s v="2025 թվական, _x000a_1-ին եռամսյակ"/>
    <s v="29.01.2025թ _x000a_N ՆՀ-6-Ա"/>
    <x v="86"/>
    <d v="2025-02-07T00:00:00"/>
    <d v="2025-02-11T00:00:00"/>
    <x v="42"/>
    <n v="76.467399999999998"/>
    <n v="5"/>
    <n v="265.22500000000002"/>
    <n v="265.22500000000002"/>
    <n v="0"/>
    <n v="4"/>
    <n v="0"/>
    <n v="5"/>
    <n v="117.11199999999999"/>
    <n v="0"/>
    <n v="382.33699999999999"/>
  </r>
  <r>
    <x v="15"/>
    <s v="16.2"/>
    <s v="2025 թվական, _x000a_1-ին եռամսյակ"/>
    <s v="29.01.2025թ _x000a_N ՆՀ-6-Ա"/>
    <x v="87"/>
    <d v="2025-02-07T00:00:00"/>
    <d v="2025-02-11T00:00:00"/>
    <x v="42"/>
    <n v="76.983399999999989"/>
    <n v="5"/>
    <n v="265.22500000000002"/>
    <n v="265.22500000000002"/>
    <n v="0"/>
    <n v="4"/>
    <n v="0"/>
    <n v="5"/>
    <n v="117.11199999999999"/>
    <n v="2.58"/>
    <n v="384.91699999999997"/>
  </r>
  <r>
    <x v="15"/>
    <s v="16.3"/>
    <s v="2025 թվական, _x000a_1-ին եռամսյակ"/>
    <s v="11.02.2025թ _x000a_N ՆՀ-9-Ա"/>
    <x v="88"/>
    <d v="2025-02-16T00:00:00"/>
    <d v="2025-02-18T00:00:00"/>
    <x v="3"/>
    <n v="234.80133333333333"/>
    <n v="3"/>
    <n v="408.09399999999999"/>
    <n v="408.09399999999999"/>
    <n v="0"/>
    <n v="2"/>
    <n v="124.205"/>
    <n v="3"/>
    <n v="155.505"/>
    <n v="16.600000000000001"/>
    <n v="704.404"/>
  </r>
  <r>
    <x v="16"/>
    <s v="17.1"/>
    <s v="2025 թվական, _x000a_1-ին եռամսյակ"/>
    <s v="23.01.2025թ _x000a_N 13-Ա"/>
    <x v="89"/>
    <d v="2025-02-06T00:00:00"/>
    <d v="2025-02-08T00:00:00"/>
    <x v="0"/>
    <n v="103.742"/>
    <n v="3.6666666666666665"/>
    <n v="134.202"/>
    <n v="134.202"/>
    <n v="0"/>
    <n v="2"/>
    <n v="77.090999999999994"/>
    <n v="3"/>
    <n v="99.933000000000007"/>
    <n v="0"/>
    <n v="311.226"/>
  </r>
  <r>
    <x v="16"/>
    <s v="17.2"/>
    <s v="2025 թվական, _x000a_1-ին եռամսյակ"/>
    <s v="20.02.2025թ _x000a_N 45-Ա"/>
    <x v="89"/>
    <d v="2025-02-27T00:00:00"/>
    <d v="2025-03-01T00:00:00"/>
    <x v="39"/>
    <n v="36.454666666666668"/>
    <n v="3.6666666666666665"/>
    <n v="0"/>
    <n v="0"/>
    <n v="0"/>
    <n v="2"/>
    <n v="0"/>
    <n v="3"/>
    <n v="99.364000000000004"/>
    <n v="10"/>
    <n v="109.364"/>
  </r>
  <r>
    <x v="16"/>
    <s v="17.3"/>
    <s v="2025 թվական, _x000a_1-ին եռամսյակ"/>
    <s v="20.02.2025թ _x000a_N 0049-Ա"/>
    <x v="90"/>
    <d v="2025-02-27T00:00:00"/>
    <d v="2025-03-01T00:00:00"/>
    <x v="39"/>
    <n v="33.121333333333332"/>
    <n v="3"/>
    <n v="0"/>
    <n v="0"/>
    <n v="0"/>
    <n v="2"/>
    <n v="0"/>
    <n v="3"/>
    <n v="99.364000000000004"/>
    <n v="0"/>
    <n v="99.364000000000004"/>
  </r>
  <r>
    <x v="16"/>
    <s v="17.4"/>
    <s v="2025 թվական, _x000a_1-ին եռամսյակ"/>
    <s v="13.03.2025թ _x000a_N 0063-Ա"/>
    <x v="91"/>
    <d v="2025-03-17T00:00:00"/>
    <d v="2025-03-21T00:00:00"/>
    <x v="43"/>
    <n v="15.539599999999998"/>
    <n v="5"/>
    <n v="0"/>
    <n v="0"/>
    <n v="0"/>
    <n v="4"/>
    <n v="0"/>
    <n v="5"/>
    <n v="77.697999999999993"/>
    <n v="0"/>
    <n v="77.697999999999993"/>
  </r>
  <r>
    <x v="16"/>
    <s v="17.5"/>
    <s v="2025 թվական, _x000a_1-ին եռամսյակ"/>
    <s v="13.03.2025թ _x000a_N 82-Ա"/>
    <x v="92"/>
    <d v="2025-03-17T00:00:00"/>
    <d v="2025-03-21T00:00:00"/>
    <x v="43"/>
    <n v="15.539599999999998"/>
    <n v="5"/>
    <n v="0"/>
    <n v="0"/>
    <n v="0"/>
    <n v="4"/>
    <n v="0"/>
    <n v="5"/>
    <n v="77.697999999999993"/>
    <n v="0"/>
    <n v="77.697999999999993"/>
  </r>
  <r>
    <x v="16"/>
    <s v="17.6"/>
    <s v="2025 թվական, _x000a_1-ին եռամսյակ"/>
    <s v="11.03.2025թ _x000a_N 79-Ա"/>
    <x v="89"/>
    <d v="2025-05-06T00:00:00"/>
    <d v="2025-05-10T00:00:00"/>
    <x v="44"/>
    <n v="186.13"/>
    <n v="3.6666666666666665"/>
    <n v="578.61699999999996"/>
    <n v="578.61699999999996"/>
    <n v="0"/>
    <n v="4"/>
    <n v="143.52000000000001"/>
    <n v="5"/>
    <n v="208.51300000000001"/>
    <n v="0"/>
    <n v="930.65"/>
  </r>
  <r>
    <x v="16"/>
    <s v="17.7"/>
    <s v="2025 թվական, _x000a_1-ին եռամսյակ"/>
    <s v="18.03.2025թ _x000a_N 0064-Ա"/>
    <x v="93"/>
    <d v="2025-04-02T00:00:00"/>
    <d v="2025-04-04T00:00:00"/>
    <x v="23"/>
    <n v="143.12866666666665"/>
    <n v="3"/>
    <n v="139.31599999999997"/>
    <n v="139.31599999999997"/>
    <n v="0"/>
    <n v="2"/>
    <n v="108.937"/>
    <n v="3"/>
    <n v="181.13300000000001"/>
    <n v="0"/>
    <n v="429.38599999999997"/>
  </r>
  <r>
    <x v="16"/>
    <s v="17.8"/>
    <s v="2025 թվական, _x000a_1-ին եռամսյակ"/>
    <s v="18.03.2025թ _x000a_N 0064-Ա"/>
    <x v="94"/>
    <d v="2025-04-02T00:00:00"/>
    <d v="2025-04-04T00:00:00"/>
    <x v="23"/>
    <n v="143.12866666666665"/>
    <n v="3"/>
    <n v="139.31599999999997"/>
    <n v="139.31599999999997"/>
    <n v="0"/>
    <n v="2"/>
    <n v="108.937"/>
    <n v="3"/>
    <n v="181.13300000000001"/>
    <n v="0"/>
    <n v="429.38599999999997"/>
  </r>
  <r>
    <x v="17"/>
    <s v="18.1"/>
    <s v="2025 թվական, _x000a_1-ին եռամսյակ"/>
    <s v="03․03․2025թ  _x000a_N 8-Ա"/>
    <x v="95"/>
    <d v="2025-03-17T00:00:00"/>
    <d v="2025-03-20T00:00:00"/>
    <x v="3"/>
    <n v="216.857"/>
    <n v="4"/>
    <n v="338.202"/>
    <n v="338.202"/>
    <n v="0"/>
    <n v="3"/>
    <n v="269.82100000000003"/>
    <n v="4"/>
    <n v="212.577"/>
    <n v="46.828000000000003"/>
    <n v="867.428"/>
  </r>
  <r>
    <x v="17"/>
    <s v="18.2"/>
    <s v="2025 թվական, _x000a_1-ին եռամսյակ"/>
    <s v="03․03․2025թ  _x000a_N ԳՔ-33-Ա"/>
    <x v="96"/>
    <d v="2025-03-17T00:00:00"/>
    <d v="2025-03-20T00:00:00"/>
    <x v="3"/>
    <n v="205.55"/>
    <n v="4"/>
    <n v="338.202"/>
    <n v="338.202"/>
    <n v="0"/>
    <n v="3"/>
    <n v="269.82100000000003"/>
    <n v="4"/>
    <n v="212.577"/>
    <n v="1.6"/>
    <n v="822.2"/>
  </r>
  <r>
    <x v="18"/>
    <s v="19.1"/>
    <s v="2025 թվական, _x000a_1-ին եռամսյակ"/>
    <s v="10.02.2025թ _x000a_N 112-Ա"/>
    <x v="97"/>
    <d v="2025-02-17T00:00:00"/>
    <d v="2025-02-19T00:00:00"/>
    <x v="3"/>
    <n v="217.82166666666669"/>
    <n v="3"/>
    <n v="332.92700000000002"/>
    <n v="332.92700000000002"/>
    <n v="0"/>
    <n v="2"/>
    <n v="164.49600000000001"/>
    <n v="3"/>
    <n v="156.042"/>
    <n v="0"/>
    <n v="653.46500000000003"/>
  </r>
  <r>
    <x v="19"/>
    <s v="20.1"/>
    <s v="2025 թվական, _x000a_1-ին եռամսյակ"/>
    <s v=" 23․01․2025 թ _x000a_N 57-Ա"/>
    <x v="98"/>
    <d v="2025-02-11T00:00:00"/>
    <d v="2025-02-14T00:00:00"/>
    <x v="36"/>
    <n v="240.38674999999998"/>
    <n v="4"/>
    <n v="418.75599999999997"/>
    <n v="418.75599999999997"/>
    <n v="0"/>
    <n v="3"/>
    <n v="219.2"/>
    <n v="4"/>
    <n v="226.56399999999999"/>
    <n v="97.027000000000001"/>
    <n v="961.54699999999991"/>
  </r>
  <r>
    <x v="20"/>
    <s v="21.1"/>
    <s v="2025 թվական, _x000a_1-ին եռամսյակ"/>
    <s v=" 04․02․2025 թ _x000a_N 93-Ա"/>
    <x v="99"/>
    <d v="2025-02-11T00:00:00"/>
    <d v="2025-02-13T00:00:00"/>
    <x v="21"/>
    <n v="48"/>
    <n v="4"/>
    <n v="144"/>
    <n v="144"/>
    <n v="0"/>
    <n v="2"/>
    <n v="0"/>
    <n v="3"/>
    <n v="0"/>
    <n v="0"/>
    <n v="144"/>
  </r>
  <r>
    <x v="20"/>
    <s v="21.2"/>
    <s v="2025 թվական, _x000a_1-ին եռամսյակ"/>
    <s v=" 06․02․2025 թ _x000a_N 138-Ա"/>
    <x v="100"/>
    <d v="2025-02-11T00:00:00"/>
    <d v="2025-02-13T00:00:00"/>
    <x v="21"/>
    <n v="48"/>
    <n v="3"/>
    <n v="144"/>
    <n v="144"/>
    <n v="0"/>
    <n v="2"/>
    <n v="0"/>
    <n v="3"/>
    <n v="0"/>
    <n v="0"/>
    <n v="144"/>
  </r>
  <r>
    <x v="20"/>
    <s v="21.3"/>
    <s v="2025 թվական, _x000a_1-ին եռամսյակ"/>
    <s v=" 18․02․2025 թ _x000a_N 132-Ա"/>
    <x v="99"/>
    <d v="2025-04-07T00:00:00"/>
    <d v="2025-04-11T00:00:00"/>
    <x v="45"/>
    <n v="295.28879999999998"/>
    <n v="4"/>
    <n v="1045"/>
    <n v="1045"/>
    <n v="0"/>
    <n v="4"/>
    <n v="250.297"/>
    <n v="5"/>
    <n v="177.09700000000001"/>
    <n v="4.05"/>
    <n v="1476.444"/>
  </r>
  <r>
    <x v="20"/>
    <s v="21.4"/>
    <s v="2025 թվական, _x000a_1-ին եռամսյակ"/>
    <s v=" 20․02․2025 թ _x000a_N 88-Ա"/>
    <x v="101"/>
    <d v="2025-04-07T00:00:00"/>
    <d v="2025-04-11T00:00:00"/>
    <x v="45"/>
    <n v="295.28879999999998"/>
    <n v="5"/>
    <n v="1045"/>
    <n v="1045"/>
    <n v="0"/>
    <n v="4"/>
    <n v="250.297"/>
    <n v="5"/>
    <n v="177.09700000000001"/>
    <n v="4.05"/>
    <n v="1476.444"/>
  </r>
  <r>
    <x v="20"/>
    <s v="21.5"/>
    <s v="2025 թվական, _x000a_1-ին եռամսյակ"/>
    <s v="27.03․2025թ _x000a_N 247-Ա"/>
    <x v="99"/>
    <d v="2025-03-31T00:00:00"/>
    <d v="2025-04-03T00:00:00"/>
    <x v="32"/>
    <n v="154.92750000000001"/>
    <n v="4"/>
    <n v="270.8"/>
    <n v="270.8"/>
    <n v="0"/>
    <n v="3"/>
    <n v="129.26"/>
    <n v="4"/>
    <n v="219.65"/>
    <n v="0"/>
    <n v="619.71"/>
  </r>
  <r>
    <x v="21"/>
    <s v="22.1"/>
    <s v="2025 թվական, _x000a_1-ին եռամսյակ"/>
    <s v="17.01.2025թ _x000a_N 2/225-Ա"/>
    <x v="102"/>
    <d v="2025-01-20T00:00:00"/>
    <d v="2025-01-24T00:00:00"/>
    <x v="46"/>
    <n v="75.600999999999999"/>
    <n v="5"/>
    <n v="181.434"/>
    <n v="181.434"/>
    <n v="0"/>
    <n v="4"/>
    <n v="105.05"/>
    <n v="5"/>
    <n v="91.521000000000001"/>
    <n v="0"/>
    <n v="378.005"/>
  </r>
  <r>
    <x v="21"/>
    <s v="22.2"/>
    <s v="2025 թվական, _x000a_1-ին եռամսյակ"/>
    <s v="17.01.2025թ _x000a_N 2/225-Ա"/>
    <x v="103"/>
    <d v="2025-01-20T00:00:00"/>
    <d v="2025-01-24T00:00:00"/>
    <x v="46"/>
    <n v="75.600999999999999"/>
    <n v="5"/>
    <n v="181.434"/>
    <n v="181.434"/>
    <n v="0"/>
    <n v="4"/>
    <n v="105.05"/>
    <n v="5"/>
    <n v="91.521000000000001"/>
    <n v="0"/>
    <n v="378.005"/>
  </r>
  <r>
    <x v="21"/>
    <s v="22.3"/>
    <s v="2025 թվական, _x000a_1-ին եռամսյակ"/>
    <s v="23.01.2025թ _x000a_N 2/396-Ա"/>
    <x v="104"/>
    <d v="2025-02-02T00:00:00"/>
    <d v="2025-02-08T00:00:00"/>
    <x v="3"/>
    <n v="150.46714285714285"/>
    <n v="7"/>
    <n v="235.28"/>
    <n v="235.28"/>
    <n v="0"/>
    <n v="6"/>
    <n v="457.15499999999997"/>
    <n v="7"/>
    <n v="360.83499999999998"/>
    <n v="0"/>
    <n v="1053.27"/>
  </r>
  <r>
    <x v="21"/>
    <s v="22.4"/>
    <s v="2025 թվական, _x000a_1-ին եռամսյակ"/>
    <s v="23.01.2025թ _x000a_N 2/396-Ա"/>
    <x v="105"/>
    <d v="2025-02-02T00:00:00"/>
    <d v="2025-02-08T00:00:00"/>
    <x v="3"/>
    <n v="152.60999999999999"/>
    <n v="7"/>
    <n v="235.28"/>
    <n v="235.28"/>
    <n v="0"/>
    <n v="6"/>
    <n v="457.15499999999997"/>
    <n v="7"/>
    <n v="360.83499999999998"/>
    <n v="15"/>
    <n v="1068.27"/>
  </r>
  <r>
    <x v="21"/>
    <s v="22.5"/>
    <s v="2025 թվական, _x000a_1-ին եռամսյակ"/>
    <s v="21.01.2025թ _x000a_N 52-Ա"/>
    <x v="106"/>
    <d v="2025-01-29T00:00:00"/>
    <d v="2025-02-01T00:00:00"/>
    <x v="17"/>
    <n v="166.64025000000001"/>
    <n v="3.3333333333333335"/>
    <n v="359.11700000000002"/>
    <n v="359.11700000000002"/>
    <n v="0"/>
    <n v="3"/>
    <n v="170.88"/>
    <n v="4"/>
    <n v="136.56399999999999"/>
    <n v="0"/>
    <n v="666.56100000000004"/>
  </r>
  <r>
    <x v="21"/>
    <s v="22.6"/>
    <s v="2025 թվական, _x000a_1-ին եռամսյակ"/>
    <s v="04.02.2025թ _x000a_N 2/629-Ա"/>
    <x v="107"/>
    <d v="2025-02-10T00:00:00"/>
    <d v="2025-02-15T00:00:00"/>
    <x v="8"/>
    <n v="123.79116666666668"/>
    <n v="6"/>
    <n v="234.554"/>
    <n v="234.554"/>
    <n v="0"/>
    <n v="5"/>
    <n v="239.29499999999999"/>
    <n v="6"/>
    <n v="268.89800000000002"/>
    <n v="0"/>
    <n v="742.74700000000007"/>
  </r>
  <r>
    <x v="21"/>
    <s v="22.7"/>
    <s v="2025 թվական, _x000a_1-ին եռամսյակ"/>
    <s v="12.02.2025թ _x000a_N 119-Ա"/>
    <x v="106"/>
    <d v="2025-02-20T00:00:00"/>
    <d v="2025-02-22T00:00:00"/>
    <x v="0"/>
    <n v="104.04266666666666"/>
    <n v="3.3333333333333335"/>
    <n v="134.70500000000001"/>
    <n v="134.70500000000001"/>
    <n v="0"/>
    <n v="2"/>
    <n v="78.258999999999986"/>
    <n v="3"/>
    <n v="99.164000000000001"/>
    <n v="0"/>
    <n v="312.12799999999999"/>
  </r>
  <r>
    <x v="21"/>
    <s v="22.8"/>
    <s v="2025 թվական, _x000a_1-ին եռամսյակ"/>
    <s v="18.02.2025թ _x000a_N 2/910-Ա"/>
    <x v="108"/>
    <d v="2025-02-24T00:00:00"/>
    <d v="2025-02-28T00:00:00"/>
    <x v="40"/>
    <n v="23.27"/>
    <n v="5"/>
    <n v="0"/>
    <n v="0"/>
    <n v="0"/>
    <n v="4"/>
    <n v="0"/>
    <n v="5"/>
    <n v="116.35"/>
    <n v="0"/>
    <n v="116.35"/>
  </r>
  <r>
    <x v="21"/>
    <s v="22.9"/>
    <s v="2025 թվական, _x000a_1-ին եռամսյակ"/>
    <s v="18.02.2025թ _x000a_N Ա2/321-Ա"/>
    <x v="109"/>
    <d v="2025-02-24T00:00:00"/>
    <d v="2025-02-28T00:00:00"/>
    <x v="40"/>
    <n v="29.087499999999999"/>
    <n v="4"/>
    <n v="0"/>
    <n v="0"/>
    <n v="0"/>
    <n v="4"/>
    <n v="0"/>
    <n v="4"/>
    <n v="116.35"/>
    <n v="0"/>
    <n v="116.35"/>
  </r>
  <r>
    <x v="21"/>
    <s v="22.10"/>
    <s v="2025 թվական, _x000a_1-ին եռամսյակ"/>
    <s v="21.02.2025թ _x000a_N 2/1000-Ա"/>
    <x v="110"/>
    <d v="2025-03-02T00:00:00"/>
    <d v="2025-03-05T00:00:00"/>
    <x v="3"/>
    <n v="232.70499999999998"/>
    <n v="4"/>
    <n v="483.93200000000002"/>
    <n v="483.93200000000002"/>
    <n v="0"/>
    <n v="3"/>
    <n v="207.75"/>
    <n v="4"/>
    <n v="214.59800000000001"/>
    <n v="24.54"/>
    <n v="930.81999999999994"/>
  </r>
  <r>
    <x v="21"/>
    <s v="22.11"/>
    <s v="2025 թվական, _x000a_1-ին եռամսյակ"/>
    <s v="04.03.2025թ _x000a_N 2/1188-Ա"/>
    <x v="106"/>
    <d v="2025-03-05T00:00:00"/>
    <d v="2025-03-07T00:00:00"/>
    <x v="11"/>
    <n v="91.552000000000007"/>
    <n v="3.3333333333333335"/>
    <n v="112.02800000000001"/>
    <n v="112.02800000000001"/>
    <n v="0"/>
    <n v="2"/>
    <n v="74.998000000000005"/>
    <n v="3"/>
    <n v="87.63"/>
    <n v="0"/>
    <n v="274.65600000000001"/>
  </r>
  <r>
    <x v="21"/>
    <s v="22.12"/>
    <s v="2025 թվական, _x000a_1-ին եռամսյակ"/>
    <s v="04.03.2025թ _x000a_N 2/1188-Ա"/>
    <x v="111"/>
    <d v="2025-03-05T00:00:00"/>
    <d v="2025-03-07T00:00:00"/>
    <x v="11"/>
    <n v="54.209333333333326"/>
    <n v="3"/>
    <n v="0"/>
    <n v="0"/>
    <n v="0"/>
    <n v="2"/>
    <n v="74.998000000000005"/>
    <n v="3"/>
    <n v="87.63"/>
    <n v="0"/>
    <n v="162.62799999999999"/>
  </r>
  <r>
    <x v="21"/>
    <s v="22.13"/>
    <s v="2025 թվական, _x000a_1-ին եռամսյակ"/>
    <s v="04.03.2025թ _x000a_N 2/1188-Ա"/>
    <x v="112"/>
    <d v="2025-03-05T00:00:00"/>
    <d v="2025-03-07T00:00:00"/>
    <x v="11"/>
    <n v="44.209666666666664"/>
    <n v="3"/>
    <n v="0"/>
    <n v="0"/>
    <n v="0"/>
    <n v="2"/>
    <n v="44.999000000000002"/>
    <n v="3"/>
    <n v="87.63"/>
    <n v="0"/>
    <n v="132.62899999999999"/>
  </r>
  <r>
    <x v="21"/>
    <s v="22.14"/>
    <s v="2025 թվական, _x000a_1-ին եռամսյակ"/>
    <s v="04.03.2025թ _x000a_N 2/1188-Ա"/>
    <x v="113"/>
    <d v="2025-03-05T00:00:00"/>
    <d v="2025-03-07T00:00:00"/>
    <x v="11"/>
    <n v="54.209333333333326"/>
    <n v="3"/>
    <n v="0"/>
    <n v="0"/>
    <n v="0"/>
    <n v="2"/>
    <n v="74.998000000000005"/>
    <n v="3"/>
    <n v="87.63"/>
    <n v="0"/>
    <n v="162.62799999999999"/>
  </r>
  <r>
    <x v="21"/>
    <s v="22.15"/>
    <s v="2025 թվական, _x000a_1-ին եռամսյակ"/>
    <s v="04.03.2025թ _x000a_N 2/1188-Ա"/>
    <x v="114"/>
    <d v="2025-03-05T00:00:00"/>
    <d v="2025-03-07T00:00:00"/>
    <x v="11"/>
    <n v="91.552000000000007"/>
    <n v="3"/>
    <n v="112.02800000000001"/>
    <n v="112.02800000000001"/>
    <n v="0"/>
    <n v="2"/>
    <n v="74.998000000000005"/>
    <n v="3"/>
    <n v="87.63"/>
    <n v="0"/>
    <n v="274.65600000000001"/>
  </r>
  <r>
    <x v="21"/>
    <s v="22.16"/>
    <s v="2025 թվական, _x000a_1-ին եռամսյակ"/>
    <s v="27.02.2025թ _x000a_N 2/1124-Ա"/>
    <x v="115"/>
    <d v="2025-03-03T00:00:00"/>
    <d v="2025-03-07T00:00:00"/>
    <x v="47"/>
    <n v="68.805599999999998"/>
    <n v="5"/>
    <n v="149.37299999999999"/>
    <n v="149.37299999999999"/>
    <n v="0"/>
    <n v="4"/>
    <n v="104.026"/>
    <n v="5"/>
    <n v="90.629000000000005"/>
    <n v="0"/>
    <n v="344.02800000000002"/>
  </r>
  <r>
    <x v="21"/>
    <s v="22.17"/>
    <s v="2025 թվական, _x000a_1-ին եռամսյակ"/>
    <s v="21.02.2025թ _x000a_N 2/1002-Ա_x000a_03.03.2025թ _x000a_N 2/1147-Ա_x000a_07.03.2025թ _x000a_N 2/1288-Ա"/>
    <x v="116"/>
    <d v="2025-03-09T00:00:00"/>
    <d v="2025-03-11T00:00:00"/>
    <x v="4"/>
    <n v="135.03766666666669"/>
    <n v="3"/>
    <n v="155.37200000000001"/>
    <n v="155.37200000000001"/>
    <n v="0"/>
    <n v="2"/>
    <n v="105.01900000000001"/>
    <n v="3"/>
    <n v="144.72200000000001"/>
    <n v="0"/>
    <n v="405.11300000000006"/>
  </r>
  <r>
    <x v="21"/>
    <s v="22.18"/>
    <s v="2025 թվական, _x000a_1-ին եռամսյակ"/>
    <s v="04.03.2025թ _x000a_N Ա2/389-Ա"/>
    <x v="117"/>
    <d v="2025-03-05T00:00:00"/>
    <d v="2025-03-07T00:00:00"/>
    <x v="11"/>
    <n v="54.209333333333326"/>
    <n v="3"/>
    <n v="0"/>
    <n v="0"/>
    <n v="0"/>
    <n v="2"/>
    <n v="74.998000000000005"/>
    <n v="3"/>
    <n v="87.63"/>
    <n v="0"/>
    <n v="162.62799999999999"/>
  </r>
  <r>
    <x v="21"/>
    <s v="22.19"/>
    <s v="2025 թվական, _x000a_1-ին եռամսյակ"/>
    <s v="27.02.2025թ _x000a_N 161-Ա"/>
    <x v="118"/>
    <d v="2025-03-05T00:00:00"/>
    <d v="2025-03-07T00:00:00"/>
    <x v="11"/>
    <n v="44.209666666666664"/>
    <n v="3"/>
    <n v="0"/>
    <n v="0"/>
    <n v="0"/>
    <n v="2"/>
    <n v="44.999000000000002"/>
    <n v="3"/>
    <n v="87.63"/>
    <n v="0"/>
    <n v="132.62899999999999"/>
  </r>
  <r>
    <x v="21"/>
    <s v="22.20"/>
    <s v="2025 թվական, _x000a_1-ին եռամսյակ"/>
    <s v="06.03.2025թ _x000a_N 2/1238-Ա"/>
    <x v="119"/>
    <d v="2025-03-09T00:00:00"/>
    <d v="2025-03-15T00:00:00"/>
    <x v="3"/>
    <n v="148.8752857142857"/>
    <n v="7"/>
    <n v="250.179"/>
    <n v="250.179"/>
    <n v="0"/>
    <n v="6"/>
    <n v="414.267"/>
    <n v="7"/>
    <n v="377.68099999999998"/>
    <n v="0"/>
    <n v="1042.127"/>
  </r>
  <r>
    <x v="21"/>
    <s v="22.21"/>
    <s v="2025 թվական, _x000a_1-ին եռամսյակ"/>
    <s v="06.03.2025թ _x000a_N 2/1238-Ա"/>
    <x v="120"/>
    <d v="2025-03-09T00:00:00"/>
    <d v="2025-03-15T00:00:00"/>
    <x v="3"/>
    <n v="148.8752857142857"/>
    <n v="7"/>
    <n v="250.179"/>
    <n v="250.179"/>
    <n v="0"/>
    <n v="6"/>
    <n v="414.267"/>
    <n v="7"/>
    <n v="377.68099999999998"/>
    <n v="0"/>
    <n v="1042.127"/>
  </r>
  <r>
    <x v="21"/>
    <s v="22.22"/>
    <s v="2025 թվական, _x000a_1-ին եռամսյակ"/>
    <s v="21.03.2025թ _x000a_N 2/1631-Ա"/>
    <x v="121"/>
    <d v="2025-03-24T00:00:00"/>
    <d v="2025-03-27T00:00:00"/>
    <x v="0"/>
    <n v="103.73875"/>
    <n v="4"/>
    <n v="169.50200000000001"/>
    <n v="169.50200000000001"/>
    <n v="0"/>
    <n v="3"/>
    <n v="114.044"/>
    <n v="4"/>
    <n v="131.40899999999999"/>
    <n v="0"/>
    <n v="414.95499999999998"/>
  </r>
  <r>
    <x v="21"/>
    <s v="22.23"/>
    <s v="2025 թվական, _x000a_1-ին եռամսյակ"/>
    <s v="21.03.2025թ _x000a_N 2/1631-Ա"/>
    <x v="122"/>
    <d v="2025-03-24T00:00:00"/>
    <d v="2025-03-27T00:00:00"/>
    <x v="0"/>
    <n v="103.73875"/>
    <n v="4"/>
    <n v="169.50200000000001"/>
    <n v="169.50200000000001"/>
    <n v="0"/>
    <n v="3"/>
    <n v="114.044"/>
    <n v="4"/>
    <n v="131.40899999999999"/>
    <n v="0"/>
    <n v="414.95499999999998"/>
  </r>
  <r>
    <x v="21"/>
    <s v="22.24"/>
    <s v="2025 թվական, _x000a_1-ին եռամսյակ"/>
    <s v="21.03.2025թ _x000a_N 2/1631-Ա"/>
    <x v="123"/>
    <d v="2025-03-24T00:00:00"/>
    <d v="2025-03-27T00:00:00"/>
    <x v="0"/>
    <n v="103.73875"/>
    <n v="4"/>
    <n v="169.50200000000001"/>
    <n v="169.50200000000001"/>
    <n v="0"/>
    <n v="3"/>
    <n v="114.044"/>
    <n v="4"/>
    <n v="131.40899999999999"/>
    <n v="0"/>
    <n v="414.95499999999998"/>
  </r>
  <r>
    <x v="22"/>
    <s v="23.1"/>
    <s v="2025 թվական, _x000a_1-ին եռամսյակ"/>
    <s v="08.01.2025թ _x000a_N 3-Ա"/>
    <x v="124"/>
    <d v="2025-01-13T00:00:00"/>
    <d v="2025-01-16T00:00:00"/>
    <x v="48"/>
    <n v="181.46549999999999"/>
    <n v="4"/>
    <n v="408.31700000000001"/>
    <n v="408.31700000000001"/>
    <n v="0"/>
    <n v="3"/>
    <n v="127.732"/>
    <n v="4"/>
    <n v="189.81299999999999"/>
    <n v="0"/>
    <n v="725.86199999999997"/>
  </r>
  <r>
    <x v="22"/>
    <s v="23.2"/>
    <s v="2025 թվական, _x000a_1-ին եռամսյակ"/>
    <s v="08.01.2025թ _x000a_N 3-Ա"/>
    <x v="125"/>
    <d v="2025-01-13T00:00:00"/>
    <d v="2025-01-16T00:00:00"/>
    <x v="48"/>
    <n v="185.21549999999999"/>
    <n v="4"/>
    <n v="408.31700000000001"/>
    <n v="408.31700000000001"/>
    <n v="0"/>
    <n v="3"/>
    <n v="127.732"/>
    <n v="4"/>
    <n v="189.81299999999999"/>
    <n v="15"/>
    <n v="740.86199999999997"/>
  </r>
  <r>
    <x v="22"/>
    <s v="23.3"/>
    <s v="2025 թվական, _x000a_1-ին եռամսյակ"/>
    <s v="27.01.2025թ _x000a_N 37-Ա"/>
    <x v="126"/>
    <d v="2025-02-16T00:00:00"/>
    <d v="2025-02-21T00:00:00"/>
    <x v="49"/>
    <n v="118.29583333333333"/>
    <n v="6"/>
    <n v="255.49299999999999"/>
    <n v="255.49299999999999"/>
    <n v="0"/>
    <n v="5"/>
    <n v="160.68"/>
    <n v="6"/>
    <n v="283.702"/>
    <n v="9.9"/>
    <n v="709.77499999999998"/>
  </r>
  <r>
    <x v="22"/>
    <s v="23.4"/>
    <s v="2025 թվական, _x000a_1-ին եռամսյակ"/>
    <s v="04.02.2025թ _x000a_N 54-Ա"/>
    <x v="127"/>
    <d v="2025-02-24T00:00:00"/>
    <d v="2025-02-27T00:00:00"/>
    <x v="36"/>
    <n v="169.95400000000001"/>
    <n v="7"/>
    <n v="266.10500000000002"/>
    <n v="266.10500000000002"/>
    <n v="0"/>
    <n v="3"/>
    <n v="188.45400000000001"/>
    <n v="4"/>
    <n v="225.25700000000001"/>
    <n v="0"/>
    <n v="679.81600000000003"/>
  </r>
  <r>
    <x v="22"/>
    <s v="23.5"/>
    <s v="2025 թվական, _x000a_1-ին եռամսյակ"/>
    <s v="05.02.2025թ _x000a_N 58-Ա"/>
    <x v="127"/>
    <d v="2025-03-16T00:00:00"/>
    <d v="2025-03-25T00:00:00"/>
    <x v="8"/>
    <n v="67.392799999999994"/>
    <n v="7"/>
    <n v="225.76400000000001"/>
    <n v="225.76400000000001"/>
    <n v="0"/>
    <n v="9"/>
    <n v="0"/>
    <n v="10"/>
    <n v="448.16399999999999"/>
    <n v="0"/>
    <n v="673.928"/>
  </r>
  <r>
    <x v="22"/>
    <s v="23.6"/>
    <s v="2025 թվական, _x000a_1-ին եռամսյակ"/>
    <s v="19.02.2025թ _x000a_N 87-Ա"/>
    <x v="128"/>
    <d v="2025-03-24T00:00:00"/>
    <d v="2025-03-29T00:00:00"/>
    <x v="50"/>
    <n v="127.59433333333334"/>
    <n v="6"/>
    <n v="263.08600000000001"/>
    <n v="263.08600000000001"/>
    <n v="0"/>
    <n v="5"/>
    <n v="185.589"/>
    <n v="6"/>
    <n v="301.89100000000002"/>
    <n v="15"/>
    <n v="765.56600000000003"/>
  </r>
  <r>
    <x v="22"/>
    <s v="23.7"/>
    <s v="2025 թվական, _x000a_1-ին եռամսյակ"/>
    <s v="11.03.2025թ _x000a_N 118-Ա"/>
    <x v="129"/>
    <d v="2025-04-02T00:00:00"/>
    <d v="2025-04-05T00:00:00"/>
    <x v="49"/>
    <n v="48.475749999999998"/>
    <n v="4"/>
    <n v="0"/>
    <n v="0"/>
    <n v="0"/>
    <n v="3"/>
    <n v="0"/>
    <n v="4"/>
    <n v="193.90299999999999"/>
    <n v="0"/>
    <n v="193.90299999999999"/>
  </r>
  <r>
    <x v="22"/>
    <s v="23.8"/>
    <s v="2025 թվական, _x000a_1-ին եռամսյակ"/>
    <s v="14.03.2025թ _x000a_N 485-Ա"/>
    <x v="130"/>
    <d v="2025-04-02T00:00:00"/>
    <d v="2025-04-05T00:00:00"/>
    <x v="49"/>
    <n v="48.237250000000003"/>
    <n v="4"/>
    <n v="0"/>
    <n v="0"/>
    <n v="0"/>
    <n v="3"/>
    <n v="0"/>
    <n v="4"/>
    <n v="192.94900000000001"/>
    <n v="0"/>
    <n v="192.94900000000001"/>
  </r>
  <r>
    <x v="23"/>
    <s v="24.1"/>
    <s v="2025 թվական, _x000a_1-ին եռամսյակ"/>
    <s v="21.02.2025թ _x000a_N 37-Ա"/>
    <x v="131"/>
    <d v="2025-03-16T00:00:00"/>
    <d v="2025-03-28T00:00:00"/>
    <x v="4"/>
    <n v="103.24176923076924"/>
    <n v="13"/>
    <n v="367.45600000000002"/>
    <n v="367.45600000000002"/>
    <n v="0"/>
    <n v="12"/>
    <n v="366.59399999999999"/>
    <n v="13"/>
    <n v="608.09299999999996"/>
    <n v="0"/>
    <n v="1342.143"/>
  </r>
  <r>
    <x v="24"/>
    <s v="25.1"/>
    <s v="2025 թվական, _x000a_1-ին եռամսյակ"/>
    <s v="10.02.2025թ _x000a_N 112-Ա"/>
    <x v="132"/>
    <d v="2025-02-16T00:00:00"/>
    <d v="2025-02-19T00:00:00"/>
    <x v="3"/>
    <n v="185.95025000000001"/>
    <n v="4"/>
    <n v="329.96499999999997"/>
    <n v="329.96499999999997"/>
    <n v="0"/>
    <n v="3"/>
    <n v="206.49600000000001"/>
    <n v="4"/>
    <n v="207.34"/>
    <n v="0"/>
    <n v="743.801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8" indent="0" compact="0" compactData="0" multipleFieldFilters="0">
  <location ref="A10:M144" firstHeaderRow="0" firstDataRow="1" firstDataCol="2"/>
  <pivotFields count="20">
    <pivotField axis="axisRow" compact="0" outline="0" showAll="0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m="1" x="33"/>
        <item x="9"/>
        <item x="10"/>
        <item x="11"/>
        <item x="12"/>
        <item x="13"/>
        <item x="14"/>
        <item x="15"/>
        <item x="16"/>
        <item x="17"/>
        <item x="18"/>
        <item m="1" x="30"/>
        <item x="19"/>
        <item x="20"/>
        <item x="21"/>
        <item x="22"/>
        <item x="23"/>
        <item x="24"/>
        <item m="1" x="28"/>
        <item m="1" x="29"/>
        <item m="1" x="26"/>
        <item m="1" x="32"/>
        <item m="1" x="25"/>
        <item m="1" x="27"/>
        <item m="1" x="31"/>
      </items>
    </pivotField>
    <pivotField compact="0" outline="0" showAll="0" defaultSubtotal="0"/>
    <pivotField compact="0" outline="0" showAll="0" defaultSubtotal="0"/>
    <pivotField compact="0" outline="0" showAll="0" defaultSubtotal="0"/>
    <pivotField name="Անունը, ազգանունը, _x000a_զբաղեցրած պաշտոնը" axis="axisRow" compact="0" outline="0" showAll="0" defaultSubtotal="0">
      <items count="133">
        <item x="4"/>
        <item x="9"/>
        <item x="11"/>
        <item x="18"/>
        <item x="19"/>
        <item x="20"/>
        <item x="24"/>
        <item x="28"/>
        <item x="21"/>
        <item x="31"/>
        <item x="33"/>
        <item x="37"/>
        <item x="42"/>
        <item x="38"/>
        <item x="45"/>
        <item x="47"/>
        <item x="48"/>
        <item x="50"/>
        <item x="60"/>
        <item x="71"/>
        <item x="66"/>
        <item x="75"/>
        <item x="74"/>
        <item x="76"/>
        <item x="77"/>
        <item x="79"/>
        <item x="81"/>
        <item x="84"/>
        <item x="82"/>
        <item x="86"/>
        <item x="95"/>
        <item x="96"/>
        <item x="99"/>
        <item x="101"/>
        <item x="106"/>
        <item x="107"/>
        <item x="114"/>
        <item x="104"/>
        <item x="115"/>
        <item x="111"/>
        <item x="110"/>
        <item x="102"/>
        <item x="131"/>
        <item x="0"/>
        <item x="1"/>
        <item x="2"/>
        <item x="3"/>
        <item x="5"/>
        <item x="6"/>
        <item x="7"/>
        <item x="8"/>
        <item x="10"/>
        <item x="12"/>
        <item x="13"/>
        <item x="14"/>
        <item x="15"/>
        <item x="16"/>
        <item x="17"/>
        <item x="22"/>
        <item x="23"/>
        <item x="25"/>
        <item x="26"/>
        <item x="27"/>
        <item x="29"/>
        <item x="30"/>
        <item x="32"/>
        <item x="34"/>
        <item x="35"/>
        <item x="36"/>
        <item x="39"/>
        <item x="40"/>
        <item x="41"/>
        <item x="43"/>
        <item x="44"/>
        <item x="46"/>
        <item x="49"/>
        <item x="51"/>
        <item x="52"/>
        <item x="53"/>
        <item x="54"/>
        <item x="55"/>
        <item x="56"/>
        <item x="57"/>
        <item x="58"/>
        <item x="59"/>
        <item x="61"/>
        <item x="62"/>
        <item x="63"/>
        <item x="64"/>
        <item x="65"/>
        <item x="67"/>
        <item x="68"/>
        <item x="69"/>
        <item x="70"/>
        <item x="72"/>
        <item x="73"/>
        <item x="78"/>
        <item x="80"/>
        <item x="83"/>
        <item x="85"/>
        <item x="87"/>
        <item x="88"/>
        <item x="89"/>
        <item x="90"/>
        <item x="91"/>
        <item x="92"/>
        <item x="93"/>
        <item x="94"/>
        <item x="97"/>
        <item x="98"/>
        <item x="100"/>
        <item x="103"/>
        <item x="105"/>
        <item x="108"/>
        <item x="109"/>
        <item x="112"/>
        <item x="113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</items>
    </pivotField>
    <pivotField compact="0" numFmtId="169" outline="0" showAll="0" defaultSubtotal="0"/>
    <pivotField compact="0" numFmtId="169" outline="0" showAll="0" defaultSubtotal="0"/>
    <pivotField compact="0" outline="0" showAll="0" defaultSubtotal="0">
      <items count="51">
        <item x="4"/>
        <item x="49"/>
        <item x="37"/>
        <item x="0"/>
        <item x="38"/>
        <item x="8"/>
        <item x="25"/>
        <item x="11"/>
        <item x="13"/>
        <item x="5"/>
        <item x="10"/>
        <item x="9"/>
        <item x="35"/>
        <item x="40"/>
        <item x="17"/>
        <item x="50"/>
        <item x="23"/>
        <item x="1"/>
        <item x="2"/>
        <item x="3"/>
        <item x="6"/>
        <item x="7"/>
        <item x="12"/>
        <item x="14"/>
        <item x="15"/>
        <item x="16"/>
        <item x="18"/>
        <item x="19"/>
        <item x="20"/>
        <item x="21"/>
        <item x="22"/>
        <item x="24"/>
        <item x="26"/>
        <item x="27"/>
        <item x="28"/>
        <item x="29"/>
        <item x="30"/>
        <item x="31"/>
        <item x="32"/>
        <item x="33"/>
        <item x="34"/>
        <item x="36"/>
        <item x="39"/>
        <item x="41"/>
        <item x="42"/>
        <item x="43"/>
        <item x="44"/>
        <item x="45"/>
        <item x="46"/>
        <item x="47"/>
        <item x="48"/>
      </items>
    </pivotField>
    <pivotField compact="0" numFmtId="164" outline="0" showAll="0" defaultSubtotal="0"/>
    <pivotField dataField="1" compact="0" numFmtId="164" outline="0" showAll="0" defaultSubtotal="0"/>
    <pivotField dataField="1" compact="0" numFmtId="41" outline="0" showAll="0" defaultSubtotal="0"/>
    <pivotField dataField="1" compact="0" outline="0" showAll="0" defaultSubtotal="0"/>
    <pivotField dataField="1" compact="0" numFmtId="164" outline="0" showAll="0" defaultSubtotal="0"/>
    <pivotField dataField="1" compact="0" numFmtId="1" outline="0" showAll="0" defaultSubtotal="0"/>
    <pivotField dataField="1" compact="0" numFmtId="164" outline="0" showAll="0" defaultSubtotal="0"/>
    <pivotField dataField="1" compact="0" numFmtId="1" outline="0" showAll="0" defaultSubtotal="0"/>
    <pivotField dataField="1" compact="0" numFmtId="164" outline="0" showAll="0" defaultSubtotal="0"/>
    <pivotField dataField="1" compact="0" numFmtId="164" outline="0" showAll="0" defaultSubtotal="0"/>
    <pivotField dataField="1" compact="0" numFmtId="164" outline="0" showAll="0" defaultSubtotal="0"/>
    <pivotField dataField="1" compact="0" outline="0" dragToRow="0" dragToCol="0" dragToPage="0" showAll="0" defaultSubtotal="0"/>
  </pivotFields>
  <rowFields count="2">
    <field x="0"/>
    <field x="4"/>
  </rowFields>
  <rowItems count="134">
    <i>
      <x/>
      <x v="43"/>
    </i>
    <i>
      <x v="1"/>
      <x v="44"/>
    </i>
    <i>
      <x v="2"/>
      <x v="45"/>
    </i>
    <i r="1">
      <x v="46"/>
    </i>
    <i>
      <x v="3"/>
      <x/>
    </i>
    <i r="1">
      <x v="1"/>
    </i>
    <i r="1">
      <x v="47"/>
    </i>
    <i r="1">
      <x v="48"/>
    </i>
    <i r="1">
      <x v="49"/>
    </i>
    <i r="1">
      <x v="50"/>
    </i>
    <i r="1">
      <x v="51"/>
    </i>
    <i>
      <x v="4"/>
      <x v="2"/>
    </i>
    <i r="1">
      <x v="52"/>
    </i>
    <i r="1">
      <x v="53"/>
    </i>
    <i>
      <x v="5"/>
      <x v="54"/>
    </i>
    <i r="1">
      <x v="55"/>
    </i>
    <i r="1">
      <x v="56"/>
    </i>
    <i>
      <x v="6"/>
      <x v="57"/>
    </i>
    <i>
      <x v="7"/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>
      <x v="8"/>
      <x v="10"/>
    </i>
    <i r="1">
      <x v="66"/>
    </i>
    <i r="1">
      <x v="67"/>
    </i>
    <i r="1">
      <x v="68"/>
    </i>
    <i>
      <x v="10"/>
      <x v="11"/>
    </i>
    <i r="1">
      <x v="12"/>
    </i>
    <i r="1">
      <x v="13"/>
    </i>
    <i r="1">
      <x v="69"/>
    </i>
    <i r="1">
      <x v="70"/>
    </i>
    <i r="1">
      <x v="71"/>
    </i>
    <i r="1">
      <x v="72"/>
    </i>
    <i>
      <x v="11"/>
      <x v="14"/>
    </i>
    <i r="1">
      <x v="73"/>
    </i>
    <i>
      <x v="12"/>
      <x v="15"/>
    </i>
    <i r="1">
      <x v="16"/>
    </i>
    <i r="1">
      <x v="17"/>
    </i>
    <i r="1">
      <x v="18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>
      <x v="13"/>
      <x v="19"/>
    </i>
    <i r="1">
      <x v="20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>
      <x v="14"/>
      <x v="21"/>
    </i>
    <i r="1">
      <x v="22"/>
    </i>
    <i r="1">
      <x v="23"/>
    </i>
    <i>
      <x v="15"/>
      <x v="24"/>
    </i>
    <i r="1">
      <x v="25"/>
    </i>
    <i r="1">
      <x v="26"/>
    </i>
    <i r="1">
      <x v="27"/>
    </i>
    <i r="1">
      <x v="28"/>
    </i>
    <i r="1">
      <x v="96"/>
    </i>
    <i r="1">
      <x v="97"/>
    </i>
    <i r="1">
      <x v="98"/>
    </i>
    <i r="1">
      <x v="99"/>
    </i>
    <i>
      <x v="16"/>
      <x v="29"/>
    </i>
    <i r="1">
      <x v="100"/>
    </i>
    <i r="1">
      <x v="101"/>
    </i>
    <i>
      <x v="17"/>
      <x v="102"/>
    </i>
    <i r="1">
      <x v="103"/>
    </i>
    <i r="1">
      <x v="104"/>
    </i>
    <i r="1">
      <x v="105"/>
    </i>
    <i r="1">
      <x v="106"/>
    </i>
    <i r="1">
      <x v="107"/>
    </i>
    <i>
      <x v="18"/>
      <x v="30"/>
    </i>
    <i r="1">
      <x v="31"/>
    </i>
    <i>
      <x v="19"/>
      <x v="108"/>
    </i>
    <i>
      <x v="21"/>
      <x v="109"/>
    </i>
    <i>
      <x v="22"/>
      <x v="32"/>
    </i>
    <i r="1">
      <x v="33"/>
    </i>
    <i r="1">
      <x v="110"/>
    </i>
    <i>
      <x v="23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>
      <x v="24"/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>
      <x v="25"/>
      <x v="42"/>
    </i>
    <i>
      <x v="26"/>
      <x v="132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Գործուղման միջին ծախսը մեկ օրվա համար ըստ գործուղված անձի՝  գործուղումների քանակի" fld="19" baseField="4" baseItem="3"/>
    <dataField name="Average of Գործուղման միջին տևողությունը ըստ գործուղված անձի" fld="9" subtotal="average" baseField="4" baseItem="3"/>
    <dataField name="Sum of Ճանապարհածախսը՝ _x000a_այդ թվում" fld="10" baseField="0" baseItem="0"/>
    <dataField name="Sum of Էկոնոմ դաս" fld="11" baseField="0" baseItem="0"/>
    <dataField name="Sum of Բիզնես դաս" fld="12" baseField="0" baseItem="0"/>
    <dataField name="Sum of Գիշերավարձը" fld="14" baseField="0" baseItem="0"/>
    <dataField name="Sum of Գիշերավարձը _x000a_/օրերի քանակ/" fld="13" baseField="0" baseItem="0" numFmtId="3"/>
    <dataField name="Sum of Օրապահիկը_x000a_" fld="16" baseField="0" baseItem="0"/>
    <dataField name="Sum of Օրապահիկը_x000a_ /օրերի քանակ/" fld="15" baseField="0" baseItem="0" numFmtId="3"/>
    <dataField name="Sum of _x000a_Այլ ծախսեր" fld="17" baseField="0" baseItem="0"/>
    <dataField name="Sum of _x000a_Ընդամենը ծախսեր" fld="18" baseField="0" baseItem="0"/>
  </dataFields>
  <formats count="181">
    <format dxfId="487">
      <pivotArea field="0" type="button" dataOnly="0" labelOnly="1" outline="0" axis="axisRow" fieldPosition="0"/>
    </format>
    <format dxfId="486">
      <pivotArea field="4" type="button" dataOnly="0" labelOnly="1" outline="0" axis="axisRow" fieldPosition="1"/>
    </format>
    <format dxfId="485">
      <pivotArea dataOnly="0" labelOnly="1" outline="0" fieldPosition="0">
        <references count="1">
          <reference field="0" count="0"/>
        </references>
      </pivotArea>
    </format>
    <format dxfId="484">
      <pivotArea dataOnly="0" labelOnly="1" grandRow="1" outline="0" fieldPosition="0"/>
    </format>
    <format dxfId="483">
      <pivotArea type="all" dataOnly="0" outline="0" fieldPosition="0"/>
    </format>
    <format dxfId="482">
      <pivotArea outline="0" collapsedLevelsAreSubtotals="1" fieldPosition="0"/>
    </format>
    <format dxfId="481">
      <pivotArea field="0" type="button" dataOnly="0" labelOnly="1" outline="0" axis="axisRow" fieldPosition="0"/>
    </format>
    <format dxfId="480">
      <pivotArea field="4" type="button" dataOnly="0" labelOnly="1" outline="0" axis="axisRow" fieldPosition="1"/>
    </format>
    <format dxfId="479">
      <pivotArea dataOnly="0" labelOnly="1" outline="0" fieldPosition="0">
        <references count="1">
          <reference field="0" count="0"/>
        </references>
      </pivotArea>
    </format>
    <format dxfId="478">
      <pivotArea dataOnly="0" labelOnly="1" grandRow="1" outline="0" fieldPosition="0"/>
    </format>
    <format dxfId="477">
      <pivotArea field="0" type="button" dataOnly="0" labelOnly="1" outline="0" axis="axisRow" fieldPosition="0"/>
    </format>
    <format dxfId="476">
      <pivotArea field="4" type="button" dataOnly="0" labelOnly="1" outline="0" axis="axisRow" fieldPosition="1"/>
    </format>
    <format dxfId="475">
      <pivotArea field="7" type="button" dataOnly="0" labelOnly="1" outline="0"/>
    </format>
    <format dxfId="474">
      <pivotArea type="all" dataOnly="0" outline="0" fieldPosition="0"/>
    </format>
    <format dxfId="473">
      <pivotArea outline="0" collapsedLevelsAreSubtotals="1" fieldPosition="0"/>
    </format>
    <format dxfId="472">
      <pivotArea field="0" type="button" dataOnly="0" labelOnly="1" outline="0" axis="axisRow" fieldPosition="0"/>
    </format>
    <format dxfId="471">
      <pivotArea field="4" type="button" dataOnly="0" labelOnly="1" outline="0" axis="axisRow" fieldPosition="1"/>
    </format>
    <format dxfId="470">
      <pivotArea field="7" type="button" dataOnly="0" labelOnly="1" outline="0"/>
    </format>
    <format dxfId="469">
      <pivotArea dataOnly="0" labelOnly="1" outline="0" fieldPosition="0">
        <references count="1">
          <reference field="0" count="0"/>
        </references>
      </pivotArea>
    </format>
    <format dxfId="468">
      <pivotArea dataOnly="0" labelOnly="1" grandRow="1" outline="0" fieldPosition="0"/>
    </format>
    <format dxfId="467">
      <pivotArea field="4" type="button" dataOnly="0" labelOnly="1" outline="0" axis="axisRow" fieldPosition="1"/>
    </format>
    <format dxfId="466">
      <pivotArea field="4" type="button" dataOnly="0" labelOnly="1" outline="0" axis="axisRow" fieldPosition="1"/>
    </format>
    <format dxfId="465">
      <pivotArea field="4" type="button" dataOnly="0" labelOnly="1" outline="0" axis="axisRow" fieldPosition="1"/>
    </format>
    <format dxfId="464">
      <pivotArea outline="0" collapsedLevelsAreSubtotals="1" fieldPosition="0"/>
    </format>
    <format dxfId="463">
      <pivotArea field="7" type="button" dataOnly="0" labelOnly="1" outline="0"/>
    </format>
    <format dxfId="462">
      <pivotArea field="7" type="button" dataOnly="0" labelOnly="1" outline="0"/>
    </format>
    <format dxfId="461">
      <pivotArea dataOnly="0" labelOnly="1" outline="0" fieldPosition="0">
        <references count="1">
          <reference field="4" count="0"/>
        </references>
      </pivotArea>
    </format>
    <format dxfId="460">
      <pivotArea field="4" type="button" dataOnly="0" labelOnly="1" outline="0" axis="axisRow" fieldPosition="1"/>
    </format>
    <format dxfId="459">
      <pivotArea field="4" type="button" dataOnly="0" labelOnly="1" outline="0" axis="axisRow" fieldPosition="1"/>
    </format>
    <format dxfId="458">
      <pivotArea field="4" type="button" dataOnly="0" labelOnly="1" outline="0" axis="axisRow" fieldPosition="1"/>
    </format>
    <format dxfId="457">
      <pivotArea field="0" type="button" dataOnly="0" labelOnly="1" outline="0" axis="axisRow" fieldPosition="0"/>
    </format>
    <format dxfId="456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455">
      <pivotArea dataOnly="0" labelOnly="1" outline="0" fieldPosition="0">
        <references count="1">
          <reference field="4294967294" count="2">
            <x v="5"/>
            <x v="7"/>
          </reference>
        </references>
      </pivotArea>
    </format>
    <format dxfId="45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453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452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451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450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49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448">
      <pivotArea type="all" dataOnly="0" outline="0" fieldPosition="0"/>
    </format>
    <format dxfId="447">
      <pivotArea outline="0" collapsedLevelsAreSubtotals="1" fieldPosition="0"/>
    </format>
    <format dxfId="446">
      <pivotArea field="0" type="button" dataOnly="0" labelOnly="1" outline="0" axis="axisRow" fieldPosition="0"/>
    </format>
    <format dxfId="445">
      <pivotArea field="4" type="button" dataOnly="0" labelOnly="1" outline="0" axis="axisRow" fieldPosition="1"/>
    </format>
    <format dxfId="444">
      <pivotArea dataOnly="0" labelOnly="1" outline="0" fieldPosition="0">
        <references count="1">
          <reference field="0" count="0"/>
        </references>
      </pivotArea>
    </format>
    <format dxfId="443">
      <pivotArea dataOnly="0" labelOnly="1" grandRow="1" outline="0" fieldPosition="0"/>
    </format>
    <format dxfId="442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41">
      <pivotArea field="4" type="button" dataOnly="0" labelOnly="1" outline="0" axis="axisRow" fieldPosition="1"/>
    </format>
    <format dxfId="440">
      <pivotArea field="4" type="button" dataOnly="0" labelOnly="1" outline="0" axis="axisRow" fieldPosition="1"/>
    </format>
    <format dxfId="439">
      <pivotArea dataOnly="0" labelOnly="1" grandRow="1" outline="0" fieldPosition="0"/>
    </format>
    <format dxfId="438">
      <pivotArea field="4" type="button" dataOnly="0" labelOnly="1" outline="0" axis="axisRow" fieldPosition="1"/>
    </format>
    <format dxfId="437">
      <pivotArea dataOnly="0" labelOnly="1" grandRow="1" outline="0" fieldPosition="0"/>
    </format>
    <format dxfId="436">
      <pivotArea field="0" type="button" dataOnly="0" labelOnly="1" outline="0" axis="axisRow" fieldPosition="0"/>
    </format>
    <format dxfId="435">
      <pivotArea field="4" type="button" dataOnly="0" labelOnly="1" outline="0" axis="axisRow" fieldPosition="1"/>
    </format>
    <format dxfId="434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33">
      <pivotArea field="0" type="button" dataOnly="0" labelOnly="1" outline="0" axis="axisRow" fieldPosition="0"/>
    </format>
    <format dxfId="432">
      <pivotArea field="4" type="button" dataOnly="0" labelOnly="1" outline="0" axis="axisRow" fieldPosition="1"/>
    </format>
    <format dxfId="431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30">
      <pivotArea field="0" type="button" dataOnly="0" labelOnly="1" outline="0" axis="axisRow" fieldPosition="0"/>
    </format>
    <format dxfId="429">
      <pivotArea field="4" type="button" dataOnly="0" labelOnly="1" outline="0" axis="axisRow" fieldPosition="1"/>
    </format>
    <format dxfId="428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27">
      <pivotArea field="0" type="button" dataOnly="0" labelOnly="1" outline="0" axis="axisRow" fieldPosition="0"/>
    </format>
    <format dxfId="426">
      <pivotArea field="4" type="button" dataOnly="0" labelOnly="1" outline="0" axis="axisRow" fieldPosition="1"/>
    </format>
    <format dxfId="425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24">
      <pivotArea field="0" type="button" dataOnly="0" labelOnly="1" outline="0" axis="axisRow" fieldPosition="0"/>
    </format>
    <format dxfId="423">
      <pivotArea field="4" type="button" dataOnly="0" labelOnly="1" outline="0" axis="axisRow" fieldPosition="1"/>
    </format>
    <format dxfId="422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21">
      <pivotArea field="0" type="button" dataOnly="0" labelOnly="1" outline="0" axis="axisRow" fieldPosition="0"/>
    </format>
    <format dxfId="420">
      <pivotArea field="4" type="button" dataOnly="0" labelOnly="1" outline="0" axis="axisRow" fieldPosition="1"/>
    </format>
    <format dxfId="419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18">
      <pivotArea field="4" type="button" dataOnly="0" labelOnly="1" outline="0" axis="axisRow" fieldPosition="1"/>
    </format>
    <format dxfId="417">
      <pivotArea dataOnly="0" labelOnly="1" grandRow="1" outline="0" fieldPosition="0"/>
    </format>
    <format dxfId="416">
      <pivotArea field="4" type="button" dataOnly="0" labelOnly="1" outline="0" axis="axisRow" fieldPosition="1"/>
    </format>
    <format dxfId="415">
      <pivotArea dataOnly="0" labelOnly="1" grandRow="1" outline="0" fieldPosition="0"/>
    </format>
    <format dxfId="414">
      <pivotArea field="0" type="button" dataOnly="0" labelOnly="1" outline="0" axis="axisRow" fieldPosition="0"/>
    </format>
    <format dxfId="413">
      <pivotArea field="4" type="button" dataOnly="0" labelOnly="1" outline="0" axis="axisRow" fieldPosition="1"/>
    </format>
    <format dxfId="412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11">
      <pivotArea field="0" type="button" dataOnly="0" labelOnly="1" outline="0" axis="axisRow" fieldPosition="0"/>
    </format>
    <format dxfId="410">
      <pivotArea field="4" type="button" dataOnly="0" labelOnly="1" outline="0" axis="axisRow" fieldPosition="1"/>
    </format>
    <format dxfId="409">
      <pivotArea dataOnly="0" labelOnly="1" outline="0" fieldPosition="0">
        <references count="1">
          <reference field="4294967294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08">
      <pivotArea field="4" type="button" dataOnly="0" labelOnly="1" outline="0" axis="axisRow" fieldPosition="1"/>
    </format>
    <format dxfId="407">
      <pivotArea dataOnly="0" labelOnly="1" grandRow="1" outline="0" fieldPosition="0"/>
    </format>
    <format dxfId="40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0">
      <pivotArea outline="0" fieldPosition="0">
        <references count="1">
          <reference field="4294967294" count="1" selected="0">
            <x v="2"/>
          </reference>
        </references>
      </pivotArea>
    </format>
    <format dxfId="39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9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field="0" type="button" dataOnly="0" labelOnly="1" outline="0" axis="axisRow" fieldPosition="0"/>
    </format>
    <format dxfId="212">
      <pivotArea field="4" type="button" dataOnly="0" labelOnly="1" outline="0" axis="axisRow" fieldPosition="1"/>
    </format>
    <format dxfId="211">
      <pivotArea dataOnly="0" labelOnly="1" outline="0" fieldPosition="0">
        <references count="1">
          <reference field="0" count="0"/>
        </references>
      </pivotArea>
    </format>
    <format dxfId="210">
      <pivotArea dataOnly="0" labelOnly="1" grandRow="1" outline="0" fieldPosition="0"/>
    </format>
    <format dxfId="209">
      <pivotArea dataOnly="0" labelOnly="1" outline="0" fieldPosition="0">
        <references count="2">
          <reference field="0" count="1" selected="0">
            <x v="0"/>
          </reference>
          <reference field="4" count="1">
            <x v="43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1"/>
          </reference>
          <reference field="4" count="1">
            <x v="44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2"/>
          </reference>
          <reference field="4" count="2">
            <x v="45"/>
            <x v="46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3"/>
          </reference>
          <reference field="4" count="7">
            <x v="0"/>
            <x v="1"/>
            <x v="47"/>
            <x v="48"/>
            <x v="49"/>
            <x v="50"/>
            <x v="51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4"/>
          </reference>
          <reference field="4" count="3">
            <x v="2"/>
            <x v="52"/>
            <x v="53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5"/>
          </reference>
          <reference field="4" count="3">
            <x v="54"/>
            <x v="55"/>
            <x v="56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6"/>
          </reference>
          <reference field="4" count="1">
            <x v="57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7"/>
          </reference>
          <reference field="4" count="15">
            <x v="3"/>
            <x v="4"/>
            <x v="5"/>
            <x v="6"/>
            <x v="7"/>
            <x v="8"/>
            <x v="9"/>
            <x v="58"/>
            <x v="59"/>
            <x v="60"/>
            <x v="61"/>
            <x v="62"/>
            <x v="63"/>
            <x v="64"/>
            <x v="65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8"/>
          </reference>
          <reference field="4" count="4">
            <x v="10"/>
            <x v="66"/>
            <x v="67"/>
            <x v="68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10"/>
          </reference>
          <reference field="4" count="7">
            <x v="11"/>
            <x v="12"/>
            <x v="13"/>
            <x v="69"/>
            <x v="70"/>
            <x v="71"/>
            <x v="72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11"/>
          </reference>
          <reference field="4" count="2">
            <x v="14"/>
            <x v="73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12"/>
          </reference>
          <reference field="4" count="15">
            <x v="15"/>
            <x v="16"/>
            <x v="17"/>
            <x v="18"/>
            <x v="74"/>
            <x v="75"/>
            <x v="76"/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13"/>
          </reference>
          <reference field="4" count="13">
            <x v="19"/>
            <x v="20"/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14"/>
          </reference>
          <reference field="4" count="3">
            <x v="21"/>
            <x v="22"/>
            <x v="23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15"/>
          </reference>
          <reference field="4" count="9">
            <x v="24"/>
            <x v="25"/>
            <x v="26"/>
            <x v="27"/>
            <x v="28"/>
            <x v="96"/>
            <x v="97"/>
            <x v="98"/>
            <x v="99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6"/>
          </reference>
          <reference field="4" count="3">
            <x v="29"/>
            <x v="100"/>
            <x v="101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17"/>
          </reference>
          <reference field="4" count="6">
            <x v="102"/>
            <x v="103"/>
            <x v="104"/>
            <x v="105"/>
            <x v="106"/>
            <x v="107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18"/>
          </reference>
          <reference field="4" count="2">
            <x v="30"/>
            <x v="31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19"/>
          </reference>
          <reference field="4" count="1">
            <x v="108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21"/>
          </reference>
          <reference field="4" count="1">
            <x v="109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22"/>
          </reference>
          <reference field="4" count="3">
            <x v="32"/>
            <x v="33"/>
            <x v="110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23"/>
          </reference>
          <reference field="4" count="22">
            <x v="34"/>
            <x v="35"/>
            <x v="36"/>
            <x v="37"/>
            <x v="38"/>
            <x v="39"/>
            <x v="40"/>
            <x v="41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24"/>
          </reference>
          <reference field="4" count="7">
            <x v="125"/>
            <x v="126"/>
            <x v="127"/>
            <x v="128"/>
            <x v="129"/>
            <x v="130"/>
            <x v="131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25"/>
          </reference>
          <reference field="4" count="1">
            <x v="42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26"/>
          </reference>
          <reference field="4" count="1">
            <x v="132"/>
          </reference>
        </references>
      </pivotArea>
    </format>
    <format dxfId="184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83">
      <pivotArea field="0" type="button" dataOnly="0" labelOnly="1" outline="0" axis="axisRow" fieldPosition="0"/>
    </format>
    <format dxfId="182">
      <pivotArea field="4" type="button" dataOnly="0" labelOnly="1" outline="0" axis="axisRow" fieldPosition="1"/>
    </format>
    <format dxfId="181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3">
      <pivotArea field="4" type="button" dataOnly="0" labelOnly="1" outline="0" axis="axisRow" fieldPosition="1"/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0" count="1" selected="0">
            <x v="0"/>
          </reference>
          <reference field="4" count="1">
            <x v="43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1"/>
          </reference>
          <reference field="4" count="1">
            <x v="44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2"/>
          </reference>
          <reference field="4" count="2">
            <x v="45"/>
            <x v="46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3"/>
          </reference>
          <reference field="4" count="7">
            <x v="0"/>
            <x v="1"/>
            <x v="47"/>
            <x v="48"/>
            <x v="49"/>
            <x v="50"/>
            <x v="51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4"/>
          </reference>
          <reference field="4" count="3">
            <x v="2"/>
            <x v="52"/>
            <x v="53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5"/>
          </reference>
          <reference field="4" count="3">
            <x v="54"/>
            <x v="55"/>
            <x v="56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6"/>
          </reference>
          <reference field="4" count="1">
            <x v="57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7"/>
          </reference>
          <reference field="4" count="15">
            <x v="3"/>
            <x v="4"/>
            <x v="5"/>
            <x v="6"/>
            <x v="7"/>
            <x v="8"/>
            <x v="9"/>
            <x v="58"/>
            <x v="59"/>
            <x v="60"/>
            <x v="61"/>
            <x v="62"/>
            <x v="63"/>
            <x v="64"/>
            <x v="65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8"/>
          </reference>
          <reference field="4" count="4">
            <x v="10"/>
            <x v="66"/>
            <x v="67"/>
            <x v="68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0"/>
          </reference>
          <reference field="4" count="7">
            <x v="11"/>
            <x v="12"/>
            <x v="13"/>
            <x v="69"/>
            <x v="70"/>
            <x v="71"/>
            <x v="72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1"/>
          </reference>
          <reference field="4" count="2">
            <x v="14"/>
            <x v="73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2"/>
          </reference>
          <reference field="4" count="15">
            <x v="15"/>
            <x v="16"/>
            <x v="17"/>
            <x v="18"/>
            <x v="74"/>
            <x v="75"/>
            <x v="76"/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13"/>
          </reference>
          <reference field="4" count="13">
            <x v="19"/>
            <x v="20"/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14"/>
          </reference>
          <reference field="4" count="3">
            <x v="21"/>
            <x v="22"/>
            <x v="23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5"/>
          </reference>
          <reference field="4" count="9">
            <x v="24"/>
            <x v="25"/>
            <x v="26"/>
            <x v="27"/>
            <x v="28"/>
            <x v="96"/>
            <x v="97"/>
            <x v="98"/>
            <x v="99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6"/>
          </reference>
          <reference field="4" count="3">
            <x v="29"/>
            <x v="100"/>
            <x v="101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7"/>
          </reference>
          <reference field="4" count="6">
            <x v="102"/>
            <x v="103"/>
            <x v="104"/>
            <x v="105"/>
            <x v="106"/>
            <x v="107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18"/>
          </reference>
          <reference field="4" count="2">
            <x v="30"/>
            <x v="31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19"/>
          </reference>
          <reference field="4" count="1">
            <x v="108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21"/>
          </reference>
          <reference field="4" count="1">
            <x v="109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22"/>
          </reference>
          <reference field="4" count="3">
            <x v="32"/>
            <x v="33"/>
            <x v="110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3"/>
          </reference>
          <reference field="4" count="22">
            <x v="34"/>
            <x v="35"/>
            <x v="36"/>
            <x v="37"/>
            <x v="38"/>
            <x v="39"/>
            <x v="40"/>
            <x v="41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24"/>
          </reference>
          <reference field="4" count="7">
            <x v="125"/>
            <x v="126"/>
            <x v="127"/>
            <x v="128"/>
            <x v="129"/>
            <x v="130"/>
            <x v="131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25"/>
          </reference>
          <reference field="4" count="1">
            <x v="42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26"/>
          </reference>
          <reference field="4" count="1">
            <x v="132"/>
          </reference>
        </references>
      </pivotArea>
    </format>
    <format dxfId="26">
      <pivotArea field="4" type="button" dataOnly="0" labelOnly="1" outline="0" axis="axisRow" fieldPosition="1"/>
    </format>
    <format dxfId="25">
      <pivotArea dataOnly="0" labelOnly="1" grandRow="1" outline="0" fieldPosition="0"/>
    </format>
    <format dxfId="24">
      <pivotArea dataOnly="0" labelOnly="1" outline="0" fieldPosition="0">
        <references count="2">
          <reference field="0" count="1" selected="0">
            <x v="0"/>
          </reference>
          <reference field="4" count="1">
            <x v="43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"/>
          </reference>
          <reference field="4" count="1">
            <x v="44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2"/>
          </reference>
          <reference field="4" count="2">
            <x v="45"/>
            <x v="46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3"/>
          </reference>
          <reference field="4" count="7">
            <x v="0"/>
            <x v="1"/>
            <x v="47"/>
            <x v="48"/>
            <x v="49"/>
            <x v="50"/>
            <x v="51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4"/>
          </reference>
          <reference field="4" count="3">
            <x v="2"/>
            <x v="52"/>
            <x v="53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5"/>
          </reference>
          <reference field="4" count="3">
            <x v="54"/>
            <x v="55"/>
            <x v="56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6"/>
          </reference>
          <reference field="4" count="1">
            <x v="57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7"/>
          </reference>
          <reference field="4" count="15">
            <x v="3"/>
            <x v="4"/>
            <x v="5"/>
            <x v="6"/>
            <x v="7"/>
            <x v="8"/>
            <x v="9"/>
            <x v="58"/>
            <x v="59"/>
            <x v="60"/>
            <x v="61"/>
            <x v="62"/>
            <x v="63"/>
            <x v="64"/>
            <x v="65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8"/>
          </reference>
          <reference field="4" count="4">
            <x v="10"/>
            <x v="66"/>
            <x v="67"/>
            <x v="68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0"/>
          </reference>
          <reference field="4" count="7">
            <x v="11"/>
            <x v="12"/>
            <x v="13"/>
            <x v="69"/>
            <x v="70"/>
            <x v="71"/>
            <x v="72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1"/>
          </reference>
          <reference field="4" count="2">
            <x v="14"/>
            <x v="73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12"/>
          </reference>
          <reference field="4" count="15">
            <x v="15"/>
            <x v="16"/>
            <x v="17"/>
            <x v="18"/>
            <x v="74"/>
            <x v="75"/>
            <x v="76"/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3"/>
          </reference>
          <reference field="4" count="13">
            <x v="19"/>
            <x v="20"/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14"/>
          </reference>
          <reference field="4" count="3">
            <x v="21"/>
            <x v="22"/>
            <x v="23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15"/>
          </reference>
          <reference field="4" count="9">
            <x v="24"/>
            <x v="25"/>
            <x v="26"/>
            <x v="27"/>
            <x v="28"/>
            <x v="96"/>
            <x v="97"/>
            <x v="98"/>
            <x v="99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16"/>
          </reference>
          <reference field="4" count="3">
            <x v="29"/>
            <x v="100"/>
            <x v="10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17"/>
          </reference>
          <reference field="4" count="6">
            <x v="102"/>
            <x v="103"/>
            <x v="104"/>
            <x v="105"/>
            <x v="106"/>
            <x v="107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18"/>
          </reference>
          <reference field="4" count="2">
            <x v="30"/>
            <x v="31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9"/>
          </reference>
          <reference field="4" count="1">
            <x v="108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21"/>
          </reference>
          <reference field="4" count="1">
            <x v="109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22"/>
          </reference>
          <reference field="4" count="3">
            <x v="32"/>
            <x v="33"/>
            <x v="110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23"/>
          </reference>
          <reference field="4" count="22">
            <x v="34"/>
            <x v="35"/>
            <x v="36"/>
            <x v="37"/>
            <x v="38"/>
            <x v="39"/>
            <x v="40"/>
            <x v="41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24"/>
          </reference>
          <reference field="4" count="7">
            <x v="125"/>
            <x v="126"/>
            <x v="127"/>
            <x v="128"/>
            <x v="129"/>
            <x v="130"/>
            <x v="131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25"/>
          </reference>
          <reference field="4" count="1">
            <x v="42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26"/>
          </reference>
          <reference field="4" count="1">
            <x v="1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opLeftCell="F1" zoomScale="55" zoomScaleNormal="55" workbookViewId="0">
      <selection activeCell="K9" sqref="K9"/>
    </sheetView>
  </sheetViews>
  <sheetFormatPr defaultColWidth="9.140625" defaultRowHeight="17.25" x14ac:dyDescent="0.3"/>
  <cols>
    <col min="1" max="1" width="72" style="51" customWidth="1"/>
    <col min="2" max="2" width="17.140625" style="52" customWidth="1"/>
    <col min="3" max="3" width="21.5703125" style="53" customWidth="1"/>
    <col min="4" max="4" width="20.85546875" style="75" customWidth="1"/>
    <col min="5" max="5" width="39.5703125" style="29" customWidth="1"/>
    <col min="6" max="6" width="22.140625" style="54" customWidth="1"/>
    <col min="7" max="7" width="21.7109375" style="54" customWidth="1"/>
    <col min="8" max="8" width="27.42578125" style="29" customWidth="1"/>
    <col min="9" max="10" width="25.140625" style="117" customWidth="1"/>
    <col min="11" max="11" width="27.5703125" style="55" customWidth="1"/>
    <col min="12" max="13" width="26.28515625" style="55" customWidth="1"/>
    <col min="14" max="14" width="26.28515625" style="56" customWidth="1"/>
    <col min="15" max="15" width="21.5703125" style="55" customWidth="1"/>
    <col min="16" max="16" width="21.5703125" style="56" customWidth="1"/>
    <col min="17" max="17" width="22.5703125" style="55" customWidth="1"/>
    <col min="18" max="18" width="17.7109375" style="55" customWidth="1"/>
    <col min="19" max="19" width="23.5703125" style="57" customWidth="1"/>
    <col min="20" max="16384" width="9.140625" style="29"/>
  </cols>
  <sheetData>
    <row r="1" spans="1:19" ht="22.5" x14ac:dyDescent="0.4">
      <c r="A1" s="163" t="s">
        <v>69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48"/>
      <c r="M1" s="148"/>
      <c r="N1" s="45"/>
      <c r="O1" s="30"/>
      <c r="P1" s="46"/>
      <c r="Q1" s="30"/>
      <c r="R1" s="30"/>
      <c r="S1" s="30"/>
    </row>
    <row r="2" spans="1:19" ht="18.75" x14ac:dyDescent="0.3">
      <c r="A2" s="164" t="s">
        <v>245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49"/>
      <c r="M2" s="149"/>
      <c r="N2" s="47"/>
      <c r="O2" s="48"/>
      <c r="P2" s="49"/>
      <c r="Q2" s="48"/>
      <c r="R2" s="48"/>
      <c r="S2" s="50"/>
    </row>
    <row r="3" spans="1:19" x14ac:dyDescent="0.3">
      <c r="D3" s="53"/>
      <c r="K3" s="162" t="s">
        <v>25</v>
      </c>
      <c r="L3" s="162"/>
      <c r="M3" s="162"/>
      <c r="N3" s="162"/>
    </row>
    <row r="4" spans="1:19" x14ac:dyDescent="0.3">
      <c r="D4" s="53"/>
      <c r="K4" s="162" t="s">
        <v>24</v>
      </c>
      <c r="L4" s="162"/>
      <c r="M4" s="162"/>
      <c r="N4" s="162"/>
    </row>
    <row r="5" spans="1:19" x14ac:dyDescent="0.3">
      <c r="D5" s="53"/>
      <c r="L5" s="56"/>
      <c r="N5" s="58"/>
    </row>
    <row r="6" spans="1:19" ht="22.5" x14ac:dyDescent="0.4">
      <c r="A6" s="30"/>
      <c r="B6" s="59"/>
      <c r="C6" s="60"/>
      <c r="D6" s="60"/>
      <c r="E6" s="30"/>
      <c r="F6" s="61"/>
      <c r="G6" s="61"/>
      <c r="H6" s="30"/>
      <c r="I6" s="118"/>
      <c r="J6" s="118"/>
      <c r="K6" s="162" t="s">
        <v>26</v>
      </c>
      <c r="L6" s="162"/>
      <c r="M6" s="162"/>
      <c r="N6" s="162"/>
      <c r="O6" s="29"/>
      <c r="Q6" s="29"/>
      <c r="R6" s="29"/>
      <c r="S6" s="30"/>
    </row>
    <row r="7" spans="1:19" ht="22.5" x14ac:dyDescent="0.4">
      <c r="A7" s="62"/>
      <c r="B7" s="59"/>
      <c r="C7" s="63"/>
      <c r="D7" s="63"/>
      <c r="E7" s="31"/>
      <c r="F7" s="64"/>
      <c r="G7" s="64"/>
      <c r="H7" s="31"/>
      <c r="I7" s="119"/>
      <c r="J7" s="119"/>
      <c r="K7" s="162" t="s">
        <v>23</v>
      </c>
      <c r="L7" s="162"/>
      <c r="M7" s="162"/>
      <c r="N7" s="162"/>
      <c r="O7" s="29"/>
      <c r="P7" s="65"/>
      <c r="Q7" s="29"/>
      <c r="R7" s="29"/>
      <c r="S7" s="66"/>
    </row>
    <row r="8" spans="1:19" ht="18" thickBot="1" x14ac:dyDescent="0.35">
      <c r="A8" s="62"/>
      <c r="B8" s="67"/>
      <c r="C8" s="67"/>
      <c r="D8" s="67"/>
      <c r="E8" s="31"/>
      <c r="F8" s="64"/>
      <c r="G8" s="64"/>
      <c r="H8" s="31"/>
      <c r="I8" s="119"/>
      <c r="J8" s="119"/>
      <c r="K8" s="31"/>
      <c r="L8" s="31"/>
      <c r="M8" s="31"/>
      <c r="N8" s="68"/>
      <c r="O8" s="31"/>
      <c r="P8" s="68"/>
      <c r="Q8" s="31"/>
      <c r="R8" s="31"/>
      <c r="S8" s="62" t="s">
        <v>246</v>
      </c>
    </row>
    <row r="9" spans="1:19" s="74" customFormat="1" ht="125.25" customHeight="1" x14ac:dyDescent="0.3">
      <c r="A9" s="69" t="s">
        <v>30</v>
      </c>
      <c r="B9" s="70" t="s">
        <v>19</v>
      </c>
      <c r="C9" s="44" t="s">
        <v>82</v>
      </c>
      <c r="D9" s="44" t="s">
        <v>83</v>
      </c>
      <c r="E9" s="44" t="s">
        <v>84</v>
      </c>
      <c r="F9" s="71" t="s">
        <v>67</v>
      </c>
      <c r="G9" s="71" t="s">
        <v>68</v>
      </c>
      <c r="H9" s="44" t="s">
        <v>63</v>
      </c>
      <c r="I9" s="44" t="s">
        <v>91</v>
      </c>
      <c r="J9" s="154" t="s">
        <v>236</v>
      </c>
      <c r="K9" s="44" t="s">
        <v>639</v>
      </c>
      <c r="L9" s="44" t="s">
        <v>64</v>
      </c>
      <c r="M9" s="72" t="s">
        <v>65</v>
      </c>
      <c r="N9" s="72" t="s">
        <v>85</v>
      </c>
      <c r="O9" s="44" t="s">
        <v>86</v>
      </c>
      <c r="P9" s="72" t="s">
        <v>87</v>
      </c>
      <c r="Q9" s="44" t="s">
        <v>88</v>
      </c>
      <c r="R9" s="44" t="s">
        <v>18</v>
      </c>
      <c r="S9" s="73" t="s">
        <v>97</v>
      </c>
    </row>
    <row r="10" spans="1:19" s="128" customFormat="1" ht="73.5" customHeight="1" x14ac:dyDescent="0.3">
      <c r="A10" s="120" t="s">
        <v>630</v>
      </c>
      <c r="B10" s="121" t="s">
        <v>482</v>
      </c>
      <c r="C10" s="122" t="s">
        <v>315</v>
      </c>
      <c r="D10" s="123" t="s">
        <v>479</v>
      </c>
      <c r="E10" s="124" t="s">
        <v>247</v>
      </c>
      <c r="F10" s="125">
        <v>45666</v>
      </c>
      <c r="G10" s="125">
        <v>45668</v>
      </c>
      <c r="H10" s="124" t="s">
        <v>218</v>
      </c>
      <c r="I10" s="152">
        <v>122.128666666667</v>
      </c>
      <c r="J10" s="152">
        <f t="shared" ref="J10:J41" si="0">AVERAGEIFS(P:P, E:E, E10)</f>
        <v>2.5</v>
      </c>
      <c r="K10" s="126">
        <v>150.376</v>
      </c>
      <c r="L10" s="126">
        <v>150.376</v>
      </c>
      <c r="M10" s="126">
        <v>0</v>
      </c>
      <c r="N10" s="126">
        <v>2</v>
      </c>
      <c r="O10" s="126">
        <v>116.1</v>
      </c>
      <c r="P10" s="126">
        <v>3</v>
      </c>
      <c r="Q10" s="126">
        <v>99.91</v>
      </c>
      <c r="R10" s="126">
        <v>0</v>
      </c>
      <c r="S10" s="127">
        <v>366.38599999999997</v>
      </c>
    </row>
    <row r="11" spans="1:19" s="128" customFormat="1" ht="76.5" customHeight="1" x14ac:dyDescent="0.3">
      <c r="A11" s="120" t="s">
        <v>630</v>
      </c>
      <c r="B11" s="121" t="s">
        <v>483</v>
      </c>
      <c r="C11" s="122" t="s">
        <v>315</v>
      </c>
      <c r="D11" s="123" t="s">
        <v>484</v>
      </c>
      <c r="E11" s="124" t="s">
        <v>247</v>
      </c>
      <c r="F11" s="125">
        <v>45747</v>
      </c>
      <c r="G11" s="125">
        <v>45748</v>
      </c>
      <c r="H11" s="124" t="s">
        <v>470</v>
      </c>
      <c r="I11" s="152">
        <v>44.666499999999999</v>
      </c>
      <c r="J11" s="152">
        <f t="shared" si="0"/>
        <v>2.5</v>
      </c>
      <c r="K11" s="126">
        <v>0</v>
      </c>
      <c r="L11" s="126">
        <v>0</v>
      </c>
      <c r="M11" s="126">
        <v>0</v>
      </c>
      <c r="N11" s="126">
        <v>1</v>
      </c>
      <c r="O11" s="126">
        <v>0</v>
      </c>
      <c r="P11" s="126">
        <v>2</v>
      </c>
      <c r="Q11" s="126">
        <v>89.332999999999998</v>
      </c>
      <c r="R11" s="126">
        <v>0</v>
      </c>
      <c r="S11" s="127">
        <v>89.332999999999998</v>
      </c>
    </row>
    <row r="12" spans="1:19" s="128" customFormat="1" ht="59.25" customHeight="1" x14ac:dyDescent="0.3">
      <c r="A12" s="120" t="s">
        <v>631</v>
      </c>
      <c r="B12" s="121" t="s">
        <v>486</v>
      </c>
      <c r="C12" s="122" t="s">
        <v>315</v>
      </c>
      <c r="D12" s="123" t="s">
        <v>350</v>
      </c>
      <c r="E12" s="124" t="s">
        <v>620</v>
      </c>
      <c r="F12" s="125">
        <v>45714</v>
      </c>
      <c r="G12" s="125">
        <v>45717</v>
      </c>
      <c r="H12" s="124" t="s">
        <v>351</v>
      </c>
      <c r="I12" s="152">
        <v>158.80850000000001</v>
      </c>
      <c r="J12" s="152">
        <f t="shared" si="0"/>
        <v>4</v>
      </c>
      <c r="K12" s="126">
        <v>278.01600000000002</v>
      </c>
      <c r="L12" s="126">
        <v>278.01600000000002</v>
      </c>
      <c r="M12" s="126">
        <v>0</v>
      </c>
      <c r="N12" s="126">
        <v>3</v>
      </c>
      <c r="O12" s="126">
        <v>244.804</v>
      </c>
      <c r="P12" s="126">
        <v>4</v>
      </c>
      <c r="Q12" s="126">
        <v>102.414</v>
      </c>
      <c r="R12" s="126">
        <v>10</v>
      </c>
      <c r="S12" s="127">
        <v>635.23400000000004</v>
      </c>
    </row>
    <row r="13" spans="1:19" s="128" customFormat="1" ht="63" customHeight="1" x14ac:dyDescent="0.3">
      <c r="A13" s="120" t="s">
        <v>235</v>
      </c>
      <c r="B13" s="121" t="s">
        <v>38</v>
      </c>
      <c r="C13" s="122" t="s">
        <v>315</v>
      </c>
      <c r="D13" s="123" t="s">
        <v>312</v>
      </c>
      <c r="E13" s="124" t="s">
        <v>313</v>
      </c>
      <c r="F13" s="125">
        <v>45704</v>
      </c>
      <c r="G13" s="125">
        <v>45707</v>
      </c>
      <c r="H13" s="124" t="s">
        <v>314</v>
      </c>
      <c r="I13" s="152">
        <v>169.292</v>
      </c>
      <c r="J13" s="152">
        <f t="shared" si="0"/>
        <v>4</v>
      </c>
      <c r="K13" s="126">
        <v>264.48099999999999</v>
      </c>
      <c r="L13" s="126">
        <v>264.48099999999999</v>
      </c>
      <c r="M13" s="126">
        <v>0</v>
      </c>
      <c r="N13" s="126">
        <v>3</v>
      </c>
      <c r="O13" s="126">
        <v>206.495</v>
      </c>
      <c r="P13" s="126">
        <v>4</v>
      </c>
      <c r="Q13" s="126">
        <v>206.19200000000001</v>
      </c>
      <c r="R13" s="126">
        <v>0</v>
      </c>
      <c r="S13" s="127">
        <v>677.16800000000001</v>
      </c>
    </row>
    <row r="14" spans="1:19" s="128" customFormat="1" ht="57.75" customHeight="1" x14ac:dyDescent="0.3">
      <c r="A14" s="120" t="s">
        <v>235</v>
      </c>
      <c r="B14" s="121" t="s">
        <v>139</v>
      </c>
      <c r="C14" s="122" t="s">
        <v>315</v>
      </c>
      <c r="D14" s="123" t="s">
        <v>447</v>
      </c>
      <c r="E14" s="124" t="s">
        <v>448</v>
      </c>
      <c r="F14" s="125">
        <v>45740</v>
      </c>
      <c r="G14" s="125">
        <v>45744</v>
      </c>
      <c r="H14" s="124" t="s">
        <v>126</v>
      </c>
      <c r="I14" s="152">
        <v>142.19220000000001</v>
      </c>
      <c r="J14" s="152">
        <f t="shared" si="0"/>
        <v>5</v>
      </c>
      <c r="K14" s="126">
        <v>342.85700000000003</v>
      </c>
      <c r="L14" s="126">
        <v>342.85700000000003</v>
      </c>
      <c r="M14" s="126">
        <v>0</v>
      </c>
      <c r="N14" s="126">
        <v>4</v>
      </c>
      <c r="O14" s="126">
        <v>126.324</v>
      </c>
      <c r="P14" s="126">
        <v>5</v>
      </c>
      <c r="Q14" s="126">
        <v>241.78</v>
      </c>
      <c r="R14" s="126">
        <v>0</v>
      </c>
      <c r="S14" s="127">
        <v>710.96100000000001</v>
      </c>
    </row>
    <row r="15" spans="1:19" s="128" customFormat="1" ht="71.25" customHeight="1" x14ac:dyDescent="0.3">
      <c r="A15" s="120" t="s">
        <v>632</v>
      </c>
      <c r="B15" s="121" t="s">
        <v>488</v>
      </c>
      <c r="C15" s="122" t="s">
        <v>315</v>
      </c>
      <c r="D15" s="123" t="s">
        <v>296</v>
      </c>
      <c r="E15" s="124" t="s">
        <v>176</v>
      </c>
      <c r="F15" s="125">
        <v>45698</v>
      </c>
      <c r="G15" s="125">
        <v>45701</v>
      </c>
      <c r="H15" s="124" t="s">
        <v>229</v>
      </c>
      <c r="I15" s="152">
        <v>184.65774999999999</v>
      </c>
      <c r="J15" s="152">
        <f t="shared" si="0"/>
        <v>4</v>
      </c>
      <c r="K15" s="126">
        <v>284.71499999999997</v>
      </c>
      <c r="L15" s="126">
        <v>284.71499999999997</v>
      </c>
      <c r="M15" s="126">
        <v>0</v>
      </c>
      <c r="N15" s="126">
        <v>3</v>
      </c>
      <c r="O15" s="126">
        <v>203.119</v>
      </c>
      <c r="P15" s="126">
        <v>4</v>
      </c>
      <c r="Q15" s="126">
        <v>250.797</v>
      </c>
      <c r="R15" s="126">
        <v>0</v>
      </c>
      <c r="S15" s="127">
        <v>738.63099999999997</v>
      </c>
    </row>
    <row r="16" spans="1:19" s="128" customFormat="1" ht="75.75" customHeight="1" x14ac:dyDescent="0.3">
      <c r="A16" s="120" t="s">
        <v>632</v>
      </c>
      <c r="B16" s="121" t="s">
        <v>489</v>
      </c>
      <c r="C16" s="122" t="s">
        <v>315</v>
      </c>
      <c r="D16" s="123" t="s">
        <v>297</v>
      </c>
      <c r="E16" s="124" t="s">
        <v>298</v>
      </c>
      <c r="F16" s="125">
        <v>45705</v>
      </c>
      <c r="G16" s="125">
        <v>45709</v>
      </c>
      <c r="H16" s="124" t="s">
        <v>299</v>
      </c>
      <c r="I16" s="152">
        <v>131.422</v>
      </c>
      <c r="J16" s="152">
        <f t="shared" si="0"/>
        <v>4</v>
      </c>
      <c r="K16" s="126">
        <v>362.26499999999999</v>
      </c>
      <c r="L16" s="126">
        <v>362.26499999999999</v>
      </c>
      <c r="M16" s="126">
        <v>0</v>
      </c>
      <c r="N16" s="126">
        <v>4</v>
      </c>
      <c r="O16" s="126">
        <v>114.28700000000001</v>
      </c>
      <c r="P16" s="126">
        <v>5</v>
      </c>
      <c r="Q16" s="126">
        <v>180.55799999999999</v>
      </c>
      <c r="R16" s="126">
        <v>0</v>
      </c>
      <c r="S16" s="127">
        <v>657.11</v>
      </c>
    </row>
    <row r="17" spans="1:19" s="128" customFormat="1" ht="132" customHeight="1" x14ac:dyDescent="0.3">
      <c r="A17" s="120" t="s">
        <v>632</v>
      </c>
      <c r="B17" s="121" t="s">
        <v>490</v>
      </c>
      <c r="C17" s="122" t="s">
        <v>315</v>
      </c>
      <c r="D17" s="123" t="s">
        <v>367</v>
      </c>
      <c r="E17" s="124" t="s">
        <v>368</v>
      </c>
      <c r="F17" s="125">
        <v>45727</v>
      </c>
      <c r="G17" s="125">
        <v>45731</v>
      </c>
      <c r="H17" s="124" t="s">
        <v>369</v>
      </c>
      <c r="I17" s="152">
        <v>133.255</v>
      </c>
      <c r="J17" s="152">
        <f t="shared" si="0"/>
        <v>5</v>
      </c>
      <c r="K17" s="126">
        <v>213.90700000000001</v>
      </c>
      <c r="L17" s="126">
        <v>213.90700000000001</v>
      </c>
      <c r="M17" s="126">
        <v>0</v>
      </c>
      <c r="N17" s="126">
        <v>4</v>
      </c>
      <c r="O17" s="126">
        <v>214.59199999999998</v>
      </c>
      <c r="P17" s="126">
        <v>5</v>
      </c>
      <c r="Q17" s="126">
        <v>233.38499999999999</v>
      </c>
      <c r="R17" s="126">
        <v>4.391</v>
      </c>
      <c r="S17" s="127">
        <v>666.27499999999998</v>
      </c>
    </row>
    <row r="18" spans="1:19" s="128" customFormat="1" ht="78.75" customHeight="1" x14ac:dyDescent="0.3">
      <c r="A18" s="120" t="s">
        <v>632</v>
      </c>
      <c r="B18" s="121" t="s">
        <v>491</v>
      </c>
      <c r="C18" s="122" t="s">
        <v>315</v>
      </c>
      <c r="D18" s="123" t="s">
        <v>371</v>
      </c>
      <c r="E18" s="124" t="s">
        <v>370</v>
      </c>
      <c r="F18" s="125">
        <v>45721</v>
      </c>
      <c r="G18" s="125">
        <v>45723</v>
      </c>
      <c r="H18" s="124" t="s">
        <v>232</v>
      </c>
      <c r="I18" s="152">
        <v>282.37566666666663</v>
      </c>
      <c r="J18" s="152">
        <f t="shared" si="0"/>
        <v>3</v>
      </c>
      <c r="K18" s="126">
        <v>371.38299999999998</v>
      </c>
      <c r="L18" s="126">
        <v>371.38299999999998</v>
      </c>
      <c r="M18" s="126">
        <v>0</v>
      </c>
      <c r="N18" s="126">
        <v>2</v>
      </c>
      <c r="O18" s="126">
        <v>340.67</v>
      </c>
      <c r="P18" s="126">
        <v>3</v>
      </c>
      <c r="Q18" s="126">
        <v>135.07400000000001</v>
      </c>
      <c r="R18" s="126">
        <v>0</v>
      </c>
      <c r="S18" s="127">
        <v>847.12699999999995</v>
      </c>
    </row>
    <row r="19" spans="1:19" s="128" customFormat="1" ht="77.25" customHeight="1" x14ac:dyDescent="0.3">
      <c r="A19" s="120" t="s">
        <v>632</v>
      </c>
      <c r="B19" s="121" t="s">
        <v>492</v>
      </c>
      <c r="C19" s="122" t="s">
        <v>315</v>
      </c>
      <c r="D19" s="123" t="s">
        <v>371</v>
      </c>
      <c r="E19" s="124" t="s">
        <v>298</v>
      </c>
      <c r="F19" s="125">
        <v>45721</v>
      </c>
      <c r="G19" s="125">
        <v>45723</v>
      </c>
      <c r="H19" s="124" t="s">
        <v>232</v>
      </c>
      <c r="I19" s="152">
        <v>268.07600000000002</v>
      </c>
      <c r="J19" s="152">
        <f t="shared" si="0"/>
        <v>4</v>
      </c>
      <c r="K19" s="126">
        <v>371.38299999999998</v>
      </c>
      <c r="L19" s="126">
        <v>371.38299999999998</v>
      </c>
      <c r="M19" s="126">
        <v>0</v>
      </c>
      <c r="N19" s="126">
        <v>2</v>
      </c>
      <c r="O19" s="126">
        <v>297.77100000000002</v>
      </c>
      <c r="P19" s="126">
        <v>3</v>
      </c>
      <c r="Q19" s="126">
        <v>135.07400000000001</v>
      </c>
      <c r="R19" s="126">
        <v>0</v>
      </c>
      <c r="S19" s="127">
        <v>804.22800000000007</v>
      </c>
    </row>
    <row r="20" spans="1:19" s="128" customFormat="1" ht="128.25" customHeight="1" x14ac:dyDescent="0.3">
      <c r="A20" s="120" t="s">
        <v>632</v>
      </c>
      <c r="B20" s="121" t="s">
        <v>493</v>
      </c>
      <c r="C20" s="122" t="s">
        <v>315</v>
      </c>
      <c r="D20" s="123" t="s">
        <v>377</v>
      </c>
      <c r="E20" s="124" t="s">
        <v>378</v>
      </c>
      <c r="F20" s="125">
        <v>45710</v>
      </c>
      <c r="G20" s="125">
        <v>45716</v>
      </c>
      <c r="H20" s="124" t="s">
        <v>230</v>
      </c>
      <c r="I20" s="152">
        <v>108.17100000000001</v>
      </c>
      <c r="J20" s="152">
        <f t="shared" si="0"/>
        <v>5</v>
      </c>
      <c r="K20" s="126">
        <v>346.5</v>
      </c>
      <c r="L20" s="126">
        <v>346.5</v>
      </c>
      <c r="M20" s="126">
        <v>0</v>
      </c>
      <c r="N20" s="126">
        <v>6</v>
      </c>
      <c r="O20" s="126">
        <v>201.25399999999999</v>
      </c>
      <c r="P20" s="126">
        <v>7</v>
      </c>
      <c r="Q20" s="126">
        <v>209.44300000000001</v>
      </c>
      <c r="R20" s="126">
        <v>0</v>
      </c>
      <c r="S20" s="127">
        <v>757.197</v>
      </c>
    </row>
    <row r="21" spans="1:19" s="128" customFormat="1" ht="84.75" customHeight="1" x14ac:dyDescent="0.3">
      <c r="A21" s="120" t="s">
        <v>632</v>
      </c>
      <c r="B21" s="121" t="s">
        <v>494</v>
      </c>
      <c r="C21" s="122" t="s">
        <v>315</v>
      </c>
      <c r="D21" s="123" t="s">
        <v>397</v>
      </c>
      <c r="E21" s="124" t="s">
        <v>370</v>
      </c>
      <c r="F21" s="125">
        <v>45733</v>
      </c>
      <c r="G21" s="125">
        <v>45735</v>
      </c>
      <c r="H21" s="124" t="s">
        <v>223</v>
      </c>
      <c r="I21" s="152">
        <v>153.48133333333331</v>
      </c>
      <c r="J21" s="152">
        <f t="shared" si="0"/>
        <v>3</v>
      </c>
      <c r="K21" s="126">
        <v>197.56899999999999</v>
      </c>
      <c r="L21" s="126">
        <v>197.56899999999999</v>
      </c>
      <c r="M21" s="126">
        <v>0</v>
      </c>
      <c r="N21" s="126">
        <v>2</v>
      </c>
      <c r="O21" s="126">
        <v>106.62599999999999</v>
      </c>
      <c r="P21" s="126">
        <v>3</v>
      </c>
      <c r="Q21" s="126">
        <v>156.249</v>
      </c>
      <c r="R21" s="126">
        <v>0</v>
      </c>
      <c r="S21" s="127">
        <v>460.44399999999996</v>
      </c>
    </row>
    <row r="22" spans="1:19" s="128" customFormat="1" ht="139.5" customHeight="1" x14ac:dyDescent="0.3">
      <c r="A22" s="120" t="s">
        <v>632</v>
      </c>
      <c r="B22" s="121" t="s">
        <v>495</v>
      </c>
      <c r="C22" s="122" t="s">
        <v>315</v>
      </c>
      <c r="D22" s="123" t="s">
        <v>404</v>
      </c>
      <c r="E22" s="124" t="s">
        <v>177</v>
      </c>
      <c r="F22" s="125">
        <v>45739</v>
      </c>
      <c r="G22" s="125">
        <v>45745</v>
      </c>
      <c r="H22" s="124" t="s">
        <v>229</v>
      </c>
      <c r="I22" s="152">
        <v>161.94685714285714</v>
      </c>
      <c r="J22" s="152">
        <f t="shared" si="0"/>
        <v>7</v>
      </c>
      <c r="K22" s="126">
        <v>401.34399999999999</v>
      </c>
      <c r="L22" s="126">
        <v>401.34399999999999</v>
      </c>
      <c r="M22" s="126">
        <v>0</v>
      </c>
      <c r="N22" s="126">
        <v>6</v>
      </c>
      <c r="O22" s="126">
        <v>296.476</v>
      </c>
      <c r="P22" s="126">
        <v>7</v>
      </c>
      <c r="Q22" s="126">
        <v>435.80799999999999</v>
      </c>
      <c r="R22" s="126">
        <v>0</v>
      </c>
      <c r="S22" s="127">
        <v>1133.6279999999999</v>
      </c>
    </row>
    <row r="23" spans="1:19" s="128" customFormat="1" ht="123" customHeight="1" x14ac:dyDescent="0.3">
      <c r="A23" s="120" t="s">
        <v>632</v>
      </c>
      <c r="B23" s="121" t="s">
        <v>496</v>
      </c>
      <c r="C23" s="122" t="s">
        <v>315</v>
      </c>
      <c r="D23" s="123" t="s">
        <v>415</v>
      </c>
      <c r="E23" s="124" t="s">
        <v>378</v>
      </c>
      <c r="F23" s="125">
        <v>45733</v>
      </c>
      <c r="G23" s="125">
        <v>45735</v>
      </c>
      <c r="H23" s="124" t="s">
        <v>223</v>
      </c>
      <c r="I23" s="152">
        <v>153.47566666666665</v>
      </c>
      <c r="J23" s="152">
        <f t="shared" si="0"/>
        <v>5</v>
      </c>
      <c r="K23" s="126">
        <v>197.56899999999999</v>
      </c>
      <c r="L23" s="126">
        <v>197.56899999999999</v>
      </c>
      <c r="M23" s="126">
        <v>0</v>
      </c>
      <c r="N23" s="126">
        <v>2</v>
      </c>
      <c r="O23" s="126">
        <v>106.61999999999999</v>
      </c>
      <c r="P23" s="126">
        <v>3</v>
      </c>
      <c r="Q23" s="126">
        <v>156.238</v>
      </c>
      <c r="R23" s="126">
        <v>0</v>
      </c>
      <c r="S23" s="127">
        <v>460.42699999999996</v>
      </c>
    </row>
    <row r="24" spans="1:19" s="128" customFormat="1" ht="128.25" customHeight="1" x14ac:dyDescent="0.3">
      <c r="A24" s="120" t="s">
        <v>632</v>
      </c>
      <c r="B24" s="121" t="s">
        <v>497</v>
      </c>
      <c r="C24" s="122" t="s">
        <v>315</v>
      </c>
      <c r="D24" s="123" t="s">
        <v>443</v>
      </c>
      <c r="E24" s="124" t="s">
        <v>444</v>
      </c>
      <c r="F24" s="125">
        <v>45748</v>
      </c>
      <c r="G24" s="125">
        <v>45752</v>
      </c>
      <c r="H24" s="124" t="s">
        <v>369</v>
      </c>
      <c r="I24" s="152">
        <v>116.49359999999999</v>
      </c>
      <c r="J24" s="152">
        <f t="shared" si="0"/>
        <v>5</v>
      </c>
      <c r="K24" s="126">
        <v>208.983</v>
      </c>
      <c r="L24" s="126">
        <v>208.983</v>
      </c>
      <c r="M24" s="126">
        <v>0</v>
      </c>
      <c r="N24" s="126">
        <v>4</v>
      </c>
      <c r="O24" s="126">
        <v>131.54599999999999</v>
      </c>
      <c r="P24" s="126">
        <v>5</v>
      </c>
      <c r="Q24" s="126">
        <v>241.93899999999999</v>
      </c>
      <c r="R24" s="126">
        <v>0</v>
      </c>
      <c r="S24" s="127">
        <v>582.46799999999996</v>
      </c>
    </row>
    <row r="25" spans="1:19" s="128" customFormat="1" ht="48" customHeight="1" x14ac:dyDescent="0.3">
      <c r="A25" s="120" t="s">
        <v>633</v>
      </c>
      <c r="B25" s="121" t="s">
        <v>40</v>
      </c>
      <c r="C25" s="122" t="s">
        <v>315</v>
      </c>
      <c r="D25" s="123" t="s">
        <v>455</v>
      </c>
      <c r="E25" s="124" t="s">
        <v>178</v>
      </c>
      <c r="F25" s="125">
        <v>45739</v>
      </c>
      <c r="G25" s="125">
        <v>45739</v>
      </c>
      <c r="H25" s="124" t="s">
        <v>221</v>
      </c>
      <c r="I25" s="152">
        <v>29</v>
      </c>
      <c r="J25" s="152">
        <f t="shared" si="0"/>
        <v>1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>
        <v>1</v>
      </c>
      <c r="Q25" s="126">
        <v>29</v>
      </c>
      <c r="R25" s="126">
        <v>0</v>
      </c>
      <c r="S25" s="127">
        <v>29</v>
      </c>
    </row>
    <row r="26" spans="1:19" s="128" customFormat="1" ht="75.75" customHeight="1" x14ac:dyDescent="0.3">
      <c r="A26" s="120" t="s">
        <v>633</v>
      </c>
      <c r="B26" s="121" t="s">
        <v>129</v>
      </c>
      <c r="C26" s="122" t="s">
        <v>315</v>
      </c>
      <c r="D26" s="123" t="s">
        <v>466</v>
      </c>
      <c r="E26" s="124" t="s">
        <v>467</v>
      </c>
      <c r="F26" s="125">
        <v>45743</v>
      </c>
      <c r="G26" s="125">
        <v>45746</v>
      </c>
      <c r="H26" s="124" t="s">
        <v>465</v>
      </c>
      <c r="I26" s="152">
        <v>37.612749999999998</v>
      </c>
      <c r="J26" s="152">
        <f t="shared" si="0"/>
        <v>4</v>
      </c>
      <c r="K26" s="126">
        <v>0</v>
      </c>
      <c r="L26" s="126">
        <v>0</v>
      </c>
      <c r="M26" s="126">
        <v>0</v>
      </c>
      <c r="N26" s="126">
        <v>3</v>
      </c>
      <c r="O26" s="126">
        <v>0</v>
      </c>
      <c r="P26" s="126">
        <v>4</v>
      </c>
      <c r="Q26" s="126">
        <v>150.45099999999999</v>
      </c>
      <c r="R26" s="126">
        <v>0</v>
      </c>
      <c r="S26" s="127">
        <v>150.45099999999999</v>
      </c>
    </row>
    <row r="27" spans="1:19" s="128" customFormat="1" ht="126.75" customHeight="1" x14ac:dyDescent="0.3">
      <c r="A27" s="120" t="s">
        <v>633</v>
      </c>
      <c r="B27" s="121" t="s">
        <v>130</v>
      </c>
      <c r="C27" s="122" t="s">
        <v>315</v>
      </c>
      <c r="D27" s="123" t="s">
        <v>463</v>
      </c>
      <c r="E27" s="124" t="s">
        <v>464</v>
      </c>
      <c r="F27" s="125">
        <v>45743</v>
      </c>
      <c r="G27" s="125">
        <v>45746</v>
      </c>
      <c r="H27" s="124" t="s">
        <v>465</v>
      </c>
      <c r="I27" s="152">
        <v>37.612749999999998</v>
      </c>
      <c r="J27" s="152">
        <f t="shared" si="0"/>
        <v>4</v>
      </c>
      <c r="K27" s="126">
        <v>0</v>
      </c>
      <c r="L27" s="126">
        <v>0</v>
      </c>
      <c r="M27" s="126">
        <v>0</v>
      </c>
      <c r="N27" s="126">
        <v>3</v>
      </c>
      <c r="O27" s="126">
        <v>0</v>
      </c>
      <c r="P27" s="126">
        <v>4</v>
      </c>
      <c r="Q27" s="126">
        <v>150.45099999999999</v>
      </c>
      <c r="R27" s="126">
        <v>0</v>
      </c>
      <c r="S27" s="127">
        <v>150.45099999999999</v>
      </c>
    </row>
    <row r="28" spans="1:19" s="128" customFormat="1" ht="57.75" customHeight="1" x14ac:dyDescent="0.3">
      <c r="A28" s="120" t="s">
        <v>634</v>
      </c>
      <c r="B28" s="121" t="s">
        <v>500</v>
      </c>
      <c r="C28" s="122" t="s">
        <v>315</v>
      </c>
      <c r="D28" s="123" t="s">
        <v>310</v>
      </c>
      <c r="E28" s="124" t="s">
        <v>316</v>
      </c>
      <c r="F28" s="125">
        <v>45704</v>
      </c>
      <c r="G28" s="125">
        <v>45707</v>
      </c>
      <c r="H28" s="124" t="s">
        <v>314</v>
      </c>
      <c r="I28" s="152">
        <v>158.05425</v>
      </c>
      <c r="J28" s="152">
        <f t="shared" si="0"/>
        <v>4</v>
      </c>
      <c r="K28" s="126">
        <v>218.375</v>
      </c>
      <c r="L28" s="126">
        <v>218.375</v>
      </c>
      <c r="M28" s="126">
        <v>0</v>
      </c>
      <c r="N28" s="126">
        <v>3</v>
      </c>
      <c r="O28" s="126">
        <v>206.501</v>
      </c>
      <c r="P28" s="126">
        <v>4</v>
      </c>
      <c r="Q28" s="126">
        <v>207.34100000000001</v>
      </c>
      <c r="R28" s="126">
        <v>0</v>
      </c>
      <c r="S28" s="127">
        <v>632.21699999999998</v>
      </c>
    </row>
    <row r="29" spans="1:19" s="128" customFormat="1" ht="123" customHeight="1" x14ac:dyDescent="0.3">
      <c r="A29" s="120" t="s">
        <v>634</v>
      </c>
      <c r="B29" s="121" t="s">
        <v>501</v>
      </c>
      <c r="C29" s="122" t="s">
        <v>315</v>
      </c>
      <c r="D29" s="123" t="s">
        <v>310</v>
      </c>
      <c r="E29" s="124" t="s">
        <v>317</v>
      </c>
      <c r="F29" s="125">
        <v>45704</v>
      </c>
      <c r="G29" s="125">
        <v>45707</v>
      </c>
      <c r="H29" s="124" t="s">
        <v>314</v>
      </c>
      <c r="I29" s="152">
        <v>158.05425</v>
      </c>
      <c r="J29" s="152">
        <f t="shared" si="0"/>
        <v>4</v>
      </c>
      <c r="K29" s="126">
        <v>218.375</v>
      </c>
      <c r="L29" s="126">
        <v>218.375</v>
      </c>
      <c r="M29" s="126">
        <v>0</v>
      </c>
      <c r="N29" s="126">
        <v>3</v>
      </c>
      <c r="O29" s="126">
        <v>206.501</v>
      </c>
      <c r="P29" s="126">
        <v>4</v>
      </c>
      <c r="Q29" s="126">
        <v>207.34100000000001</v>
      </c>
      <c r="R29" s="126">
        <v>0</v>
      </c>
      <c r="S29" s="127">
        <v>632.21699999999998</v>
      </c>
    </row>
    <row r="30" spans="1:19" s="128" customFormat="1" ht="63" customHeight="1" x14ac:dyDescent="0.3">
      <c r="A30" s="120" t="s">
        <v>634</v>
      </c>
      <c r="B30" s="121" t="s">
        <v>502</v>
      </c>
      <c r="C30" s="122" t="s">
        <v>315</v>
      </c>
      <c r="D30" s="123" t="s">
        <v>417</v>
      </c>
      <c r="E30" s="124" t="s">
        <v>416</v>
      </c>
      <c r="F30" s="125">
        <v>45729</v>
      </c>
      <c r="G30" s="125">
        <v>45731</v>
      </c>
      <c r="H30" s="124" t="s">
        <v>225</v>
      </c>
      <c r="I30" s="152">
        <v>181.93799999999999</v>
      </c>
      <c r="J30" s="152">
        <f t="shared" si="0"/>
        <v>3</v>
      </c>
      <c r="K30" s="126">
        <v>213.10499999999999</v>
      </c>
      <c r="L30" s="126">
        <v>213.10499999999999</v>
      </c>
      <c r="M30" s="126">
        <v>0</v>
      </c>
      <c r="N30" s="130">
        <v>3</v>
      </c>
      <c r="O30" s="126">
        <v>150.04499999999999</v>
      </c>
      <c r="P30" s="126">
        <v>3</v>
      </c>
      <c r="Q30" s="126">
        <v>182.66399999999999</v>
      </c>
      <c r="R30" s="126">
        <v>0</v>
      </c>
      <c r="S30" s="127">
        <v>545.81399999999996</v>
      </c>
    </row>
    <row r="31" spans="1:19" s="128" customFormat="1" ht="130.5" customHeight="1" x14ac:dyDescent="0.3">
      <c r="A31" s="120" t="s">
        <v>635</v>
      </c>
      <c r="B31" s="121" t="s">
        <v>70</v>
      </c>
      <c r="C31" s="122" t="s">
        <v>315</v>
      </c>
      <c r="D31" s="123" t="s">
        <v>303</v>
      </c>
      <c r="E31" s="124" t="s">
        <v>304</v>
      </c>
      <c r="F31" s="125">
        <v>45700</v>
      </c>
      <c r="G31" s="125">
        <v>45702</v>
      </c>
      <c r="H31" s="124" t="s">
        <v>621</v>
      </c>
      <c r="I31" s="152">
        <v>46.533666666666669</v>
      </c>
      <c r="J31" s="152">
        <f t="shared" si="0"/>
        <v>3</v>
      </c>
      <c r="K31" s="126">
        <v>0</v>
      </c>
      <c r="L31" s="126">
        <v>0</v>
      </c>
      <c r="M31" s="126">
        <v>0</v>
      </c>
      <c r="N31" s="126">
        <v>2</v>
      </c>
      <c r="O31" s="126">
        <v>0</v>
      </c>
      <c r="P31" s="126">
        <v>3</v>
      </c>
      <c r="Q31" s="126">
        <v>139.601</v>
      </c>
      <c r="R31" s="126">
        <v>0</v>
      </c>
      <c r="S31" s="127">
        <v>139.601</v>
      </c>
    </row>
    <row r="32" spans="1:19" s="128" customFormat="1" ht="130.5" customHeight="1" x14ac:dyDescent="0.3">
      <c r="A32" s="120" t="s">
        <v>635</v>
      </c>
      <c r="B32" s="121" t="s">
        <v>100</v>
      </c>
      <c r="C32" s="122" t="s">
        <v>315</v>
      </c>
      <c r="D32" s="123" t="s">
        <v>468</v>
      </c>
      <c r="E32" s="124" t="s">
        <v>304</v>
      </c>
      <c r="F32" s="125">
        <v>45749</v>
      </c>
      <c r="G32" s="125">
        <v>45751</v>
      </c>
      <c r="H32" s="124" t="s">
        <v>469</v>
      </c>
      <c r="I32" s="152">
        <v>42.927</v>
      </c>
      <c r="J32" s="152">
        <f t="shared" si="0"/>
        <v>3</v>
      </c>
      <c r="K32" s="126">
        <v>0</v>
      </c>
      <c r="L32" s="126">
        <v>0</v>
      </c>
      <c r="M32" s="126">
        <v>0</v>
      </c>
      <c r="N32" s="126">
        <v>2</v>
      </c>
      <c r="O32" s="126">
        <v>0</v>
      </c>
      <c r="P32" s="126">
        <v>3</v>
      </c>
      <c r="Q32" s="126">
        <v>128.78100000000001</v>
      </c>
      <c r="R32" s="126">
        <v>0</v>
      </c>
      <c r="S32" s="127">
        <v>128.78100000000001</v>
      </c>
    </row>
    <row r="33" spans="1:19" s="128" customFormat="1" ht="78" customHeight="1" x14ac:dyDescent="0.3">
      <c r="A33" s="120" t="s">
        <v>636</v>
      </c>
      <c r="B33" s="121" t="s">
        <v>41</v>
      </c>
      <c r="C33" s="122" t="s">
        <v>315</v>
      </c>
      <c r="D33" s="123" t="s">
        <v>250</v>
      </c>
      <c r="E33" s="124" t="s">
        <v>179</v>
      </c>
      <c r="F33" s="125">
        <v>45672</v>
      </c>
      <c r="G33" s="125">
        <v>45675</v>
      </c>
      <c r="H33" s="124" t="s">
        <v>223</v>
      </c>
      <c r="I33" s="152">
        <v>145.67675</v>
      </c>
      <c r="J33" s="152">
        <f t="shared" si="0"/>
        <v>3.3333333333333335</v>
      </c>
      <c r="K33" s="126">
        <v>383.07600000000002</v>
      </c>
      <c r="L33" s="126">
        <v>383.07600000000002</v>
      </c>
      <c r="M33" s="126">
        <v>0</v>
      </c>
      <c r="N33" s="126">
        <v>3</v>
      </c>
      <c r="O33" s="126">
        <v>0</v>
      </c>
      <c r="P33" s="126">
        <v>4</v>
      </c>
      <c r="Q33" s="126">
        <v>199.631</v>
      </c>
      <c r="R33" s="126"/>
      <c r="S33" s="127">
        <v>582.70699999999999</v>
      </c>
    </row>
    <row r="34" spans="1:19" s="128" customFormat="1" ht="75.75" customHeight="1" x14ac:dyDescent="0.3">
      <c r="A34" s="120" t="s">
        <v>636</v>
      </c>
      <c r="B34" s="121" t="s">
        <v>505</v>
      </c>
      <c r="C34" s="122" t="s">
        <v>315</v>
      </c>
      <c r="D34" s="123" t="s">
        <v>251</v>
      </c>
      <c r="E34" s="124" t="s">
        <v>180</v>
      </c>
      <c r="F34" s="125">
        <v>45672</v>
      </c>
      <c r="G34" s="125">
        <v>45675</v>
      </c>
      <c r="H34" s="124" t="s">
        <v>223</v>
      </c>
      <c r="I34" s="152">
        <v>145.67675</v>
      </c>
      <c r="J34" s="152">
        <f t="shared" si="0"/>
        <v>4</v>
      </c>
      <c r="K34" s="126">
        <v>383.07600000000002</v>
      </c>
      <c r="L34" s="126">
        <v>383.07600000000002</v>
      </c>
      <c r="M34" s="126">
        <v>0</v>
      </c>
      <c r="N34" s="126">
        <v>3</v>
      </c>
      <c r="O34" s="126">
        <v>0</v>
      </c>
      <c r="P34" s="126">
        <v>4</v>
      </c>
      <c r="Q34" s="126">
        <v>199.631</v>
      </c>
      <c r="R34" s="126">
        <v>0</v>
      </c>
      <c r="S34" s="127">
        <v>582.70699999999999</v>
      </c>
    </row>
    <row r="35" spans="1:19" s="128" customFormat="1" ht="60" customHeight="1" x14ac:dyDescent="0.3">
      <c r="A35" s="120" t="s">
        <v>636</v>
      </c>
      <c r="B35" s="121" t="s">
        <v>506</v>
      </c>
      <c r="C35" s="122" t="s">
        <v>315</v>
      </c>
      <c r="D35" s="123" t="s">
        <v>477</v>
      </c>
      <c r="E35" s="124" t="s">
        <v>181</v>
      </c>
      <c r="F35" s="125">
        <v>45670</v>
      </c>
      <c r="G35" s="125">
        <v>45676</v>
      </c>
      <c r="H35" s="124" t="s">
        <v>252</v>
      </c>
      <c r="I35" s="152">
        <v>32.113999999999997</v>
      </c>
      <c r="J35" s="152">
        <f t="shared" si="0"/>
        <v>4.25</v>
      </c>
      <c r="K35" s="126">
        <v>0</v>
      </c>
      <c r="L35" s="126">
        <v>0</v>
      </c>
      <c r="M35" s="126">
        <v>0</v>
      </c>
      <c r="N35" s="126">
        <v>6</v>
      </c>
      <c r="O35" s="126">
        <v>0</v>
      </c>
      <c r="P35" s="126">
        <v>7</v>
      </c>
      <c r="Q35" s="126">
        <v>224.798</v>
      </c>
      <c r="R35" s="126">
        <v>0</v>
      </c>
      <c r="S35" s="127">
        <v>224.798</v>
      </c>
    </row>
    <row r="36" spans="1:19" s="128" customFormat="1" ht="127.5" customHeight="1" x14ac:dyDescent="0.3">
      <c r="A36" s="120" t="s">
        <v>636</v>
      </c>
      <c r="B36" s="121" t="s">
        <v>507</v>
      </c>
      <c r="C36" s="122" t="s">
        <v>315</v>
      </c>
      <c r="D36" s="123" t="s">
        <v>478</v>
      </c>
      <c r="E36" s="124" t="s">
        <v>184</v>
      </c>
      <c r="F36" s="125">
        <v>45670</v>
      </c>
      <c r="G36" s="125">
        <v>45676</v>
      </c>
      <c r="H36" s="124" t="s">
        <v>252</v>
      </c>
      <c r="I36" s="152">
        <v>32.113999999999997</v>
      </c>
      <c r="J36" s="152">
        <f t="shared" si="0"/>
        <v>7</v>
      </c>
      <c r="K36" s="126">
        <v>0</v>
      </c>
      <c r="L36" s="126">
        <v>0</v>
      </c>
      <c r="M36" s="126">
        <v>0</v>
      </c>
      <c r="N36" s="126">
        <v>6</v>
      </c>
      <c r="O36" s="126">
        <v>0</v>
      </c>
      <c r="P36" s="126">
        <v>7</v>
      </c>
      <c r="Q36" s="126">
        <v>224.798</v>
      </c>
      <c r="R36" s="126">
        <v>0</v>
      </c>
      <c r="S36" s="127">
        <v>224.798</v>
      </c>
    </row>
    <row r="37" spans="1:19" s="128" customFormat="1" ht="66" customHeight="1" x14ac:dyDescent="0.3">
      <c r="A37" s="120" t="s">
        <v>636</v>
      </c>
      <c r="B37" s="121" t="s">
        <v>508</v>
      </c>
      <c r="C37" s="122" t="s">
        <v>315</v>
      </c>
      <c r="D37" s="123" t="s">
        <v>277</v>
      </c>
      <c r="E37" s="124" t="s">
        <v>181</v>
      </c>
      <c r="F37" s="125">
        <v>45686</v>
      </c>
      <c r="G37" s="125">
        <v>45689</v>
      </c>
      <c r="H37" s="124" t="s">
        <v>227</v>
      </c>
      <c r="I37" s="152">
        <v>151.26150000000001</v>
      </c>
      <c r="J37" s="152">
        <f t="shared" si="0"/>
        <v>4.25</v>
      </c>
      <c r="K37" s="126">
        <v>297.964</v>
      </c>
      <c r="L37" s="126">
        <v>297.964</v>
      </c>
      <c r="M37" s="126">
        <v>0</v>
      </c>
      <c r="N37" s="126">
        <v>3</v>
      </c>
      <c r="O37" s="126">
        <v>169.86699999999999</v>
      </c>
      <c r="P37" s="126">
        <v>4</v>
      </c>
      <c r="Q37" s="126">
        <v>137.215</v>
      </c>
      <c r="R37" s="126">
        <v>0</v>
      </c>
      <c r="S37" s="127">
        <v>605.04600000000005</v>
      </c>
    </row>
    <row r="38" spans="1:19" s="128" customFormat="1" ht="123.75" customHeight="1" x14ac:dyDescent="0.3">
      <c r="A38" s="120" t="s">
        <v>636</v>
      </c>
      <c r="B38" s="121" t="s">
        <v>509</v>
      </c>
      <c r="C38" s="122" t="s">
        <v>315</v>
      </c>
      <c r="D38" s="123" t="s">
        <v>287</v>
      </c>
      <c r="E38" s="124" t="s">
        <v>288</v>
      </c>
      <c r="F38" s="125">
        <v>45690</v>
      </c>
      <c r="G38" s="125">
        <v>45692</v>
      </c>
      <c r="H38" s="124" t="s">
        <v>218</v>
      </c>
      <c r="I38" s="152">
        <v>107.40466666666667</v>
      </c>
      <c r="J38" s="152">
        <f t="shared" si="0"/>
        <v>3</v>
      </c>
      <c r="K38" s="126">
        <v>145.12299999999999</v>
      </c>
      <c r="L38" s="126">
        <v>145.12299999999999</v>
      </c>
      <c r="M38" s="126">
        <v>0</v>
      </c>
      <c r="N38" s="126">
        <v>2</v>
      </c>
      <c r="O38" s="126">
        <v>77.12</v>
      </c>
      <c r="P38" s="126">
        <v>3</v>
      </c>
      <c r="Q38" s="126">
        <v>99.971000000000004</v>
      </c>
      <c r="R38" s="126">
        <v>0</v>
      </c>
      <c r="S38" s="127">
        <v>322.214</v>
      </c>
    </row>
    <row r="39" spans="1:19" s="128" customFormat="1" ht="51.75" x14ac:dyDescent="0.3">
      <c r="A39" s="120" t="s">
        <v>636</v>
      </c>
      <c r="B39" s="121" t="s">
        <v>510</v>
      </c>
      <c r="C39" s="122" t="s">
        <v>315</v>
      </c>
      <c r="D39" s="123" t="s">
        <v>328</v>
      </c>
      <c r="E39" s="124" t="s">
        <v>181</v>
      </c>
      <c r="F39" s="125">
        <v>45708</v>
      </c>
      <c r="G39" s="125">
        <v>45710</v>
      </c>
      <c r="H39" s="124" t="s">
        <v>218</v>
      </c>
      <c r="I39" s="152">
        <v>102.46966666666667</v>
      </c>
      <c r="J39" s="152">
        <f t="shared" si="0"/>
        <v>4.25</v>
      </c>
      <c r="K39" s="126">
        <v>130.38499999999999</v>
      </c>
      <c r="L39" s="126">
        <v>130.38499999999999</v>
      </c>
      <c r="M39" s="126">
        <v>0</v>
      </c>
      <c r="N39" s="126">
        <v>2</v>
      </c>
      <c r="O39" s="126">
        <v>77.090999999999994</v>
      </c>
      <c r="P39" s="126">
        <v>3</v>
      </c>
      <c r="Q39" s="126">
        <v>99.933000000000007</v>
      </c>
      <c r="R39" s="126">
        <v>0</v>
      </c>
      <c r="S39" s="127">
        <v>307.40899999999999</v>
      </c>
    </row>
    <row r="40" spans="1:19" s="128" customFormat="1" ht="147.75" customHeight="1" x14ac:dyDescent="0.3">
      <c r="A40" s="120" t="s">
        <v>636</v>
      </c>
      <c r="B40" s="121" t="s">
        <v>511</v>
      </c>
      <c r="C40" s="122" t="s">
        <v>315</v>
      </c>
      <c r="D40" s="123" t="s">
        <v>329</v>
      </c>
      <c r="E40" s="124" t="s">
        <v>528</v>
      </c>
      <c r="F40" s="125">
        <v>45707</v>
      </c>
      <c r="G40" s="125">
        <v>45714</v>
      </c>
      <c r="H40" s="124" t="s">
        <v>330</v>
      </c>
      <c r="I40" s="152">
        <v>82.962285714285713</v>
      </c>
      <c r="J40" s="152">
        <f t="shared" si="0"/>
        <v>7</v>
      </c>
      <c r="K40" s="126">
        <v>267.09699999999998</v>
      </c>
      <c r="L40" s="126">
        <v>267.09699999999998</v>
      </c>
      <c r="M40" s="126">
        <v>0</v>
      </c>
      <c r="N40" s="126">
        <v>7</v>
      </c>
      <c r="O40" s="126">
        <v>0</v>
      </c>
      <c r="P40" s="126">
        <v>7</v>
      </c>
      <c r="Q40" s="126">
        <v>313.63900000000001</v>
      </c>
      <c r="R40" s="126">
        <v>0</v>
      </c>
      <c r="S40" s="127">
        <v>580.73599999999999</v>
      </c>
    </row>
    <row r="41" spans="1:19" s="128" customFormat="1" ht="97.5" customHeight="1" x14ac:dyDescent="0.3">
      <c r="A41" s="120" t="s">
        <v>636</v>
      </c>
      <c r="B41" s="121" t="s">
        <v>512</v>
      </c>
      <c r="C41" s="122" t="s">
        <v>315</v>
      </c>
      <c r="D41" s="123" t="s">
        <v>332</v>
      </c>
      <c r="E41" s="124" t="s">
        <v>182</v>
      </c>
      <c r="F41" s="125">
        <v>45706</v>
      </c>
      <c r="G41" s="125">
        <v>45709</v>
      </c>
      <c r="H41" s="124" t="s">
        <v>307</v>
      </c>
      <c r="I41" s="152">
        <v>173.14274999999998</v>
      </c>
      <c r="J41" s="152">
        <f t="shared" si="0"/>
        <v>4</v>
      </c>
      <c r="K41" s="126">
        <v>258.774</v>
      </c>
      <c r="L41" s="126">
        <v>258.774</v>
      </c>
      <c r="M41" s="126">
        <v>0</v>
      </c>
      <c r="N41" s="126">
        <v>3</v>
      </c>
      <c r="O41" s="126">
        <v>227.67400000000001</v>
      </c>
      <c r="P41" s="126">
        <v>4</v>
      </c>
      <c r="Q41" s="126">
        <v>206.12299999999999</v>
      </c>
      <c r="R41" s="126">
        <v>0</v>
      </c>
      <c r="S41" s="127">
        <v>692.57099999999991</v>
      </c>
    </row>
    <row r="42" spans="1:19" s="128" customFormat="1" ht="65.25" customHeight="1" x14ac:dyDescent="0.3">
      <c r="A42" s="120" t="s">
        <v>636</v>
      </c>
      <c r="B42" s="121" t="s">
        <v>513</v>
      </c>
      <c r="C42" s="122" t="s">
        <v>315</v>
      </c>
      <c r="D42" s="123" t="s">
        <v>343</v>
      </c>
      <c r="E42" s="124" t="s">
        <v>344</v>
      </c>
      <c r="F42" s="125">
        <v>45707</v>
      </c>
      <c r="G42" s="125">
        <v>45709</v>
      </c>
      <c r="H42" s="124" t="s">
        <v>342</v>
      </c>
      <c r="I42" s="152">
        <v>42.413666666666664</v>
      </c>
      <c r="J42" s="152">
        <f t="shared" ref="J42:J73" si="1">AVERAGEIFS(P:P, E:E, E42)</f>
        <v>3</v>
      </c>
      <c r="K42" s="126">
        <v>0</v>
      </c>
      <c r="L42" s="126">
        <v>0</v>
      </c>
      <c r="M42" s="126">
        <v>0</v>
      </c>
      <c r="N42" s="126">
        <v>2</v>
      </c>
      <c r="O42" s="126">
        <v>0</v>
      </c>
      <c r="P42" s="126">
        <v>3</v>
      </c>
      <c r="Q42" s="126">
        <v>127.241</v>
      </c>
      <c r="R42" s="126">
        <v>0</v>
      </c>
      <c r="S42" s="127">
        <v>127.241</v>
      </c>
    </row>
    <row r="43" spans="1:19" s="128" customFormat="1" ht="107.25" customHeight="1" x14ac:dyDescent="0.3">
      <c r="A43" s="120" t="s">
        <v>636</v>
      </c>
      <c r="B43" s="121" t="s">
        <v>514</v>
      </c>
      <c r="C43" s="122" t="s">
        <v>315</v>
      </c>
      <c r="D43" s="123" t="s">
        <v>345</v>
      </c>
      <c r="E43" s="124" t="s">
        <v>346</v>
      </c>
      <c r="F43" s="125">
        <v>45707</v>
      </c>
      <c r="G43" s="125">
        <v>45709</v>
      </c>
      <c r="H43" s="124" t="s">
        <v>342</v>
      </c>
      <c r="I43" s="152">
        <v>42.396666666666668</v>
      </c>
      <c r="J43" s="152">
        <f t="shared" si="1"/>
        <v>3</v>
      </c>
      <c r="K43" s="126">
        <v>0</v>
      </c>
      <c r="L43" s="126">
        <v>0</v>
      </c>
      <c r="M43" s="126">
        <v>0</v>
      </c>
      <c r="N43" s="126">
        <v>2</v>
      </c>
      <c r="O43" s="126">
        <v>0</v>
      </c>
      <c r="P43" s="126">
        <v>3</v>
      </c>
      <c r="Q43" s="126">
        <v>127.19</v>
      </c>
      <c r="R43" s="126">
        <v>0</v>
      </c>
      <c r="S43" s="127">
        <v>127.19</v>
      </c>
    </row>
    <row r="44" spans="1:19" s="128" customFormat="1" ht="64.5" customHeight="1" x14ac:dyDescent="0.3">
      <c r="A44" s="120" t="s">
        <v>636</v>
      </c>
      <c r="B44" s="121" t="s">
        <v>515</v>
      </c>
      <c r="C44" s="122" t="s">
        <v>315</v>
      </c>
      <c r="D44" s="123" t="s">
        <v>347</v>
      </c>
      <c r="E44" s="124" t="s">
        <v>348</v>
      </c>
      <c r="F44" s="125">
        <v>45708</v>
      </c>
      <c r="G44" s="125">
        <v>45710</v>
      </c>
      <c r="H44" s="26" t="s">
        <v>325</v>
      </c>
      <c r="I44" s="152">
        <v>20.207666666666665</v>
      </c>
      <c r="J44" s="152">
        <f t="shared" si="1"/>
        <v>3</v>
      </c>
      <c r="K44" s="126">
        <v>0</v>
      </c>
      <c r="L44" s="126">
        <v>0</v>
      </c>
      <c r="M44" s="126">
        <v>0</v>
      </c>
      <c r="N44" s="126">
        <v>2</v>
      </c>
      <c r="O44" s="126">
        <v>0</v>
      </c>
      <c r="P44" s="126">
        <v>3</v>
      </c>
      <c r="Q44" s="126">
        <v>60.622999999999998</v>
      </c>
      <c r="R44" s="126">
        <v>0</v>
      </c>
      <c r="S44" s="127">
        <v>60.622999999999998</v>
      </c>
    </row>
    <row r="45" spans="1:19" s="128" customFormat="1" ht="81.75" customHeight="1" x14ac:dyDescent="0.3">
      <c r="A45" s="120" t="s">
        <v>636</v>
      </c>
      <c r="B45" s="121" t="s">
        <v>516</v>
      </c>
      <c r="C45" s="122" t="s">
        <v>315</v>
      </c>
      <c r="D45" s="123" t="s">
        <v>530</v>
      </c>
      <c r="E45" s="124" t="s">
        <v>179</v>
      </c>
      <c r="F45" s="125">
        <v>45707</v>
      </c>
      <c r="G45" s="125">
        <v>45709</v>
      </c>
      <c r="H45" s="124" t="s">
        <v>342</v>
      </c>
      <c r="I45" s="152">
        <v>42.147333333333329</v>
      </c>
      <c r="J45" s="152">
        <f t="shared" si="1"/>
        <v>3.3333333333333335</v>
      </c>
      <c r="K45" s="126">
        <v>0</v>
      </c>
      <c r="L45" s="126">
        <v>0</v>
      </c>
      <c r="M45" s="126">
        <v>0</v>
      </c>
      <c r="N45" s="126">
        <v>2</v>
      </c>
      <c r="O45" s="126">
        <v>0</v>
      </c>
      <c r="P45" s="126">
        <v>3</v>
      </c>
      <c r="Q45" s="126">
        <v>126.44199999999999</v>
      </c>
      <c r="R45" s="126">
        <v>0</v>
      </c>
      <c r="S45" s="127">
        <v>126.44199999999999</v>
      </c>
    </row>
    <row r="46" spans="1:19" s="128" customFormat="1" ht="64.5" customHeight="1" x14ac:dyDescent="0.3">
      <c r="A46" s="120" t="s">
        <v>636</v>
      </c>
      <c r="B46" s="121" t="s">
        <v>517</v>
      </c>
      <c r="C46" s="122" t="s">
        <v>315</v>
      </c>
      <c r="D46" s="123" t="s">
        <v>409</v>
      </c>
      <c r="E46" s="124" t="s">
        <v>348</v>
      </c>
      <c r="F46" s="125">
        <v>45734</v>
      </c>
      <c r="G46" s="125">
        <v>45736</v>
      </c>
      <c r="H46" s="124" t="s">
        <v>218</v>
      </c>
      <c r="I46" s="152">
        <v>128.56233333333333</v>
      </c>
      <c r="J46" s="152">
        <f t="shared" si="1"/>
        <v>3</v>
      </c>
      <c r="K46" s="126">
        <v>174.321</v>
      </c>
      <c r="L46" s="126">
        <v>174.321</v>
      </c>
      <c r="M46" s="126">
        <v>0</v>
      </c>
      <c r="N46" s="126">
        <v>2</v>
      </c>
      <c r="O46" s="126">
        <v>112.068</v>
      </c>
      <c r="P46" s="126">
        <v>3</v>
      </c>
      <c r="Q46" s="126">
        <v>99.298000000000002</v>
      </c>
      <c r="R46" s="126">
        <v>0</v>
      </c>
      <c r="S46" s="127">
        <v>385.68700000000001</v>
      </c>
    </row>
    <row r="47" spans="1:19" s="128" customFormat="1" ht="115.5" customHeight="1" x14ac:dyDescent="0.3">
      <c r="A47" s="120" t="s">
        <v>636</v>
      </c>
      <c r="B47" s="121" t="s">
        <v>518</v>
      </c>
      <c r="C47" s="122" t="s">
        <v>315</v>
      </c>
      <c r="D47" s="123" t="s">
        <v>409</v>
      </c>
      <c r="E47" s="124" t="s">
        <v>183</v>
      </c>
      <c r="F47" s="125">
        <v>45734</v>
      </c>
      <c r="G47" s="125">
        <v>45736</v>
      </c>
      <c r="H47" s="124" t="s">
        <v>218</v>
      </c>
      <c r="I47" s="152">
        <v>128.56233333333333</v>
      </c>
      <c r="J47" s="152">
        <f t="shared" si="1"/>
        <v>3</v>
      </c>
      <c r="K47" s="126">
        <v>174.321</v>
      </c>
      <c r="L47" s="126">
        <v>174.321</v>
      </c>
      <c r="M47" s="126">
        <v>0</v>
      </c>
      <c r="N47" s="126">
        <v>2</v>
      </c>
      <c r="O47" s="126">
        <v>112.068</v>
      </c>
      <c r="P47" s="126">
        <v>3</v>
      </c>
      <c r="Q47" s="126">
        <v>99.298000000000002</v>
      </c>
      <c r="R47" s="126">
        <v>0</v>
      </c>
      <c r="S47" s="127">
        <v>385.68700000000001</v>
      </c>
    </row>
    <row r="48" spans="1:19" s="128" customFormat="1" ht="63" customHeight="1" x14ac:dyDescent="0.3">
      <c r="A48" s="120" t="s">
        <v>636</v>
      </c>
      <c r="B48" s="121" t="s">
        <v>519</v>
      </c>
      <c r="C48" s="122" t="s">
        <v>315</v>
      </c>
      <c r="D48" s="123" t="s">
        <v>430</v>
      </c>
      <c r="E48" s="124" t="s">
        <v>179</v>
      </c>
      <c r="F48" s="125">
        <v>45735</v>
      </c>
      <c r="G48" s="125">
        <v>45737</v>
      </c>
      <c r="H48" s="124" t="s">
        <v>218</v>
      </c>
      <c r="I48" s="152">
        <v>109.61833333333334</v>
      </c>
      <c r="J48" s="152">
        <f t="shared" si="1"/>
        <v>3.3333333333333335</v>
      </c>
      <c r="K48" s="126">
        <v>151.36000000000001</v>
      </c>
      <c r="L48" s="126">
        <v>151.36000000000001</v>
      </c>
      <c r="M48" s="126">
        <v>0</v>
      </c>
      <c r="N48" s="126">
        <v>2</v>
      </c>
      <c r="O48" s="126">
        <v>78.822000000000003</v>
      </c>
      <c r="P48" s="126">
        <v>3</v>
      </c>
      <c r="Q48" s="126">
        <v>98.673000000000002</v>
      </c>
      <c r="R48" s="126">
        <v>0</v>
      </c>
      <c r="S48" s="127">
        <v>328.85500000000002</v>
      </c>
    </row>
    <row r="49" spans="1:19" s="128" customFormat="1" ht="74.25" customHeight="1" x14ac:dyDescent="0.3">
      <c r="A49" s="120" t="s">
        <v>636</v>
      </c>
      <c r="B49" s="121" t="s">
        <v>520</v>
      </c>
      <c r="C49" s="122" t="s">
        <v>315</v>
      </c>
      <c r="D49" s="123" t="s">
        <v>529</v>
      </c>
      <c r="E49" s="124" t="s">
        <v>181</v>
      </c>
      <c r="F49" s="125">
        <v>45735</v>
      </c>
      <c r="G49" s="125">
        <v>45737</v>
      </c>
      <c r="H49" s="124" t="s">
        <v>218</v>
      </c>
      <c r="I49" s="152">
        <v>109.61833333333334</v>
      </c>
      <c r="J49" s="152">
        <f t="shared" si="1"/>
        <v>4.25</v>
      </c>
      <c r="K49" s="126">
        <v>151.36000000000001</v>
      </c>
      <c r="L49" s="126">
        <v>151.36000000000001</v>
      </c>
      <c r="M49" s="126">
        <v>0</v>
      </c>
      <c r="N49" s="126">
        <v>2</v>
      </c>
      <c r="O49" s="126">
        <v>78.822000000000003</v>
      </c>
      <c r="P49" s="126">
        <v>3</v>
      </c>
      <c r="Q49" s="126">
        <v>98.673000000000002</v>
      </c>
      <c r="R49" s="126">
        <v>0</v>
      </c>
      <c r="S49" s="127">
        <v>328.85500000000002</v>
      </c>
    </row>
    <row r="50" spans="1:19" s="128" customFormat="1" ht="111" customHeight="1" x14ac:dyDescent="0.3">
      <c r="A50" s="120" t="s">
        <v>636</v>
      </c>
      <c r="B50" s="121" t="s">
        <v>521</v>
      </c>
      <c r="C50" s="122" t="s">
        <v>315</v>
      </c>
      <c r="D50" s="123" t="s">
        <v>532</v>
      </c>
      <c r="E50" s="124" t="s">
        <v>272</v>
      </c>
      <c r="F50" s="125">
        <v>45679</v>
      </c>
      <c r="G50" s="125">
        <v>45683</v>
      </c>
      <c r="H50" s="124" t="s">
        <v>270</v>
      </c>
      <c r="I50" s="152">
        <v>164.7996</v>
      </c>
      <c r="J50" s="152">
        <f t="shared" si="1"/>
        <v>4.5</v>
      </c>
      <c r="K50" s="126">
        <v>218.726</v>
      </c>
      <c r="L50" s="126">
        <v>218.726</v>
      </c>
      <c r="M50" s="126">
        <v>0</v>
      </c>
      <c r="N50" s="126">
        <v>4</v>
      </c>
      <c r="O50" s="126">
        <v>342.56</v>
      </c>
      <c r="P50" s="126">
        <v>5</v>
      </c>
      <c r="Q50" s="126">
        <v>262.71199999999999</v>
      </c>
      <c r="R50" s="126">
        <v>0</v>
      </c>
      <c r="S50" s="127">
        <v>823.99800000000005</v>
      </c>
    </row>
    <row r="51" spans="1:19" s="128" customFormat="1" ht="149.25" customHeight="1" x14ac:dyDescent="0.3">
      <c r="A51" s="120" t="s">
        <v>636</v>
      </c>
      <c r="B51" s="121" t="s">
        <v>522</v>
      </c>
      <c r="C51" s="122" t="s">
        <v>315</v>
      </c>
      <c r="D51" s="123" t="s">
        <v>531</v>
      </c>
      <c r="E51" s="124" t="s">
        <v>271</v>
      </c>
      <c r="F51" s="125">
        <v>45679</v>
      </c>
      <c r="G51" s="125">
        <v>45684</v>
      </c>
      <c r="H51" s="124" t="s">
        <v>270</v>
      </c>
      <c r="I51" s="152">
        <v>168.26766666666666</v>
      </c>
      <c r="J51" s="152">
        <f t="shared" si="1"/>
        <v>6</v>
      </c>
      <c r="K51" s="126">
        <v>266.15100000000001</v>
      </c>
      <c r="L51" s="126">
        <v>266.15100000000001</v>
      </c>
      <c r="M51" s="126">
        <v>0</v>
      </c>
      <c r="N51" s="126">
        <v>5</v>
      </c>
      <c r="O51" s="126">
        <v>428.2</v>
      </c>
      <c r="P51" s="126">
        <v>6</v>
      </c>
      <c r="Q51" s="126">
        <v>315.255</v>
      </c>
      <c r="R51" s="126">
        <v>0</v>
      </c>
      <c r="S51" s="127">
        <v>1009.606</v>
      </c>
    </row>
    <row r="52" spans="1:19" s="128" customFormat="1" ht="147.75" customHeight="1" x14ac:dyDescent="0.3">
      <c r="A52" s="120" t="s">
        <v>636</v>
      </c>
      <c r="B52" s="121" t="s">
        <v>523</v>
      </c>
      <c r="C52" s="122" t="s">
        <v>315</v>
      </c>
      <c r="D52" s="123" t="s">
        <v>531</v>
      </c>
      <c r="E52" s="124" t="s">
        <v>222</v>
      </c>
      <c r="F52" s="125">
        <v>45678</v>
      </c>
      <c r="G52" s="125">
        <v>45683</v>
      </c>
      <c r="H52" s="124" t="s">
        <v>270</v>
      </c>
      <c r="I52" s="152">
        <v>177.43100000000001</v>
      </c>
      <c r="J52" s="152">
        <f t="shared" si="1"/>
        <v>5.333333333333333</v>
      </c>
      <c r="K52" s="126">
        <v>245.93100000000001</v>
      </c>
      <c r="L52" s="126">
        <v>245.93100000000001</v>
      </c>
      <c r="M52" s="126">
        <v>0</v>
      </c>
      <c r="N52" s="126">
        <v>5</v>
      </c>
      <c r="O52" s="126">
        <v>428.2</v>
      </c>
      <c r="P52" s="126">
        <v>6</v>
      </c>
      <c r="Q52" s="126">
        <v>315.255</v>
      </c>
      <c r="R52" s="126">
        <v>75.2</v>
      </c>
      <c r="S52" s="127">
        <v>1064.586</v>
      </c>
    </row>
    <row r="53" spans="1:19" s="128" customFormat="1" ht="138.75" customHeight="1" x14ac:dyDescent="0.3">
      <c r="A53" s="120" t="s">
        <v>636</v>
      </c>
      <c r="B53" s="121" t="s">
        <v>524</v>
      </c>
      <c r="C53" s="122" t="s">
        <v>315</v>
      </c>
      <c r="D53" s="123" t="s">
        <v>341</v>
      </c>
      <c r="E53" s="124" t="s">
        <v>222</v>
      </c>
      <c r="F53" s="125">
        <v>45707</v>
      </c>
      <c r="G53" s="125">
        <v>45711</v>
      </c>
      <c r="H53" s="124" t="s">
        <v>342</v>
      </c>
      <c r="I53" s="152">
        <v>127.74859999999998</v>
      </c>
      <c r="J53" s="152">
        <f t="shared" si="1"/>
        <v>5.333333333333333</v>
      </c>
      <c r="K53" s="126">
        <v>263.755</v>
      </c>
      <c r="L53" s="126">
        <v>263.755</v>
      </c>
      <c r="M53" s="126">
        <v>0</v>
      </c>
      <c r="N53" s="126">
        <v>4</v>
      </c>
      <c r="O53" s="126">
        <v>143.38</v>
      </c>
      <c r="P53" s="126">
        <v>5</v>
      </c>
      <c r="Q53" s="126">
        <v>211.983</v>
      </c>
      <c r="R53" s="126">
        <v>19.625</v>
      </c>
      <c r="S53" s="127">
        <v>638.74299999999994</v>
      </c>
    </row>
    <row r="54" spans="1:19" s="128" customFormat="1" ht="138.75" customHeight="1" x14ac:dyDescent="0.3">
      <c r="A54" s="120" t="s">
        <v>636</v>
      </c>
      <c r="B54" s="121" t="s">
        <v>525</v>
      </c>
      <c r="C54" s="122" t="s">
        <v>315</v>
      </c>
      <c r="D54" s="123" t="s">
        <v>375</v>
      </c>
      <c r="E54" s="124" t="s">
        <v>222</v>
      </c>
      <c r="F54" s="125">
        <v>45719</v>
      </c>
      <c r="G54" s="125">
        <v>45723</v>
      </c>
      <c r="H54" s="124" t="s">
        <v>223</v>
      </c>
      <c r="I54" s="152">
        <v>79.361599999999996</v>
      </c>
      <c r="J54" s="152">
        <f t="shared" si="1"/>
        <v>5.333333333333333</v>
      </c>
      <c r="K54" s="126">
        <v>0</v>
      </c>
      <c r="L54" s="126">
        <v>0</v>
      </c>
      <c r="M54" s="126">
        <v>0</v>
      </c>
      <c r="N54" s="126">
        <v>4</v>
      </c>
      <c r="O54" s="126">
        <v>147.26900000000001</v>
      </c>
      <c r="P54" s="126">
        <v>5</v>
      </c>
      <c r="Q54" s="126">
        <v>249.53899999999999</v>
      </c>
      <c r="R54" s="126">
        <v>0</v>
      </c>
      <c r="S54" s="127">
        <v>396.80799999999999</v>
      </c>
    </row>
    <row r="55" spans="1:19" s="128" customFormat="1" ht="99" customHeight="1" x14ac:dyDescent="0.3">
      <c r="A55" s="120" t="s">
        <v>636</v>
      </c>
      <c r="B55" s="121" t="s">
        <v>526</v>
      </c>
      <c r="C55" s="122" t="s">
        <v>315</v>
      </c>
      <c r="D55" s="123" t="s">
        <v>376</v>
      </c>
      <c r="E55" s="124" t="s">
        <v>272</v>
      </c>
      <c r="F55" s="125">
        <v>45719</v>
      </c>
      <c r="G55" s="125">
        <v>45722</v>
      </c>
      <c r="H55" s="124" t="s">
        <v>223</v>
      </c>
      <c r="I55" s="152">
        <v>77.520749999999992</v>
      </c>
      <c r="J55" s="152">
        <f t="shared" si="1"/>
        <v>4.5</v>
      </c>
      <c r="K55" s="126">
        <v>0</v>
      </c>
      <c r="L55" s="126">
        <v>0</v>
      </c>
      <c r="M55" s="126">
        <v>0</v>
      </c>
      <c r="N55" s="126">
        <v>3</v>
      </c>
      <c r="O55" s="126">
        <v>110.452</v>
      </c>
      <c r="P55" s="126">
        <v>4</v>
      </c>
      <c r="Q55" s="126">
        <v>199.631</v>
      </c>
      <c r="R55" s="126">
        <v>0</v>
      </c>
      <c r="S55" s="127">
        <v>310.08299999999997</v>
      </c>
    </row>
    <row r="56" spans="1:19" s="128" customFormat="1" ht="141" customHeight="1" x14ac:dyDescent="0.3">
      <c r="A56" s="120" t="s">
        <v>636</v>
      </c>
      <c r="B56" s="121" t="s">
        <v>527</v>
      </c>
      <c r="C56" s="122" t="s">
        <v>315</v>
      </c>
      <c r="D56" s="123" t="s">
        <v>391</v>
      </c>
      <c r="E56" s="124" t="s">
        <v>454</v>
      </c>
      <c r="F56" s="125">
        <v>45733</v>
      </c>
      <c r="G56" s="125">
        <v>45737</v>
      </c>
      <c r="H56" s="124" t="s">
        <v>218</v>
      </c>
      <c r="I56" s="152">
        <v>33.099400000000003</v>
      </c>
      <c r="J56" s="152">
        <f t="shared" si="1"/>
        <v>5</v>
      </c>
      <c r="K56" s="126">
        <v>0</v>
      </c>
      <c r="L56" s="126">
        <v>0</v>
      </c>
      <c r="M56" s="126">
        <v>0</v>
      </c>
      <c r="N56" s="126">
        <v>4</v>
      </c>
      <c r="O56" s="126">
        <v>0</v>
      </c>
      <c r="P56" s="126">
        <v>5</v>
      </c>
      <c r="Q56" s="126">
        <v>165.49700000000001</v>
      </c>
      <c r="R56" s="126">
        <v>0</v>
      </c>
      <c r="S56" s="127">
        <v>165.49700000000001</v>
      </c>
    </row>
    <row r="57" spans="1:19" s="128" customFormat="1" ht="62.25" customHeight="1" x14ac:dyDescent="0.3">
      <c r="A57" s="120" t="s">
        <v>638</v>
      </c>
      <c r="B57" s="121" t="s">
        <v>534</v>
      </c>
      <c r="C57" s="122" t="s">
        <v>315</v>
      </c>
      <c r="D57" s="123" t="s">
        <v>382</v>
      </c>
      <c r="E57" s="124" t="s">
        <v>185</v>
      </c>
      <c r="F57" s="125">
        <v>45711</v>
      </c>
      <c r="G57" s="125">
        <v>45716</v>
      </c>
      <c r="H57" s="124" t="s">
        <v>226</v>
      </c>
      <c r="I57" s="152">
        <v>126.30116666666669</v>
      </c>
      <c r="J57" s="152">
        <f t="shared" si="1"/>
        <v>6</v>
      </c>
      <c r="K57" s="126">
        <v>144.56299999999999</v>
      </c>
      <c r="L57" s="126">
        <v>144.56299999999999</v>
      </c>
      <c r="M57" s="126">
        <v>0</v>
      </c>
      <c r="N57" s="126">
        <v>5</v>
      </c>
      <c r="O57" s="126">
        <v>274.71100000000001</v>
      </c>
      <c r="P57" s="126">
        <v>6</v>
      </c>
      <c r="Q57" s="126">
        <v>323.11700000000002</v>
      </c>
      <c r="R57" s="126">
        <v>15.416</v>
      </c>
      <c r="S57" s="127">
        <v>757.80700000000013</v>
      </c>
    </row>
    <row r="58" spans="1:19" s="128" customFormat="1" ht="145.5" customHeight="1" x14ac:dyDescent="0.3">
      <c r="A58" s="120" t="s">
        <v>638</v>
      </c>
      <c r="B58" s="121" t="s">
        <v>535</v>
      </c>
      <c r="C58" s="122" t="s">
        <v>315</v>
      </c>
      <c r="D58" s="123" t="s">
        <v>383</v>
      </c>
      <c r="E58" s="124" t="s">
        <v>384</v>
      </c>
      <c r="F58" s="125">
        <v>45711</v>
      </c>
      <c r="G58" s="125">
        <v>45716</v>
      </c>
      <c r="H58" s="124" t="s">
        <v>226</v>
      </c>
      <c r="I58" s="152">
        <v>117.02783333333332</v>
      </c>
      <c r="J58" s="152">
        <f t="shared" si="1"/>
        <v>6</v>
      </c>
      <c r="K58" s="126">
        <v>152.94999999999999</v>
      </c>
      <c r="L58" s="126">
        <v>152.94999999999999</v>
      </c>
      <c r="M58" s="126">
        <v>0</v>
      </c>
      <c r="N58" s="126">
        <v>5</v>
      </c>
      <c r="O58" s="126">
        <v>217.87799999999999</v>
      </c>
      <c r="P58" s="126">
        <v>6</v>
      </c>
      <c r="Q58" s="126">
        <v>323.11700000000002</v>
      </c>
      <c r="R58" s="126">
        <v>8.2219999999999995</v>
      </c>
      <c r="S58" s="127">
        <v>702.16699999999992</v>
      </c>
    </row>
    <row r="59" spans="1:19" s="128" customFormat="1" ht="141" customHeight="1" x14ac:dyDescent="0.3">
      <c r="A59" s="120" t="s">
        <v>638</v>
      </c>
      <c r="B59" s="121" t="s">
        <v>536</v>
      </c>
      <c r="C59" s="122" t="s">
        <v>315</v>
      </c>
      <c r="D59" s="123" t="s">
        <v>386</v>
      </c>
      <c r="E59" s="124" t="s">
        <v>385</v>
      </c>
      <c r="F59" s="125">
        <v>45711</v>
      </c>
      <c r="G59" s="125">
        <v>45716</v>
      </c>
      <c r="H59" s="124" t="s">
        <v>226</v>
      </c>
      <c r="I59" s="152">
        <v>109.964</v>
      </c>
      <c r="J59" s="152">
        <f t="shared" si="1"/>
        <v>6</v>
      </c>
      <c r="K59" s="126">
        <v>144.56399999999999</v>
      </c>
      <c r="L59" s="126">
        <v>144.56399999999999</v>
      </c>
      <c r="M59" s="126">
        <v>0</v>
      </c>
      <c r="N59" s="126">
        <v>5</v>
      </c>
      <c r="O59" s="126">
        <v>183.881</v>
      </c>
      <c r="P59" s="126">
        <v>6</v>
      </c>
      <c r="Q59" s="126">
        <v>323.11700000000002</v>
      </c>
      <c r="R59" s="126">
        <v>8.2219999999999995</v>
      </c>
      <c r="S59" s="127">
        <v>659.78399999999999</v>
      </c>
    </row>
    <row r="60" spans="1:19" s="128" customFormat="1" ht="62.25" customHeight="1" x14ac:dyDescent="0.3">
      <c r="A60" s="120" t="s">
        <v>638</v>
      </c>
      <c r="B60" s="121" t="s">
        <v>537</v>
      </c>
      <c r="C60" s="122" t="s">
        <v>315</v>
      </c>
      <c r="D60" s="123" t="s">
        <v>455</v>
      </c>
      <c r="E60" s="124" t="s">
        <v>456</v>
      </c>
      <c r="F60" s="125">
        <v>45739</v>
      </c>
      <c r="G60" s="125">
        <v>45739</v>
      </c>
      <c r="H60" s="124" t="s">
        <v>221</v>
      </c>
      <c r="I60" s="152">
        <v>28.995000000000001</v>
      </c>
      <c r="J60" s="152">
        <f t="shared" si="1"/>
        <v>1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>
        <v>1</v>
      </c>
      <c r="Q60" s="126">
        <v>28.995000000000001</v>
      </c>
      <c r="R60" s="126">
        <v>0</v>
      </c>
      <c r="S60" s="127">
        <v>28.995000000000001</v>
      </c>
    </row>
    <row r="61" spans="1:19" s="128" customFormat="1" ht="86.25" x14ac:dyDescent="0.3">
      <c r="A61" s="120" t="s">
        <v>538</v>
      </c>
      <c r="B61" s="121" t="s">
        <v>42</v>
      </c>
      <c r="C61" s="122" t="s">
        <v>315</v>
      </c>
      <c r="D61" s="123" t="s">
        <v>318</v>
      </c>
      <c r="E61" s="124" t="s">
        <v>186</v>
      </c>
      <c r="F61" s="125">
        <v>45698</v>
      </c>
      <c r="G61" s="125">
        <v>45703</v>
      </c>
      <c r="H61" s="124" t="s">
        <v>232</v>
      </c>
      <c r="I61" s="152">
        <v>154.09299999999999</v>
      </c>
      <c r="J61" s="152">
        <f t="shared" si="1"/>
        <v>4.5</v>
      </c>
      <c r="K61" s="126">
        <v>277.25099999999998</v>
      </c>
      <c r="L61" s="126">
        <v>277.25099999999998</v>
      </c>
      <c r="M61" s="126">
        <v>0</v>
      </c>
      <c r="N61" s="126">
        <v>5</v>
      </c>
      <c r="O61" s="126">
        <v>378.25800000000004</v>
      </c>
      <c r="P61" s="126">
        <v>6</v>
      </c>
      <c r="Q61" s="126">
        <v>269.04899999999998</v>
      </c>
      <c r="R61" s="126">
        <v>0</v>
      </c>
      <c r="S61" s="127">
        <v>924.55799999999999</v>
      </c>
    </row>
    <row r="62" spans="1:19" s="128" customFormat="1" ht="103.5" x14ac:dyDescent="0.3">
      <c r="A62" s="120" t="s">
        <v>538</v>
      </c>
      <c r="B62" s="121" t="s">
        <v>102</v>
      </c>
      <c r="C62" s="122" t="s">
        <v>315</v>
      </c>
      <c r="D62" s="123" t="s">
        <v>337</v>
      </c>
      <c r="E62" s="124" t="s">
        <v>188</v>
      </c>
      <c r="F62" s="125">
        <v>45742</v>
      </c>
      <c r="G62" s="125">
        <v>45747</v>
      </c>
      <c r="H62" s="124" t="s">
        <v>338</v>
      </c>
      <c r="I62" s="152">
        <v>111.00966666666666</v>
      </c>
      <c r="J62" s="152">
        <f t="shared" si="1"/>
        <v>6</v>
      </c>
      <c r="K62" s="126">
        <v>214.536</v>
      </c>
      <c r="L62" s="126">
        <v>214.536</v>
      </c>
      <c r="M62" s="126">
        <v>0</v>
      </c>
      <c r="N62" s="126">
        <v>5</v>
      </c>
      <c r="O62" s="126">
        <v>162.946</v>
      </c>
      <c r="P62" s="126">
        <v>6</v>
      </c>
      <c r="Q62" s="126">
        <v>288.57600000000002</v>
      </c>
      <c r="R62" s="126">
        <v>0</v>
      </c>
      <c r="S62" s="127">
        <v>666.05799999999999</v>
      </c>
    </row>
    <row r="63" spans="1:19" s="128" customFormat="1" ht="93" customHeight="1" x14ac:dyDescent="0.3">
      <c r="A63" s="120" t="s">
        <v>538</v>
      </c>
      <c r="B63" s="121" t="s">
        <v>103</v>
      </c>
      <c r="C63" s="122" t="s">
        <v>315</v>
      </c>
      <c r="D63" s="123" t="s">
        <v>339</v>
      </c>
      <c r="E63" s="124" t="s">
        <v>340</v>
      </c>
      <c r="F63" s="125">
        <v>45686</v>
      </c>
      <c r="G63" s="125">
        <v>45688</v>
      </c>
      <c r="H63" s="124" t="s">
        <v>232</v>
      </c>
      <c r="I63" s="152">
        <v>45.314999999999998</v>
      </c>
      <c r="J63" s="152">
        <f t="shared" si="1"/>
        <v>3</v>
      </c>
      <c r="K63" s="126">
        <v>0</v>
      </c>
      <c r="L63" s="126">
        <v>0</v>
      </c>
      <c r="M63" s="126">
        <v>0</v>
      </c>
      <c r="N63" s="126">
        <v>2</v>
      </c>
      <c r="O63" s="126">
        <v>0</v>
      </c>
      <c r="P63" s="126">
        <v>3</v>
      </c>
      <c r="Q63" s="126">
        <v>135.94499999999999</v>
      </c>
      <c r="R63" s="126">
        <v>0</v>
      </c>
      <c r="S63" s="127">
        <v>135.94499999999999</v>
      </c>
    </row>
    <row r="64" spans="1:19" s="128" customFormat="1" ht="130.5" customHeight="1" x14ac:dyDescent="0.3">
      <c r="A64" s="120" t="s">
        <v>538</v>
      </c>
      <c r="B64" s="121" t="s">
        <v>539</v>
      </c>
      <c r="C64" s="122" t="s">
        <v>315</v>
      </c>
      <c r="D64" s="123" t="s">
        <v>365</v>
      </c>
      <c r="E64" s="124" t="s">
        <v>366</v>
      </c>
      <c r="F64" s="125">
        <v>45714</v>
      </c>
      <c r="G64" s="125">
        <v>45716</v>
      </c>
      <c r="H64" s="124" t="s">
        <v>232</v>
      </c>
      <c r="I64" s="152">
        <v>160.41366666666667</v>
      </c>
      <c r="J64" s="152">
        <f t="shared" si="1"/>
        <v>3</v>
      </c>
      <c r="K64" s="126">
        <v>186.428</v>
      </c>
      <c r="L64" s="126">
        <v>186.428</v>
      </c>
      <c r="M64" s="126">
        <v>0</v>
      </c>
      <c r="N64" s="126">
        <v>2</v>
      </c>
      <c r="O64" s="126">
        <v>137.01999999999998</v>
      </c>
      <c r="P64" s="126">
        <v>3</v>
      </c>
      <c r="Q64" s="126">
        <v>135.07400000000001</v>
      </c>
      <c r="R64" s="126">
        <v>22.719000000000001</v>
      </c>
      <c r="S64" s="127">
        <v>481.24099999999999</v>
      </c>
    </row>
    <row r="65" spans="1:19" s="128" customFormat="1" ht="82.5" customHeight="1" x14ac:dyDescent="0.3">
      <c r="A65" s="120" t="s">
        <v>538</v>
      </c>
      <c r="B65" s="121" t="s">
        <v>540</v>
      </c>
      <c r="C65" s="122" t="s">
        <v>315</v>
      </c>
      <c r="D65" s="123" t="s">
        <v>545</v>
      </c>
      <c r="E65" s="124" t="s">
        <v>431</v>
      </c>
      <c r="F65" s="125">
        <v>45740</v>
      </c>
      <c r="G65" s="125">
        <v>45743</v>
      </c>
      <c r="H65" s="124" t="s">
        <v>338</v>
      </c>
      <c r="I65" s="152">
        <v>161.20724999999999</v>
      </c>
      <c r="J65" s="152">
        <f t="shared" si="1"/>
        <v>4</v>
      </c>
      <c r="K65" s="126">
        <v>345.16800000000001</v>
      </c>
      <c r="L65" s="126">
        <v>345.16800000000001</v>
      </c>
      <c r="M65" s="126">
        <v>0</v>
      </c>
      <c r="N65" s="126">
        <v>3</v>
      </c>
      <c r="O65" s="126">
        <v>100.97199999999999</v>
      </c>
      <c r="P65" s="126">
        <v>4</v>
      </c>
      <c r="Q65" s="126">
        <v>198.68899999999999</v>
      </c>
      <c r="R65" s="126">
        <v>0</v>
      </c>
      <c r="S65" s="127">
        <v>644.82899999999995</v>
      </c>
    </row>
    <row r="66" spans="1:19" s="129" customFormat="1" ht="111.75" customHeight="1" x14ac:dyDescent="0.3">
      <c r="A66" s="131" t="s">
        <v>538</v>
      </c>
      <c r="B66" s="121" t="s">
        <v>541</v>
      </c>
      <c r="C66" s="132" t="s">
        <v>315</v>
      </c>
      <c r="D66" s="133" t="s">
        <v>446</v>
      </c>
      <c r="E66" s="134" t="s">
        <v>186</v>
      </c>
      <c r="F66" s="135">
        <v>45740</v>
      </c>
      <c r="G66" s="135">
        <v>45742</v>
      </c>
      <c r="H66" s="124" t="s">
        <v>232</v>
      </c>
      <c r="I66" s="153">
        <v>197.28166666666667</v>
      </c>
      <c r="J66" s="152">
        <f t="shared" si="1"/>
        <v>4.5</v>
      </c>
      <c r="K66" s="130">
        <v>352.93900000000002</v>
      </c>
      <c r="L66" s="126">
        <v>352.93900000000002</v>
      </c>
      <c r="M66" s="130">
        <v>0</v>
      </c>
      <c r="N66" s="130">
        <v>2</v>
      </c>
      <c r="O66" s="130">
        <v>99.352000000000004</v>
      </c>
      <c r="P66" s="130">
        <v>3</v>
      </c>
      <c r="Q66" s="130">
        <v>139.554</v>
      </c>
      <c r="R66" s="130">
        <v>0</v>
      </c>
      <c r="S66" s="136">
        <v>591.84500000000003</v>
      </c>
    </row>
    <row r="67" spans="1:19" s="128" customFormat="1" ht="111.75" customHeight="1" x14ac:dyDescent="0.3">
      <c r="A67" s="120" t="s">
        <v>538</v>
      </c>
      <c r="B67" s="121" t="s">
        <v>542</v>
      </c>
      <c r="C67" s="122" t="s">
        <v>315</v>
      </c>
      <c r="D67" s="123" t="s">
        <v>445</v>
      </c>
      <c r="E67" s="124" t="s">
        <v>187</v>
      </c>
      <c r="F67" s="125">
        <v>45740</v>
      </c>
      <c r="G67" s="125">
        <v>45742</v>
      </c>
      <c r="H67" s="124" t="s">
        <v>232</v>
      </c>
      <c r="I67" s="152">
        <v>126.43766666666666</v>
      </c>
      <c r="J67" s="152">
        <f t="shared" si="1"/>
        <v>3</v>
      </c>
      <c r="K67" s="126">
        <v>140.40700000000001</v>
      </c>
      <c r="L67" s="126">
        <v>140.40700000000001</v>
      </c>
      <c r="M67" s="126">
        <v>0</v>
      </c>
      <c r="N67" s="126">
        <v>2</v>
      </c>
      <c r="O67" s="126">
        <v>99.352000000000004</v>
      </c>
      <c r="P67" s="126">
        <v>3</v>
      </c>
      <c r="Q67" s="126">
        <v>139.554</v>
      </c>
      <c r="R67" s="126">
        <v>0</v>
      </c>
      <c r="S67" s="127">
        <v>379.31299999999999</v>
      </c>
    </row>
    <row r="68" spans="1:19" s="128" customFormat="1" ht="111.75" customHeight="1" x14ac:dyDescent="0.3">
      <c r="A68" s="120" t="s">
        <v>538</v>
      </c>
      <c r="B68" s="121" t="s">
        <v>543</v>
      </c>
      <c r="C68" s="122" t="s">
        <v>315</v>
      </c>
      <c r="D68" s="123" t="s">
        <v>438</v>
      </c>
      <c r="E68" s="124" t="s">
        <v>187</v>
      </c>
      <c r="F68" s="125">
        <v>45743</v>
      </c>
      <c r="G68" s="125">
        <v>45745</v>
      </c>
      <c r="H68" s="124" t="s">
        <v>220</v>
      </c>
      <c r="I68" s="152">
        <v>140.66066666666666</v>
      </c>
      <c r="J68" s="152">
        <f t="shared" si="1"/>
        <v>3</v>
      </c>
      <c r="K68" s="126">
        <v>199.12100000000001</v>
      </c>
      <c r="L68" s="126">
        <v>199.12100000000001</v>
      </c>
      <c r="M68" s="126">
        <v>0</v>
      </c>
      <c r="N68" s="126">
        <v>2</v>
      </c>
      <c r="O68" s="126">
        <v>83.731999999999999</v>
      </c>
      <c r="P68" s="126">
        <v>3</v>
      </c>
      <c r="Q68" s="126">
        <v>139.12899999999999</v>
      </c>
      <c r="R68" s="126">
        <v>0</v>
      </c>
      <c r="S68" s="127">
        <v>421.98199999999997</v>
      </c>
    </row>
    <row r="69" spans="1:19" s="128" customFormat="1" ht="111.75" customHeight="1" x14ac:dyDescent="0.3">
      <c r="A69" s="120" t="s">
        <v>538</v>
      </c>
      <c r="B69" s="121" t="s">
        <v>544</v>
      </c>
      <c r="C69" s="122" t="s">
        <v>315</v>
      </c>
      <c r="D69" s="123" t="s">
        <v>439</v>
      </c>
      <c r="E69" s="124" t="s">
        <v>441</v>
      </c>
      <c r="F69" s="125">
        <v>45749</v>
      </c>
      <c r="G69" s="125">
        <v>45752</v>
      </c>
      <c r="H69" s="124" t="s">
        <v>440</v>
      </c>
      <c r="I69" s="152">
        <v>169.72800000000001</v>
      </c>
      <c r="J69" s="152">
        <f t="shared" si="1"/>
        <v>4</v>
      </c>
      <c r="K69" s="126">
        <v>367.80799999999999</v>
      </c>
      <c r="L69" s="126">
        <v>367.80799999999999</v>
      </c>
      <c r="M69" s="126">
        <v>0</v>
      </c>
      <c r="N69" s="126">
        <v>3</v>
      </c>
      <c r="O69" s="126">
        <v>125.599</v>
      </c>
      <c r="P69" s="126">
        <v>4</v>
      </c>
      <c r="Q69" s="126">
        <v>185.505</v>
      </c>
      <c r="R69" s="126">
        <v>0</v>
      </c>
      <c r="S69" s="127">
        <v>678.91200000000003</v>
      </c>
    </row>
    <row r="70" spans="1:19" s="128" customFormat="1" ht="71.25" customHeight="1" x14ac:dyDescent="0.3">
      <c r="A70" s="120" t="s">
        <v>546</v>
      </c>
      <c r="B70" s="121" t="s">
        <v>101</v>
      </c>
      <c r="C70" s="122" t="s">
        <v>315</v>
      </c>
      <c r="D70" s="123" t="s">
        <v>379</v>
      </c>
      <c r="E70" s="124" t="s">
        <v>380</v>
      </c>
      <c r="F70" s="125">
        <v>45726</v>
      </c>
      <c r="G70" s="125">
        <v>45730</v>
      </c>
      <c r="H70" s="124" t="s">
        <v>381</v>
      </c>
      <c r="I70" s="152">
        <v>173.1908</v>
      </c>
      <c r="J70" s="152">
        <f t="shared" si="1"/>
        <v>5</v>
      </c>
      <c r="K70" s="126">
        <v>0</v>
      </c>
      <c r="L70" s="126">
        <v>0</v>
      </c>
      <c r="M70" s="126">
        <v>0</v>
      </c>
      <c r="N70" s="126">
        <v>4</v>
      </c>
      <c r="O70" s="126">
        <v>602.18200000000002</v>
      </c>
      <c r="P70" s="126">
        <v>5</v>
      </c>
      <c r="Q70" s="126">
        <v>263.77199999999999</v>
      </c>
      <c r="R70" s="126">
        <v>0</v>
      </c>
      <c r="S70" s="127">
        <v>865.95399999999995</v>
      </c>
    </row>
    <row r="71" spans="1:19" s="128" customFormat="1" ht="69" x14ac:dyDescent="0.3">
      <c r="A71" s="120" t="s">
        <v>546</v>
      </c>
      <c r="B71" s="121" t="s">
        <v>104</v>
      </c>
      <c r="C71" s="122" t="s">
        <v>315</v>
      </c>
      <c r="D71" s="123" t="s">
        <v>433</v>
      </c>
      <c r="E71" s="124" t="s">
        <v>189</v>
      </c>
      <c r="F71" s="125">
        <v>45747</v>
      </c>
      <c r="G71" s="125">
        <v>45748</v>
      </c>
      <c r="H71" s="124" t="s">
        <v>126</v>
      </c>
      <c r="I71" s="152">
        <v>296.43900000000002</v>
      </c>
      <c r="J71" s="152">
        <f t="shared" si="1"/>
        <v>2</v>
      </c>
      <c r="K71" s="126">
        <v>465.32799999999997</v>
      </c>
      <c r="L71" s="146">
        <v>465.32799999999997</v>
      </c>
      <c r="M71" s="126">
        <v>0</v>
      </c>
      <c r="N71" s="126">
        <v>1</v>
      </c>
      <c r="O71" s="126">
        <v>31.398</v>
      </c>
      <c r="P71" s="126">
        <v>2</v>
      </c>
      <c r="Q71" s="126">
        <v>96.152000000000001</v>
      </c>
      <c r="R71" s="126">
        <v>0</v>
      </c>
      <c r="S71" s="127">
        <v>592.87800000000004</v>
      </c>
    </row>
    <row r="72" spans="1:19" s="128" customFormat="1" ht="72.75" customHeight="1" x14ac:dyDescent="0.3">
      <c r="A72" s="120" t="s">
        <v>547</v>
      </c>
      <c r="B72" s="121" t="s">
        <v>43</v>
      </c>
      <c r="C72" s="122" t="s">
        <v>315</v>
      </c>
      <c r="D72" s="123" t="s">
        <v>259</v>
      </c>
      <c r="E72" s="124" t="s">
        <v>260</v>
      </c>
      <c r="F72" s="125">
        <v>45680</v>
      </c>
      <c r="G72" s="125">
        <v>45681</v>
      </c>
      <c r="H72" s="124" t="s">
        <v>261</v>
      </c>
      <c r="I72" s="152">
        <v>192.7535</v>
      </c>
      <c r="J72" s="152">
        <f t="shared" si="1"/>
        <v>2.8</v>
      </c>
      <c r="K72" s="126">
        <v>0</v>
      </c>
      <c r="L72" s="126">
        <v>0</v>
      </c>
      <c r="M72" s="126">
        <v>0</v>
      </c>
      <c r="N72" s="126">
        <v>1</v>
      </c>
      <c r="O72" s="126">
        <v>259.46100000000001</v>
      </c>
      <c r="P72" s="126">
        <v>2</v>
      </c>
      <c r="Q72" s="126">
        <v>126.04600000000001</v>
      </c>
      <c r="R72" s="126">
        <v>0</v>
      </c>
      <c r="S72" s="127">
        <v>385.50700000000001</v>
      </c>
    </row>
    <row r="73" spans="1:19" s="128" customFormat="1" ht="75.75" customHeight="1" x14ac:dyDescent="0.3">
      <c r="A73" s="120" t="s">
        <v>547</v>
      </c>
      <c r="B73" s="121" t="s">
        <v>44</v>
      </c>
      <c r="C73" s="122" t="s">
        <v>315</v>
      </c>
      <c r="D73" s="123" t="s">
        <v>281</v>
      </c>
      <c r="E73" s="124" t="s">
        <v>190</v>
      </c>
      <c r="F73" s="125">
        <v>45691</v>
      </c>
      <c r="G73" s="125">
        <v>45694</v>
      </c>
      <c r="H73" s="124" t="s">
        <v>282</v>
      </c>
      <c r="I73" s="152">
        <v>96.537750000000003</v>
      </c>
      <c r="J73" s="152">
        <f t="shared" si="1"/>
        <v>5</v>
      </c>
      <c r="K73" s="126">
        <v>173.56800000000001</v>
      </c>
      <c r="L73" s="126">
        <v>173.56800000000001</v>
      </c>
      <c r="M73" s="126">
        <v>0</v>
      </c>
      <c r="N73" s="126">
        <v>3</v>
      </c>
      <c r="O73" s="126">
        <v>0</v>
      </c>
      <c r="P73" s="126">
        <v>4</v>
      </c>
      <c r="Q73" s="126">
        <v>212.583</v>
      </c>
      <c r="R73" s="126">
        <v>0</v>
      </c>
      <c r="S73" s="127">
        <v>386.15100000000001</v>
      </c>
    </row>
    <row r="74" spans="1:19" s="128" customFormat="1" ht="76.5" customHeight="1" x14ac:dyDescent="0.3">
      <c r="A74" s="120" t="s">
        <v>547</v>
      </c>
      <c r="B74" s="121" t="s">
        <v>140</v>
      </c>
      <c r="C74" s="122" t="s">
        <v>315</v>
      </c>
      <c r="D74" s="123" t="s">
        <v>353</v>
      </c>
      <c r="E74" s="124" t="s">
        <v>260</v>
      </c>
      <c r="F74" s="125">
        <v>45704</v>
      </c>
      <c r="G74" s="125">
        <v>45707</v>
      </c>
      <c r="H74" s="124" t="s">
        <v>289</v>
      </c>
      <c r="I74" s="152">
        <v>97.166250000000005</v>
      </c>
      <c r="J74" s="152">
        <f t="shared" ref="J74:J105" si="2">AVERAGEIFS(P:P, E:E, E74)</f>
        <v>2.8</v>
      </c>
      <c r="K74" s="126">
        <v>164.44200000000001</v>
      </c>
      <c r="L74" s="126">
        <v>164.44200000000001</v>
      </c>
      <c r="M74" s="126">
        <v>0</v>
      </c>
      <c r="N74" s="126">
        <v>3</v>
      </c>
      <c r="O74" s="126">
        <v>0</v>
      </c>
      <c r="P74" s="126">
        <v>4</v>
      </c>
      <c r="Q74" s="126">
        <v>214.22300000000001</v>
      </c>
      <c r="R74" s="126">
        <v>10</v>
      </c>
      <c r="S74" s="127">
        <v>388.66500000000002</v>
      </c>
    </row>
    <row r="75" spans="1:19" s="128" customFormat="1" ht="117" customHeight="1" x14ac:dyDescent="0.3">
      <c r="A75" s="120" t="s">
        <v>547</v>
      </c>
      <c r="B75" s="121" t="s">
        <v>141</v>
      </c>
      <c r="C75" s="122" t="s">
        <v>315</v>
      </c>
      <c r="D75" s="123" t="s">
        <v>291</v>
      </c>
      <c r="E75" s="124" t="s">
        <v>191</v>
      </c>
      <c r="F75" s="125">
        <v>45703</v>
      </c>
      <c r="G75" s="125">
        <v>45707</v>
      </c>
      <c r="H75" s="124" t="s">
        <v>289</v>
      </c>
      <c r="I75" s="152">
        <v>158.10319999999999</v>
      </c>
      <c r="J75" s="152">
        <f t="shared" si="2"/>
        <v>5</v>
      </c>
      <c r="K75" s="126">
        <v>164.44200000000001</v>
      </c>
      <c r="L75" s="126">
        <v>164.44200000000001</v>
      </c>
      <c r="M75" s="126">
        <v>0</v>
      </c>
      <c r="N75" s="126">
        <v>4</v>
      </c>
      <c r="O75" s="126">
        <v>348.29499999999996</v>
      </c>
      <c r="P75" s="126">
        <v>5</v>
      </c>
      <c r="Q75" s="126">
        <v>267.779</v>
      </c>
      <c r="R75" s="126">
        <v>10</v>
      </c>
      <c r="S75" s="127">
        <v>790.51599999999996</v>
      </c>
    </row>
    <row r="76" spans="1:19" s="128" customFormat="1" ht="120.75" x14ac:dyDescent="0.3">
      <c r="A76" s="120" t="s">
        <v>547</v>
      </c>
      <c r="B76" s="121" t="s">
        <v>142</v>
      </c>
      <c r="C76" s="122" t="s">
        <v>315</v>
      </c>
      <c r="D76" s="123" t="s">
        <v>291</v>
      </c>
      <c r="E76" s="124" t="s">
        <v>295</v>
      </c>
      <c r="F76" s="125">
        <v>45702</v>
      </c>
      <c r="G76" s="125">
        <v>45711</v>
      </c>
      <c r="H76" s="124" t="s">
        <v>289</v>
      </c>
      <c r="I76" s="152">
        <v>148.84179999999998</v>
      </c>
      <c r="J76" s="152">
        <f t="shared" si="2"/>
        <v>10</v>
      </c>
      <c r="K76" s="126">
        <v>169.19499999999999</v>
      </c>
      <c r="L76" s="126">
        <v>169.19499999999999</v>
      </c>
      <c r="M76" s="126">
        <v>0</v>
      </c>
      <c r="N76" s="126">
        <v>9</v>
      </c>
      <c r="O76" s="126">
        <v>783.66399999999999</v>
      </c>
      <c r="P76" s="126">
        <v>10</v>
      </c>
      <c r="Q76" s="126">
        <v>535.55899999999997</v>
      </c>
      <c r="R76" s="126">
        <v>0</v>
      </c>
      <c r="S76" s="127">
        <v>1488.4179999999999</v>
      </c>
    </row>
    <row r="77" spans="1:19" s="128" customFormat="1" ht="69" x14ac:dyDescent="0.3">
      <c r="A77" s="120" t="s">
        <v>547</v>
      </c>
      <c r="B77" s="121" t="s">
        <v>143</v>
      </c>
      <c r="C77" s="122" t="s">
        <v>315</v>
      </c>
      <c r="D77" s="123" t="s">
        <v>352</v>
      </c>
      <c r="E77" s="124" t="s">
        <v>192</v>
      </c>
      <c r="F77" s="125">
        <v>45703</v>
      </c>
      <c r="G77" s="125">
        <v>45707</v>
      </c>
      <c r="H77" s="124" t="s">
        <v>289</v>
      </c>
      <c r="I77" s="152">
        <v>92.249800000000008</v>
      </c>
      <c r="J77" s="152">
        <f t="shared" si="2"/>
        <v>4.5</v>
      </c>
      <c r="K77" s="126">
        <v>183.38900000000001</v>
      </c>
      <c r="L77" s="126">
        <v>183.38900000000001</v>
      </c>
      <c r="M77" s="126">
        <v>0</v>
      </c>
      <c r="N77" s="126">
        <v>4</v>
      </c>
      <c r="O77" s="126">
        <v>0</v>
      </c>
      <c r="P77" s="126">
        <v>5</v>
      </c>
      <c r="Q77" s="126">
        <v>267.86</v>
      </c>
      <c r="R77" s="126">
        <v>10</v>
      </c>
      <c r="S77" s="127">
        <v>461.24900000000002</v>
      </c>
    </row>
    <row r="78" spans="1:19" s="128" customFormat="1" ht="70.5" customHeight="1" x14ac:dyDescent="0.3">
      <c r="A78" s="120" t="s">
        <v>547</v>
      </c>
      <c r="B78" s="121" t="s">
        <v>144</v>
      </c>
      <c r="C78" s="122" t="s">
        <v>315</v>
      </c>
      <c r="D78" s="123" t="s">
        <v>300</v>
      </c>
      <c r="E78" s="124" t="s">
        <v>260</v>
      </c>
      <c r="F78" s="125">
        <v>45698</v>
      </c>
      <c r="G78" s="125">
        <v>45699</v>
      </c>
      <c r="H78" s="124" t="s">
        <v>232</v>
      </c>
      <c r="I78" s="152">
        <v>145.904</v>
      </c>
      <c r="J78" s="152">
        <f t="shared" si="2"/>
        <v>2.8</v>
      </c>
      <c r="K78" s="126">
        <v>0</v>
      </c>
      <c r="L78" s="126">
        <v>0</v>
      </c>
      <c r="M78" s="126">
        <v>0</v>
      </c>
      <c r="N78" s="126">
        <v>1</v>
      </c>
      <c r="O78" s="126">
        <v>202.036</v>
      </c>
      <c r="P78" s="126">
        <v>2</v>
      </c>
      <c r="Q78" s="126">
        <v>89.772000000000006</v>
      </c>
      <c r="R78" s="126">
        <v>0</v>
      </c>
      <c r="S78" s="127">
        <v>291.80799999999999</v>
      </c>
    </row>
    <row r="79" spans="1:19" s="128" customFormat="1" ht="80.25" customHeight="1" x14ac:dyDescent="0.3">
      <c r="A79" s="120" t="s">
        <v>547</v>
      </c>
      <c r="B79" s="121" t="s">
        <v>145</v>
      </c>
      <c r="C79" s="122" t="s">
        <v>315</v>
      </c>
      <c r="D79" s="123" t="s">
        <v>306</v>
      </c>
      <c r="E79" s="124" t="s">
        <v>260</v>
      </c>
      <c r="F79" s="125">
        <v>45700</v>
      </c>
      <c r="G79" s="125">
        <v>45701</v>
      </c>
      <c r="H79" s="124" t="s">
        <v>307</v>
      </c>
      <c r="I79" s="152">
        <v>56.55</v>
      </c>
      <c r="J79" s="152">
        <f t="shared" si="2"/>
        <v>2.8</v>
      </c>
      <c r="K79" s="126">
        <v>0</v>
      </c>
      <c r="L79" s="126">
        <v>0</v>
      </c>
      <c r="M79" s="126">
        <v>0</v>
      </c>
      <c r="N79" s="126">
        <v>1</v>
      </c>
      <c r="O79" s="126">
        <v>0</v>
      </c>
      <c r="P79" s="126">
        <v>2</v>
      </c>
      <c r="Q79" s="126">
        <v>103.1</v>
      </c>
      <c r="R79" s="126">
        <v>10</v>
      </c>
      <c r="S79" s="127">
        <v>113.1</v>
      </c>
    </row>
    <row r="80" spans="1:19" s="128" customFormat="1" ht="74.25" customHeight="1" x14ac:dyDescent="0.3">
      <c r="A80" s="120" t="s">
        <v>547</v>
      </c>
      <c r="B80" s="121" t="s">
        <v>146</v>
      </c>
      <c r="C80" s="122" t="s">
        <v>315</v>
      </c>
      <c r="D80" s="123" t="s">
        <v>321</v>
      </c>
      <c r="E80" s="124" t="s">
        <v>190</v>
      </c>
      <c r="F80" s="125">
        <v>45718</v>
      </c>
      <c r="G80" s="125">
        <v>45723</v>
      </c>
      <c r="H80" s="124" t="s">
        <v>322</v>
      </c>
      <c r="I80" s="150">
        <v>133.50633333333334</v>
      </c>
      <c r="J80" s="152">
        <f t="shared" si="2"/>
        <v>5</v>
      </c>
      <c r="K80" s="126">
        <v>260.77300000000002</v>
      </c>
      <c r="L80" s="126">
        <v>260.77300000000002</v>
      </c>
      <c r="M80" s="126">
        <v>0</v>
      </c>
      <c r="N80" s="126">
        <v>5</v>
      </c>
      <c r="O80" s="126">
        <v>266.39800000000002</v>
      </c>
      <c r="P80" s="126">
        <v>6</v>
      </c>
      <c r="Q80" s="126">
        <v>273.86700000000002</v>
      </c>
      <c r="R80" s="126">
        <v>0</v>
      </c>
      <c r="S80" s="127">
        <v>801.03800000000001</v>
      </c>
    </row>
    <row r="81" spans="1:19" s="128" customFormat="1" ht="120" customHeight="1" x14ac:dyDescent="0.3">
      <c r="A81" s="120" t="s">
        <v>547</v>
      </c>
      <c r="B81" s="121" t="s">
        <v>147</v>
      </c>
      <c r="C81" s="122" t="s">
        <v>315</v>
      </c>
      <c r="D81" s="123" t="s">
        <v>412</v>
      </c>
      <c r="E81" s="124" t="s">
        <v>411</v>
      </c>
      <c r="F81" s="125">
        <v>45717</v>
      </c>
      <c r="G81" s="125">
        <v>45723</v>
      </c>
      <c r="H81" s="124" t="s">
        <v>322</v>
      </c>
      <c r="I81" s="150">
        <v>166.37557142857142</v>
      </c>
      <c r="J81" s="152">
        <f t="shared" si="2"/>
        <v>7</v>
      </c>
      <c r="K81" s="126">
        <v>260.77300000000002</v>
      </c>
      <c r="L81" s="126">
        <v>260.77300000000002</v>
      </c>
      <c r="M81" s="126">
        <v>0</v>
      </c>
      <c r="N81" s="126">
        <v>6</v>
      </c>
      <c r="O81" s="126">
        <v>548.303</v>
      </c>
      <c r="P81" s="126">
        <v>7</v>
      </c>
      <c r="Q81" s="126">
        <v>330.053</v>
      </c>
      <c r="R81" s="126">
        <v>25.5</v>
      </c>
      <c r="S81" s="127">
        <v>1164.6289999999999</v>
      </c>
    </row>
    <row r="82" spans="1:19" s="128" customFormat="1" ht="120" customHeight="1" x14ac:dyDescent="0.3">
      <c r="A82" s="120" t="s">
        <v>547</v>
      </c>
      <c r="B82" s="121" t="s">
        <v>148</v>
      </c>
      <c r="C82" s="122" t="s">
        <v>315</v>
      </c>
      <c r="D82" s="123" t="s">
        <v>412</v>
      </c>
      <c r="E82" s="124" t="s">
        <v>413</v>
      </c>
      <c r="F82" s="125">
        <v>45717</v>
      </c>
      <c r="G82" s="125">
        <v>45723</v>
      </c>
      <c r="H82" s="124" t="s">
        <v>322</v>
      </c>
      <c r="I82" s="150">
        <v>166.37557142857142</v>
      </c>
      <c r="J82" s="152">
        <f t="shared" si="2"/>
        <v>7</v>
      </c>
      <c r="K82" s="126">
        <v>260.77300000000002</v>
      </c>
      <c r="L82" s="126">
        <v>260.77300000000002</v>
      </c>
      <c r="M82" s="126">
        <v>0</v>
      </c>
      <c r="N82" s="126">
        <v>6</v>
      </c>
      <c r="O82" s="126">
        <v>548.303</v>
      </c>
      <c r="P82" s="126">
        <v>7</v>
      </c>
      <c r="Q82" s="126">
        <v>330.053</v>
      </c>
      <c r="R82" s="126">
        <v>25.5</v>
      </c>
      <c r="S82" s="127">
        <v>1164.6289999999999</v>
      </c>
    </row>
    <row r="83" spans="1:19" s="128" customFormat="1" ht="132" customHeight="1" x14ac:dyDescent="0.3">
      <c r="A83" s="120" t="s">
        <v>547</v>
      </c>
      <c r="B83" s="121" t="s">
        <v>149</v>
      </c>
      <c r="C83" s="122" t="s">
        <v>315</v>
      </c>
      <c r="D83" s="123" t="s">
        <v>414</v>
      </c>
      <c r="E83" s="124" t="s">
        <v>452</v>
      </c>
      <c r="F83" s="125">
        <v>45717</v>
      </c>
      <c r="G83" s="125">
        <v>45723</v>
      </c>
      <c r="H83" s="124" t="s">
        <v>322</v>
      </c>
      <c r="I83" s="150">
        <v>166.37557142857142</v>
      </c>
      <c r="J83" s="152">
        <f t="shared" si="2"/>
        <v>7</v>
      </c>
      <c r="K83" s="126">
        <v>260.77300000000002</v>
      </c>
      <c r="L83" s="126">
        <v>260.77300000000002</v>
      </c>
      <c r="M83" s="126">
        <v>0</v>
      </c>
      <c r="N83" s="126">
        <v>6</v>
      </c>
      <c r="O83" s="126">
        <v>548.303</v>
      </c>
      <c r="P83" s="126">
        <v>7</v>
      </c>
      <c r="Q83" s="126">
        <v>330.053</v>
      </c>
      <c r="R83" s="126">
        <v>25.5</v>
      </c>
      <c r="S83" s="127">
        <v>1164.6289999999999</v>
      </c>
    </row>
    <row r="84" spans="1:19" s="128" customFormat="1" ht="120" customHeight="1" x14ac:dyDescent="0.3">
      <c r="A84" s="120" t="s">
        <v>547</v>
      </c>
      <c r="B84" s="121" t="s">
        <v>150</v>
      </c>
      <c r="C84" s="122" t="s">
        <v>315</v>
      </c>
      <c r="D84" s="123" t="s">
        <v>414</v>
      </c>
      <c r="E84" s="124" t="s">
        <v>453</v>
      </c>
      <c r="F84" s="125">
        <v>45717</v>
      </c>
      <c r="G84" s="125">
        <v>45723</v>
      </c>
      <c r="H84" s="124" t="s">
        <v>322</v>
      </c>
      <c r="I84" s="150">
        <v>166.37557142857142</v>
      </c>
      <c r="J84" s="152">
        <f t="shared" si="2"/>
        <v>7</v>
      </c>
      <c r="K84" s="126">
        <v>260.77300000000002</v>
      </c>
      <c r="L84" s="126">
        <v>260.77300000000002</v>
      </c>
      <c r="M84" s="126">
        <v>0</v>
      </c>
      <c r="N84" s="126">
        <v>6</v>
      </c>
      <c r="O84" s="126">
        <v>548.303</v>
      </c>
      <c r="P84" s="126">
        <v>7</v>
      </c>
      <c r="Q84" s="126">
        <v>330.053</v>
      </c>
      <c r="R84" s="126">
        <v>25.5</v>
      </c>
      <c r="S84" s="127">
        <v>1164.6289999999999</v>
      </c>
    </row>
    <row r="85" spans="1:19" s="128" customFormat="1" ht="72" customHeight="1" x14ac:dyDescent="0.3">
      <c r="A85" s="120" t="s">
        <v>547</v>
      </c>
      <c r="B85" s="121" t="s">
        <v>151</v>
      </c>
      <c r="C85" s="122" t="s">
        <v>315</v>
      </c>
      <c r="D85" s="123" t="s">
        <v>471</v>
      </c>
      <c r="E85" s="124" t="s">
        <v>192</v>
      </c>
      <c r="F85" s="125">
        <v>45747</v>
      </c>
      <c r="G85" s="125">
        <v>45750</v>
      </c>
      <c r="H85" s="124" t="s">
        <v>472</v>
      </c>
      <c r="I85" s="150">
        <v>74.368750000000006</v>
      </c>
      <c r="J85" s="152">
        <f t="shared" si="2"/>
        <v>4.5</v>
      </c>
      <c r="K85" s="126">
        <v>0</v>
      </c>
      <c r="L85" s="126">
        <v>0</v>
      </c>
      <c r="M85" s="126">
        <v>0</v>
      </c>
      <c r="N85" s="126">
        <v>3</v>
      </c>
      <c r="O85" s="126">
        <v>77.623999999999995</v>
      </c>
      <c r="P85" s="126">
        <v>4</v>
      </c>
      <c r="Q85" s="126">
        <v>219.851</v>
      </c>
      <c r="R85" s="126">
        <v>0</v>
      </c>
      <c r="S85" s="127">
        <v>297.47500000000002</v>
      </c>
    </row>
    <row r="86" spans="1:19" s="128" customFormat="1" ht="72" customHeight="1" x14ac:dyDescent="0.3">
      <c r="A86" s="120" t="s">
        <v>547</v>
      </c>
      <c r="B86" s="121" t="s">
        <v>152</v>
      </c>
      <c r="C86" s="122" t="s">
        <v>315</v>
      </c>
      <c r="D86" s="123" t="s">
        <v>471</v>
      </c>
      <c r="E86" s="124" t="s">
        <v>260</v>
      </c>
      <c r="F86" s="125">
        <v>45747</v>
      </c>
      <c r="G86" s="125">
        <v>45750</v>
      </c>
      <c r="H86" s="124" t="s">
        <v>472</v>
      </c>
      <c r="I86" s="150">
        <v>74.368750000000006</v>
      </c>
      <c r="J86" s="152">
        <f t="shared" si="2"/>
        <v>2.8</v>
      </c>
      <c r="K86" s="126">
        <v>0</v>
      </c>
      <c r="L86" s="126">
        <v>0</v>
      </c>
      <c r="M86" s="126">
        <v>0</v>
      </c>
      <c r="N86" s="126">
        <v>3</v>
      </c>
      <c r="O86" s="126">
        <v>77.623999999999995</v>
      </c>
      <c r="P86" s="126">
        <v>4</v>
      </c>
      <c r="Q86" s="126">
        <v>219.851</v>
      </c>
      <c r="R86" s="126">
        <v>0</v>
      </c>
      <c r="S86" s="127">
        <v>297.47500000000002</v>
      </c>
    </row>
    <row r="87" spans="1:19" s="128" customFormat="1" ht="72" customHeight="1" x14ac:dyDescent="0.3">
      <c r="A87" s="120" t="s">
        <v>547</v>
      </c>
      <c r="B87" s="121" t="s">
        <v>153</v>
      </c>
      <c r="C87" s="122" t="s">
        <v>315</v>
      </c>
      <c r="D87" s="123" t="s">
        <v>473</v>
      </c>
      <c r="E87" s="124" t="s">
        <v>474</v>
      </c>
      <c r="F87" s="125">
        <v>45747</v>
      </c>
      <c r="G87" s="125">
        <v>45750</v>
      </c>
      <c r="H87" s="124" t="s">
        <v>472</v>
      </c>
      <c r="I87" s="150">
        <v>74.368750000000006</v>
      </c>
      <c r="J87" s="152">
        <f t="shared" si="2"/>
        <v>4</v>
      </c>
      <c r="K87" s="126">
        <v>0</v>
      </c>
      <c r="L87" s="126">
        <v>0</v>
      </c>
      <c r="M87" s="126">
        <v>0</v>
      </c>
      <c r="N87" s="126">
        <v>3</v>
      </c>
      <c r="O87" s="126">
        <v>77.623999999999995</v>
      </c>
      <c r="P87" s="126">
        <v>4</v>
      </c>
      <c r="Q87" s="126">
        <v>219.851</v>
      </c>
      <c r="R87" s="126">
        <v>0</v>
      </c>
      <c r="S87" s="127">
        <v>297.47500000000002</v>
      </c>
    </row>
    <row r="88" spans="1:19" s="128" customFormat="1" ht="103.5" x14ac:dyDescent="0.3">
      <c r="A88" s="120" t="s">
        <v>547</v>
      </c>
      <c r="B88" s="121" t="s">
        <v>154</v>
      </c>
      <c r="C88" s="122" t="s">
        <v>315</v>
      </c>
      <c r="D88" s="123" t="s">
        <v>353</v>
      </c>
      <c r="E88" s="124" t="s">
        <v>290</v>
      </c>
      <c r="F88" s="125">
        <v>45704</v>
      </c>
      <c r="G88" s="125">
        <v>45708</v>
      </c>
      <c r="H88" s="124" t="s">
        <v>289</v>
      </c>
      <c r="I88" s="150">
        <v>62.073</v>
      </c>
      <c r="J88" s="152">
        <f t="shared" si="2"/>
        <v>5.5</v>
      </c>
      <c r="K88" s="126">
        <v>42.585999999999999</v>
      </c>
      <c r="L88" s="126">
        <v>42.585999999999999</v>
      </c>
      <c r="M88" s="126">
        <v>0</v>
      </c>
      <c r="N88" s="126">
        <v>4</v>
      </c>
      <c r="O88" s="126">
        <v>0</v>
      </c>
      <c r="P88" s="126">
        <v>5</v>
      </c>
      <c r="Q88" s="126">
        <v>267.779</v>
      </c>
      <c r="R88" s="126">
        <v>0</v>
      </c>
      <c r="S88" s="127">
        <v>310.36500000000001</v>
      </c>
    </row>
    <row r="89" spans="1:19" s="128" customFormat="1" ht="181.5" customHeight="1" x14ac:dyDescent="0.3">
      <c r="A89" s="120" t="s">
        <v>547</v>
      </c>
      <c r="B89" s="121" t="s">
        <v>155</v>
      </c>
      <c r="C89" s="122" t="s">
        <v>315</v>
      </c>
      <c r="D89" s="123" t="s">
        <v>291</v>
      </c>
      <c r="E89" s="124" t="s">
        <v>292</v>
      </c>
      <c r="F89" s="125">
        <v>45702</v>
      </c>
      <c r="G89" s="125">
        <v>45711</v>
      </c>
      <c r="H89" s="124" t="s">
        <v>289</v>
      </c>
      <c r="I89" s="150">
        <v>117.60439999999998</v>
      </c>
      <c r="J89" s="152">
        <f t="shared" si="2"/>
        <v>10</v>
      </c>
      <c r="K89" s="126">
        <v>169.19399999999999</v>
      </c>
      <c r="L89" s="126">
        <v>169.19399999999999</v>
      </c>
      <c r="M89" s="126">
        <v>0</v>
      </c>
      <c r="N89" s="126">
        <v>9</v>
      </c>
      <c r="O89" s="126">
        <v>471.291</v>
      </c>
      <c r="P89" s="126">
        <v>10</v>
      </c>
      <c r="Q89" s="126">
        <v>535.55899999999997</v>
      </c>
      <c r="R89" s="126">
        <v>0</v>
      </c>
      <c r="S89" s="127">
        <v>1176.0439999999999</v>
      </c>
    </row>
    <row r="90" spans="1:19" s="128" customFormat="1" ht="155.25" x14ac:dyDescent="0.3">
      <c r="A90" s="120" t="s">
        <v>547</v>
      </c>
      <c r="B90" s="121" t="s">
        <v>156</v>
      </c>
      <c r="C90" s="122" t="s">
        <v>315</v>
      </c>
      <c r="D90" s="123" t="s">
        <v>291</v>
      </c>
      <c r="E90" s="124" t="s">
        <v>293</v>
      </c>
      <c r="F90" s="125">
        <v>45702</v>
      </c>
      <c r="G90" s="125">
        <v>45711</v>
      </c>
      <c r="H90" s="124" t="s">
        <v>289</v>
      </c>
      <c r="I90" s="150">
        <v>148.84179999999998</v>
      </c>
      <c r="J90" s="152">
        <f t="shared" si="2"/>
        <v>10</v>
      </c>
      <c r="K90" s="126">
        <v>169.19499999999999</v>
      </c>
      <c r="L90" s="126">
        <v>169.19499999999999</v>
      </c>
      <c r="M90" s="126">
        <v>0</v>
      </c>
      <c r="N90" s="126">
        <v>9</v>
      </c>
      <c r="O90" s="126">
        <v>783.66399999999999</v>
      </c>
      <c r="P90" s="126">
        <v>10</v>
      </c>
      <c r="Q90" s="126">
        <v>535.55899999999997</v>
      </c>
      <c r="R90" s="126">
        <v>0</v>
      </c>
      <c r="S90" s="127">
        <v>1488.4179999999999</v>
      </c>
    </row>
    <row r="91" spans="1:19" s="128" customFormat="1" ht="155.25" x14ac:dyDescent="0.3">
      <c r="A91" s="120" t="s">
        <v>547</v>
      </c>
      <c r="B91" s="121" t="s">
        <v>164</v>
      </c>
      <c r="C91" s="122" t="s">
        <v>315</v>
      </c>
      <c r="D91" s="123" t="s">
        <v>291</v>
      </c>
      <c r="E91" s="124" t="s">
        <v>294</v>
      </c>
      <c r="F91" s="125">
        <v>45702</v>
      </c>
      <c r="G91" s="125">
        <v>45711</v>
      </c>
      <c r="H91" s="124" t="s">
        <v>289</v>
      </c>
      <c r="I91" s="150">
        <v>117.6045</v>
      </c>
      <c r="J91" s="152">
        <f t="shared" si="2"/>
        <v>10</v>
      </c>
      <c r="K91" s="126">
        <v>169.19499999999999</v>
      </c>
      <c r="L91" s="126">
        <v>169.19499999999999</v>
      </c>
      <c r="M91" s="126">
        <v>0</v>
      </c>
      <c r="N91" s="126">
        <v>9</v>
      </c>
      <c r="O91" s="126">
        <v>471.291</v>
      </c>
      <c r="P91" s="126">
        <v>10</v>
      </c>
      <c r="Q91" s="126">
        <v>535.55899999999997</v>
      </c>
      <c r="R91" s="126">
        <v>0</v>
      </c>
      <c r="S91" s="127">
        <v>1176.0450000000001</v>
      </c>
    </row>
    <row r="92" spans="1:19" s="128" customFormat="1" ht="168" customHeight="1" x14ac:dyDescent="0.3">
      <c r="A92" s="120" t="s">
        <v>547</v>
      </c>
      <c r="B92" s="121" t="s">
        <v>548</v>
      </c>
      <c r="C92" s="122" t="s">
        <v>315</v>
      </c>
      <c r="D92" s="123" t="s">
        <v>301</v>
      </c>
      <c r="E92" s="124" t="s">
        <v>193</v>
      </c>
      <c r="F92" s="125">
        <v>45697</v>
      </c>
      <c r="G92" s="125">
        <v>45703</v>
      </c>
      <c r="H92" s="124" t="s">
        <v>302</v>
      </c>
      <c r="I92" s="150">
        <v>130.91900000000001</v>
      </c>
      <c r="J92" s="152">
        <f t="shared" si="2"/>
        <v>7</v>
      </c>
      <c r="K92" s="126">
        <v>383.702</v>
      </c>
      <c r="L92" s="126">
        <v>383.702</v>
      </c>
      <c r="M92" s="126">
        <v>0</v>
      </c>
      <c r="N92" s="126">
        <v>6</v>
      </c>
      <c r="O92" s="126">
        <v>293.88099999999997</v>
      </c>
      <c r="P92" s="126">
        <v>7</v>
      </c>
      <c r="Q92" s="126">
        <v>238.85</v>
      </c>
      <c r="R92" s="126">
        <v>0</v>
      </c>
      <c r="S92" s="127">
        <v>916.43299999999999</v>
      </c>
    </row>
    <row r="93" spans="1:19" s="128" customFormat="1" ht="111" customHeight="1" x14ac:dyDescent="0.3">
      <c r="A93" s="120" t="s">
        <v>547</v>
      </c>
      <c r="B93" s="121" t="s">
        <v>549</v>
      </c>
      <c r="C93" s="122" t="s">
        <v>315</v>
      </c>
      <c r="D93" s="123" t="s">
        <v>550</v>
      </c>
      <c r="E93" s="124" t="s">
        <v>290</v>
      </c>
      <c r="F93" s="125">
        <v>45698</v>
      </c>
      <c r="G93" s="125">
        <v>45703</v>
      </c>
      <c r="H93" s="124" t="s">
        <v>302</v>
      </c>
      <c r="I93" s="150">
        <v>87.805666666666681</v>
      </c>
      <c r="J93" s="152">
        <f t="shared" si="2"/>
        <v>5.5</v>
      </c>
      <c r="K93" s="126">
        <v>322.28100000000001</v>
      </c>
      <c r="L93" s="126">
        <v>322.28100000000001</v>
      </c>
      <c r="M93" s="126">
        <v>0</v>
      </c>
      <c r="N93" s="126">
        <v>5</v>
      </c>
      <c r="O93" s="126">
        <v>0</v>
      </c>
      <c r="P93" s="126">
        <v>6</v>
      </c>
      <c r="Q93" s="126">
        <v>204.553</v>
      </c>
      <c r="R93" s="126">
        <v>0</v>
      </c>
      <c r="S93" s="127">
        <v>526.83400000000006</v>
      </c>
    </row>
    <row r="94" spans="1:19" s="128" customFormat="1" ht="51.75" x14ac:dyDescent="0.3">
      <c r="A94" s="120" t="s">
        <v>551</v>
      </c>
      <c r="B94" s="121" t="s">
        <v>45</v>
      </c>
      <c r="C94" s="122" t="s">
        <v>315</v>
      </c>
      <c r="D94" s="123" t="s">
        <v>253</v>
      </c>
      <c r="E94" s="124" t="s">
        <v>254</v>
      </c>
      <c r="F94" s="125">
        <v>45685</v>
      </c>
      <c r="G94" s="125">
        <v>45689</v>
      </c>
      <c r="H94" s="124" t="s">
        <v>381</v>
      </c>
      <c r="I94" s="150">
        <v>55.4178</v>
      </c>
      <c r="J94" s="152">
        <f t="shared" si="2"/>
        <v>2.6</v>
      </c>
      <c r="K94" s="126">
        <v>0</v>
      </c>
      <c r="L94" s="126">
        <v>0</v>
      </c>
      <c r="M94" s="126">
        <v>0</v>
      </c>
      <c r="N94" s="126">
        <v>4</v>
      </c>
      <c r="O94" s="126">
        <v>0</v>
      </c>
      <c r="P94" s="126">
        <v>5</v>
      </c>
      <c r="Q94" s="126">
        <v>267.089</v>
      </c>
      <c r="R94" s="126">
        <v>10</v>
      </c>
      <c r="S94" s="127">
        <v>277.089</v>
      </c>
    </row>
    <row r="95" spans="1:19" s="128" customFormat="1" ht="117" customHeight="1" x14ac:dyDescent="0.3">
      <c r="A95" s="120" t="s">
        <v>551</v>
      </c>
      <c r="B95" s="121" t="s">
        <v>119</v>
      </c>
      <c r="C95" s="122" t="s">
        <v>315</v>
      </c>
      <c r="D95" s="123" t="s">
        <v>262</v>
      </c>
      <c r="E95" s="124" t="s">
        <v>263</v>
      </c>
      <c r="F95" s="125">
        <v>45698</v>
      </c>
      <c r="G95" s="125">
        <v>45702</v>
      </c>
      <c r="H95" s="124" t="s">
        <v>264</v>
      </c>
      <c r="I95" s="150">
        <v>114.119</v>
      </c>
      <c r="J95" s="152">
        <f t="shared" si="2"/>
        <v>5</v>
      </c>
      <c r="K95" s="126">
        <v>186.596</v>
      </c>
      <c r="L95" s="126">
        <v>186.596</v>
      </c>
      <c r="M95" s="126">
        <v>0</v>
      </c>
      <c r="N95" s="126">
        <v>4</v>
      </c>
      <c r="O95" s="126">
        <v>145.465</v>
      </c>
      <c r="P95" s="126">
        <v>5</v>
      </c>
      <c r="Q95" s="126">
        <v>238.53399999999999</v>
      </c>
      <c r="R95" s="126">
        <v>0</v>
      </c>
      <c r="S95" s="127">
        <v>570.59500000000003</v>
      </c>
    </row>
    <row r="96" spans="1:19" s="128" customFormat="1" ht="90.75" customHeight="1" x14ac:dyDescent="0.3">
      <c r="A96" s="120" t="s">
        <v>551</v>
      </c>
      <c r="B96" s="121" t="s">
        <v>120</v>
      </c>
      <c r="C96" s="122" t="s">
        <v>315</v>
      </c>
      <c r="D96" s="123" t="s">
        <v>279</v>
      </c>
      <c r="E96" s="124" t="s">
        <v>280</v>
      </c>
      <c r="F96" s="125">
        <v>45692</v>
      </c>
      <c r="G96" s="125">
        <v>45696</v>
      </c>
      <c r="H96" s="124" t="s">
        <v>231</v>
      </c>
      <c r="I96" s="150">
        <v>50.137999999999998</v>
      </c>
      <c r="J96" s="152">
        <f t="shared" si="2"/>
        <v>5</v>
      </c>
      <c r="K96" s="126">
        <v>0</v>
      </c>
      <c r="L96" s="126">
        <v>0</v>
      </c>
      <c r="M96" s="126">
        <v>0</v>
      </c>
      <c r="N96" s="126">
        <v>4</v>
      </c>
      <c r="O96" s="126">
        <v>0</v>
      </c>
      <c r="P96" s="126">
        <v>5</v>
      </c>
      <c r="Q96" s="126">
        <v>250.69</v>
      </c>
      <c r="R96" s="126">
        <v>0</v>
      </c>
      <c r="S96" s="127">
        <v>250.69</v>
      </c>
    </row>
    <row r="97" spans="1:19" s="128" customFormat="1" ht="64.5" customHeight="1" x14ac:dyDescent="0.3">
      <c r="A97" s="120" t="s">
        <v>551</v>
      </c>
      <c r="B97" s="121" t="s">
        <v>552</v>
      </c>
      <c r="C97" s="122" t="s">
        <v>315</v>
      </c>
      <c r="D97" s="123" t="s">
        <v>355</v>
      </c>
      <c r="E97" s="124" t="s">
        <v>254</v>
      </c>
      <c r="F97" s="125">
        <v>45721</v>
      </c>
      <c r="G97" s="125">
        <v>45722</v>
      </c>
      <c r="H97" s="124" t="s">
        <v>232</v>
      </c>
      <c r="I97" s="150">
        <v>217.24100000000001</v>
      </c>
      <c r="J97" s="152">
        <f t="shared" si="2"/>
        <v>2.6</v>
      </c>
      <c r="K97" s="126">
        <v>0</v>
      </c>
      <c r="L97" s="126">
        <v>0</v>
      </c>
      <c r="M97" s="126">
        <v>0</v>
      </c>
      <c r="N97" s="126">
        <v>1</v>
      </c>
      <c r="O97" s="126">
        <v>172.21600000000001</v>
      </c>
      <c r="P97" s="147">
        <v>1</v>
      </c>
      <c r="Q97" s="126">
        <v>45.024999999999999</v>
      </c>
      <c r="R97" s="126">
        <v>0</v>
      </c>
      <c r="S97" s="127">
        <v>217.24100000000001</v>
      </c>
    </row>
    <row r="98" spans="1:19" s="128" customFormat="1" ht="87.75" customHeight="1" x14ac:dyDescent="0.3">
      <c r="A98" s="120" t="s">
        <v>551</v>
      </c>
      <c r="B98" s="121" t="s">
        <v>553</v>
      </c>
      <c r="C98" s="122" t="s">
        <v>315</v>
      </c>
      <c r="D98" s="123" t="s">
        <v>354</v>
      </c>
      <c r="E98" s="124" t="s">
        <v>254</v>
      </c>
      <c r="F98" s="125">
        <v>45718</v>
      </c>
      <c r="G98" s="125">
        <v>45720</v>
      </c>
      <c r="H98" s="124" t="s">
        <v>267</v>
      </c>
      <c r="I98" s="150">
        <v>87.757999999999996</v>
      </c>
      <c r="J98" s="152">
        <f t="shared" si="2"/>
        <v>2.6</v>
      </c>
      <c r="K98" s="126">
        <v>0</v>
      </c>
      <c r="L98" s="126">
        <v>0</v>
      </c>
      <c r="M98" s="126">
        <v>0</v>
      </c>
      <c r="N98" s="126">
        <v>2</v>
      </c>
      <c r="O98" s="126">
        <v>0</v>
      </c>
      <c r="P98" s="126">
        <v>3</v>
      </c>
      <c r="Q98" s="126">
        <v>167.63499999999999</v>
      </c>
      <c r="R98" s="126">
        <v>95.638999999999996</v>
      </c>
      <c r="S98" s="127">
        <v>263.274</v>
      </c>
    </row>
    <row r="99" spans="1:19" s="128" customFormat="1" ht="109.5" customHeight="1" x14ac:dyDescent="0.3">
      <c r="A99" s="120" t="s">
        <v>551</v>
      </c>
      <c r="B99" s="121" t="s">
        <v>554</v>
      </c>
      <c r="C99" s="122" t="s">
        <v>315</v>
      </c>
      <c r="D99" s="123" t="s">
        <v>356</v>
      </c>
      <c r="E99" s="124" t="s">
        <v>254</v>
      </c>
      <c r="F99" s="125">
        <v>45722</v>
      </c>
      <c r="G99" s="125">
        <v>45724</v>
      </c>
      <c r="H99" s="124" t="s">
        <v>128</v>
      </c>
      <c r="I99" s="150">
        <v>147.53366666666668</v>
      </c>
      <c r="J99" s="152">
        <f t="shared" si="2"/>
        <v>2.6</v>
      </c>
      <c r="K99" s="126">
        <v>257.572</v>
      </c>
      <c r="L99" s="126">
        <v>257.572</v>
      </c>
      <c r="M99" s="126">
        <v>0</v>
      </c>
      <c r="N99" s="126">
        <v>2</v>
      </c>
      <c r="O99" s="126">
        <v>0</v>
      </c>
      <c r="P99" s="126">
        <v>3</v>
      </c>
      <c r="Q99" s="126">
        <v>163.57599999999999</v>
      </c>
      <c r="R99" s="126">
        <v>21.452999999999999</v>
      </c>
      <c r="S99" s="127">
        <v>442.601</v>
      </c>
    </row>
    <row r="100" spans="1:19" s="128" customFormat="1" ht="107.25" customHeight="1" x14ac:dyDescent="0.3">
      <c r="A100" s="120" t="s">
        <v>551</v>
      </c>
      <c r="B100" s="121" t="s">
        <v>555</v>
      </c>
      <c r="C100" s="122" t="s">
        <v>315</v>
      </c>
      <c r="D100" s="123" t="s">
        <v>357</v>
      </c>
      <c r="E100" s="124" t="s">
        <v>358</v>
      </c>
      <c r="F100" s="125">
        <v>45718</v>
      </c>
      <c r="G100" s="125">
        <v>45723</v>
      </c>
      <c r="H100" s="124" t="s">
        <v>267</v>
      </c>
      <c r="I100" s="150">
        <v>55.842999999999996</v>
      </c>
      <c r="J100" s="152">
        <f t="shared" si="2"/>
        <v>6</v>
      </c>
      <c r="K100" s="126">
        <v>0</v>
      </c>
      <c r="L100" s="126">
        <v>0</v>
      </c>
      <c r="M100" s="126">
        <v>0</v>
      </c>
      <c r="N100" s="126">
        <v>5</v>
      </c>
      <c r="O100" s="126">
        <v>0</v>
      </c>
      <c r="P100" s="126">
        <v>6</v>
      </c>
      <c r="Q100" s="126">
        <v>335.05799999999999</v>
      </c>
      <c r="R100" s="126">
        <v>0</v>
      </c>
      <c r="S100" s="127">
        <v>335.05799999999999</v>
      </c>
    </row>
    <row r="101" spans="1:19" s="128" customFormat="1" ht="137.25" customHeight="1" x14ac:dyDescent="0.3">
      <c r="A101" s="120" t="s">
        <v>551</v>
      </c>
      <c r="B101" s="121" t="s">
        <v>556</v>
      </c>
      <c r="C101" s="122" t="s">
        <v>315</v>
      </c>
      <c r="D101" s="123" t="s">
        <v>357</v>
      </c>
      <c r="E101" s="124" t="s">
        <v>359</v>
      </c>
      <c r="F101" s="125">
        <v>45718</v>
      </c>
      <c r="G101" s="125">
        <v>45723</v>
      </c>
      <c r="H101" s="124" t="s">
        <v>267</v>
      </c>
      <c r="I101" s="150">
        <v>55.842999999999996</v>
      </c>
      <c r="J101" s="152">
        <f t="shared" si="2"/>
        <v>6</v>
      </c>
      <c r="K101" s="126">
        <v>0</v>
      </c>
      <c r="L101" s="126">
        <v>0</v>
      </c>
      <c r="M101" s="126">
        <v>0</v>
      </c>
      <c r="N101" s="126">
        <v>5</v>
      </c>
      <c r="O101" s="126">
        <v>0</v>
      </c>
      <c r="P101" s="126">
        <v>6</v>
      </c>
      <c r="Q101" s="126">
        <v>335.05799999999999</v>
      </c>
      <c r="R101" s="126">
        <v>0</v>
      </c>
      <c r="S101" s="127">
        <v>335.05799999999999</v>
      </c>
    </row>
    <row r="102" spans="1:19" s="128" customFormat="1" ht="124.5" customHeight="1" x14ac:dyDescent="0.3">
      <c r="A102" s="120" t="s">
        <v>551</v>
      </c>
      <c r="B102" s="121" t="s">
        <v>557</v>
      </c>
      <c r="C102" s="122" t="s">
        <v>315</v>
      </c>
      <c r="D102" s="123" t="s">
        <v>357</v>
      </c>
      <c r="E102" s="124" t="s">
        <v>195</v>
      </c>
      <c r="F102" s="125">
        <v>45718</v>
      </c>
      <c r="G102" s="125">
        <v>45723</v>
      </c>
      <c r="H102" s="124" t="s">
        <v>267</v>
      </c>
      <c r="I102" s="150">
        <v>55.842999999999996</v>
      </c>
      <c r="J102" s="152">
        <f t="shared" si="2"/>
        <v>6</v>
      </c>
      <c r="K102" s="126">
        <v>0</v>
      </c>
      <c r="L102" s="126">
        <v>0</v>
      </c>
      <c r="M102" s="126">
        <v>0</v>
      </c>
      <c r="N102" s="126">
        <v>5</v>
      </c>
      <c r="O102" s="126">
        <v>0</v>
      </c>
      <c r="P102" s="126">
        <v>6</v>
      </c>
      <c r="Q102" s="126">
        <v>335.05799999999999</v>
      </c>
      <c r="R102" s="126">
        <v>0</v>
      </c>
      <c r="S102" s="127">
        <v>335.05799999999999</v>
      </c>
    </row>
    <row r="103" spans="1:19" s="128" customFormat="1" ht="77.25" customHeight="1" x14ac:dyDescent="0.3">
      <c r="A103" s="120" t="s">
        <v>551</v>
      </c>
      <c r="B103" s="121" t="s">
        <v>558</v>
      </c>
      <c r="C103" s="122" t="s">
        <v>315</v>
      </c>
      <c r="D103" s="123" t="s">
        <v>392</v>
      </c>
      <c r="E103" s="124" t="s">
        <v>263</v>
      </c>
      <c r="F103" s="125">
        <v>45740</v>
      </c>
      <c r="G103" s="125">
        <v>45744</v>
      </c>
      <c r="H103" s="124" t="s">
        <v>126</v>
      </c>
      <c r="I103" s="150">
        <v>19.294999999999998</v>
      </c>
      <c r="J103" s="152">
        <f t="shared" si="2"/>
        <v>5</v>
      </c>
      <c r="K103" s="126">
        <v>0</v>
      </c>
      <c r="L103" s="126">
        <v>0</v>
      </c>
      <c r="M103" s="126">
        <v>0</v>
      </c>
      <c r="N103" s="126">
        <v>4</v>
      </c>
      <c r="O103" s="126">
        <v>0</v>
      </c>
      <c r="P103" s="126">
        <v>5</v>
      </c>
      <c r="Q103" s="126">
        <v>96.474999999999994</v>
      </c>
      <c r="R103" s="126">
        <v>0</v>
      </c>
      <c r="S103" s="127">
        <v>96.474999999999994</v>
      </c>
    </row>
    <row r="104" spans="1:19" s="128" customFormat="1" ht="87" customHeight="1" x14ac:dyDescent="0.3">
      <c r="A104" s="120" t="s">
        <v>551</v>
      </c>
      <c r="B104" s="121" t="s">
        <v>559</v>
      </c>
      <c r="C104" s="122" t="s">
        <v>315</v>
      </c>
      <c r="D104" s="123" t="s">
        <v>392</v>
      </c>
      <c r="E104" s="124" t="s">
        <v>393</v>
      </c>
      <c r="F104" s="125">
        <v>45740</v>
      </c>
      <c r="G104" s="125">
        <v>45744</v>
      </c>
      <c r="H104" s="124" t="s">
        <v>126</v>
      </c>
      <c r="I104" s="150">
        <v>19.294999999999998</v>
      </c>
      <c r="J104" s="152">
        <f t="shared" si="2"/>
        <v>5</v>
      </c>
      <c r="K104" s="126">
        <v>0</v>
      </c>
      <c r="L104" s="126">
        <v>0</v>
      </c>
      <c r="M104" s="126">
        <v>0</v>
      </c>
      <c r="N104" s="126">
        <v>4</v>
      </c>
      <c r="O104" s="126">
        <v>0</v>
      </c>
      <c r="P104" s="126">
        <v>5</v>
      </c>
      <c r="Q104" s="126">
        <v>96.474999999999994</v>
      </c>
      <c r="R104" s="126">
        <v>0</v>
      </c>
      <c r="S104" s="127">
        <v>96.474999999999994</v>
      </c>
    </row>
    <row r="105" spans="1:19" s="128" customFormat="1" ht="135.75" customHeight="1" x14ac:dyDescent="0.3">
      <c r="A105" s="120" t="s">
        <v>551</v>
      </c>
      <c r="B105" s="121" t="s">
        <v>560</v>
      </c>
      <c r="C105" s="122" t="s">
        <v>315</v>
      </c>
      <c r="D105" s="123" t="s">
        <v>392</v>
      </c>
      <c r="E105" s="124" t="s">
        <v>449</v>
      </c>
      <c r="F105" s="125">
        <v>45740</v>
      </c>
      <c r="G105" s="125">
        <v>45744</v>
      </c>
      <c r="H105" s="124" t="s">
        <v>126</v>
      </c>
      <c r="I105" s="150">
        <v>19.294999999999998</v>
      </c>
      <c r="J105" s="152">
        <f t="shared" si="2"/>
        <v>5</v>
      </c>
      <c r="K105" s="126">
        <v>0</v>
      </c>
      <c r="L105" s="126">
        <v>0</v>
      </c>
      <c r="M105" s="126">
        <v>0</v>
      </c>
      <c r="N105" s="126">
        <v>4</v>
      </c>
      <c r="O105" s="126">
        <v>0</v>
      </c>
      <c r="P105" s="126">
        <v>5</v>
      </c>
      <c r="Q105" s="126">
        <v>96.474999999999994</v>
      </c>
      <c r="R105" s="126">
        <v>0</v>
      </c>
      <c r="S105" s="127">
        <v>96.474999999999994</v>
      </c>
    </row>
    <row r="106" spans="1:19" s="128" customFormat="1" ht="156.75" customHeight="1" x14ac:dyDescent="0.3">
      <c r="A106" s="120" t="s">
        <v>551</v>
      </c>
      <c r="B106" s="121" t="s">
        <v>561</v>
      </c>
      <c r="C106" s="122" t="s">
        <v>315</v>
      </c>
      <c r="D106" s="123" t="s">
        <v>394</v>
      </c>
      <c r="E106" s="124" t="s">
        <v>396</v>
      </c>
      <c r="F106" s="125">
        <v>45740</v>
      </c>
      <c r="G106" s="125">
        <v>45744</v>
      </c>
      <c r="H106" s="124" t="s">
        <v>126</v>
      </c>
      <c r="I106" s="150">
        <v>19.294999999999998</v>
      </c>
      <c r="J106" s="152">
        <f t="shared" ref="J106:J137" si="3">AVERAGEIFS(P:P, E:E, E106)</f>
        <v>5</v>
      </c>
      <c r="K106" s="126">
        <v>0</v>
      </c>
      <c r="L106" s="126">
        <v>0</v>
      </c>
      <c r="M106" s="126">
        <v>0</v>
      </c>
      <c r="N106" s="126">
        <v>4</v>
      </c>
      <c r="O106" s="126">
        <v>0</v>
      </c>
      <c r="P106" s="126">
        <v>5</v>
      </c>
      <c r="Q106" s="126">
        <v>96.474999999999994</v>
      </c>
      <c r="R106" s="126">
        <v>0</v>
      </c>
      <c r="S106" s="127">
        <v>96.474999999999994</v>
      </c>
    </row>
    <row r="107" spans="1:19" s="128" customFormat="1" ht="124.5" customHeight="1" x14ac:dyDescent="0.3">
      <c r="A107" s="120" t="s">
        <v>551</v>
      </c>
      <c r="B107" s="121" t="s">
        <v>562</v>
      </c>
      <c r="C107" s="122" t="s">
        <v>315</v>
      </c>
      <c r="D107" s="123" t="s">
        <v>394</v>
      </c>
      <c r="E107" s="124" t="s">
        <v>395</v>
      </c>
      <c r="F107" s="125">
        <v>45740</v>
      </c>
      <c r="G107" s="125">
        <v>45744</v>
      </c>
      <c r="H107" s="124" t="s">
        <v>126</v>
      </c>
      <c r="I107" s="150">
        <v>19.294999999999998</v>
      </c>
      <c r="J107" s="152">
        <f t="shared" si="3"/>
        <v>5</v>
      </c>
      <c r="K107" s="126">
        <v>0</v>
      </c>
      <c r="L107" s="126">
        <v>0</v>
      </c>
      <c r="M107" s="126">
        <v>0</v>
      </c>
      <c r="N107" s="126">
        <v>4</v>
      </c>
      <c r="O107" s="126">
        <v>0</v>
      </c>
      <c r="P107" s="126">
        <v>5</v>
      </c>
      <c r="Q107" s="126">
        <v>96.474999999999994</v>
      </c>
      <c r="R107" s="126">
        <v>0</v>
      </c>
      <c r="S107" s="127">
        <v>96.474999999999994</v>
      </c>
    </row>
    <row r="108" spans="1:19" s="128" customFormat="1" ht="144.75" customHeight="1" x14ac:dyDescent="0.3">
      <c r="A108" s="120" t="s">
        <v>551</v>
      </c>
      <c r="B108" s="121" t="s">
        <v>563</v>
      </c>
      <c r="C108" s="122" t="s">
        <v>315</v>
      </c>
      <c r="D108" s="123" t="s">
        <v>394</v>
      </c>
      <c r="E108" s="124" t="s">
        <v>194</v>
      </c>
      <c r="F108" s="125">
        <v>45740</v>
      </c>
      <c r="G108" s="125">
        <v>45744</v>
      </c>
      <c r="H108" s="124" t="s">
        <v>126</v>
      </c>
      <c r="I108" s="150">
        <v>19.294999999999998</v>
      </c>
      <c r="J108" s="152">
        <f t="shared" si="3"/>
        <v>5</v>
      </c>
      <c r="K108" s="126">
        <v>0</v>
      </c>
      <c r="L108" s="126">
        <v>0</v>
      </c>
      <c r="M108" s="126">
        <v>0</v>
      </c>
      <c r="N108" s="126">
        <v>4</v>
      </c>
      <c r="O108" s="126">
        <v>0</v>
      </c>
      <c r="P108" s="126">
        <v>5</v>
      </c>
      <c r="Q108" s="126">
        <v>96.474999999999994</v>
      </c>
      <c r="R108" s="126">
        <v>0</v>
      </c>
      <c r="S108" s="127">
        <v>96.474999999999994</v>
      </c>
    </row>
    <row r="109" spans="1:19" s="128" customFormat="1" ht="144.75" customHeight="1" x14ac:dyDescent="0.3">
      <c r="A109" s="120" t="s">
        <v>551</v>
      </c>
      <c r="B109" s="121" t="s">
        <v>564</v>
      </c>
      <c r="C109" s="122" t="s">
        <v>315</v>
      </c>
      <c r="D109" s="123" t="s">
        <v>405</v>
      </c>
      <c r="E109" s="124" t="s">
        <v>406</v>
      </c>
      <c r="F109" s="125">
        <v>45732</v>
      </c>
      <c r="G109" s="125">
        <v>45744</v>
      </c>
      <c r="H109" s="124" t="s">
        <v>218</v>
      </c>
      <c r="I109" s="150">
        <v>82.849384615384608</v>
      </c>
      <c r="J109" s="152">
        <f t="shared" si="3"/>
        <v>13</v>
      </c>
      <c r="K109" s="126">
        <v>188.542</v>
      </c>
      <c r="L109" s="146">
        <v>188.542</v>
      </c>
      <c r="M109" s="126">
        <v>0</v>
      </c>
      <c r="N109" s="126">
        <v>12</v>
      </c>
      <c r="O109" s="126">
        <v>458.88499999999999</v>
      </c>
      <c r="P109" s="126">
        <v>13</v>
      </c>
      <c r="Q109" s="126">
        <v>429.61500000000001</v>
      </c>
      <c r="R109" s="126">
        <v>0</v>
      </c>
      <c r="S109" s="127">
        <v>1077.0419999999999</v>
      </c>
    </row>
    <row r="110" spans="1:19" s="128" customFormat="1" ht="144.75" customHeight="1" x14ac:dyDescent="0.3">
      <c r="A110" s="120" t="s">
        <v>551</v>
      </c>
      <c r="B110" s="121" t="s">
        <v>565</v>
      </c>
      <c r="C110" s="122" t="s">
        <v>315</v>
      </c>
      <c r="D110" s="123" t="s">
        <v>434</v>
      </c>
      <c r="E110" s="124" t="s">
        <v>435</v>
      </c>
      <c r="F110" s="125">
        <v>45740</v>
      </c>
      <c r="G110" s="125">
        <v>45744</v>
      </c>
      <c r="H110" s="124" t="s">
        <v>126</v>
      </c>
      <c r="I110" s="150">
        <v>19.231200000000001</v>
      </c>
      <c r="J110" s="152">
        <f t="shared" si="3"/>
        <v>5</v>
      </c>
      <c r="K110" s="126">
        <v>0</v>
      </c>
      <c r="L110" s="126">
        <v>0</v>
      </c>
      <c r="M110" s="126">
        <v>0</v>
      </c>
      <c r="N110" s="126">
        <v>4</v>
      </c>
      <c r="O110" s="126">
        <v>0</v>
      </c>
      <c r="P110" s="126">
        <v>5</v>
      </c>
      <c r="Q110" s="126">
        <v>96.156000000000006</v>
      </c>
      <c r="R110" s="126">
        <v>0</v>
      </c>
      <c r="S110" s="127">
        <v>96.156000000000006</v>
      </c>
    </row>
    <row r="111" spans="1:19" s="128" customFormat="1" ht="83.25" customHeight="1" x14ac:dyDescent="0.3">
      <c r="A111" s="120" t="s">
        <v>551</v>
      </c>
      <c r="B111" s="121" t="s">
        <v>566</v>
      </c>
      <c r="C111" s="122" t="s">
        <v>315</v>
      </c>
      <c r="D111" s="123" t="s">
        <v>455</v>
      </c>
      <c r="E111" s="124" t="s">
        <v>254</v>
      </c>
      <c r="F111" s="125">
        <v>45739</v>
      </c>
      <c r="G111" s="125">
        <v>45739</v>
      </c>
      <c r="H111" s="124" t="s">
        <v>221</v>
      </c>
      <c r="I111" s="150">
        <v>28.995000000000001</v>
      </c>
      <c r="J111" s="152">
        <f t="shared" si="3"/>
        <v>2.6</v>
      </c>
      <c r="K111" s="126">
        <v>0</v>
      </c>
      <c r="L111" s="126">
        <v>0</v>
      </c>
      <c r="M111" s="126">
        <v>0</v>
      </c>
      <c r="N111" s="126">
        <v>0</v>
      </c>
      <c r="O111" s="126">
        <v>0</v>
      </c>
      <c r="P111" s="126">
        <v>1</v>
      </c>
      <c r="Q111" s="126">
        <v>28.995000000000001</v>
      </c>
      <c r="R111" s="126">
        <v>0</v>
      </c>
      <c r="S111" s="127">
        <v>28.995000000000001</v>
      </c>
    </row>
    <row r="112" spans="1:19" ht="65.25" customHeight="1" x14ac:dyDescent="0.3">
      <c r="A112" s="24" t="s">
        <v>567</v>
      </c>
      <c r="B112" s="25" t="s">
        <v>46</v>
      </c>
      <c r="C112" s="22" t="s">
        <v>315</v>
      </c>
      <c r="D112" s="23" t="s">
        <v>308</v>
      </c>
      <c r="E112" s="26" t="s">
        <v>197</v>
      </c>
      <c r="F112" s="27">
        <v>45704</v>
      </c>
      <c r="G112" s="27">
        <v>45706</v>
      </c>
      <c r="H112" s="124" t="s">
        <v>314</v>
      </c>
      <c r="I112" s="150">
        <v>107.51833333333333</v>
      </c>
      <c r="J112" s="152">
        <f t="shared" si="3"/>
        <v>3</v>
      </c>
      <c r="K112" s="28">
        <v>270.72000000000003</v>
      </c>
      <c r="L112" s="28">
        <v>270.72000000000003</v>
      </c>
      <c r="M112" s="28">
        <v>0</v>
      </c>
      <c r="N112" s="28">
        <v>2</v>
      </c>
      <c r="O112" s="28">
        <v>0</v>
      </c>
      <c r="P112" s="28">
        <v>3</v>
      </c>
      <c r="Q112" s="28">
        <v>51.835000000000001</v>
      </c>
      <c r="R112" s="28">
        <v>0</v>
      </c>
      <c r="S112" s="137">
        <v>322.55500000000001</v>
      </c>
    </row>
    <row r="113" spans="1:19" ht="80.25" customHeight="1" x14ac:dyDescent="0.3">
      <c r="A113" s="24" t="s">
        <v>567</v>
      </c>
      <c r="B113" s="25" t="s">
        <v>47</v>
      </c>
      <c r="C113" s="22" t="s">
        <v>315</v>
      </c>
      <c r="D113" s="23" t="s">
        <v>309</v>
      </c>
      <c r="E113" s="26" t="s">
        <v>196</v>
      </c>
      <c r="F113" s="27">
        <v>45704</v>
      </c>
      <c r="G113" s="27">
        <v>45706</v>
      </c>
      <c r="H113" s="124" t="s">
        <v>314</v>
      </c>
      <c r="I113" s="150">
        <v>239.45666666666668</v>
      </c>
      <c r="J113" s="152">
        <f t="shared" si="3"/>
        <v>4</v>
      </c>
      <c r="K113" s="28">
        <v>461.16899999999998</v>
      </c>
      <c r="L113" s="28">
        <v>461.16899999999998</v>
      </c>
      <c r="M113" s="28">
        <v>0</v>
      </c>
      <c r="N113" s="28">
        <v>2</v>
      </c>
      <c r="O113" s="28">
        <v>101.696</v>
      </c>
      <c r="P113" s="28">
        <v>3</v>
      </c>
      <c r="Q113" s="28">
        <v>155.505</v>
      </c>
      <c r="R113" s="28">
        <v>0</v>
      </c>
      <c r="S113" s="137">
        <v>718.37</v>
      </c>
    </row>
    <row r="114" spans="1:19" ht="75" customHeight="1" x14ac:dyDescent="0.3">
      <c r="A114" s="24" t="s">
        <v>567</v>
      </c>
      <c r="B114" s="25" t="s">
        <v>48</v>
      </c>
      <c r="C114" s="22" t="s">
        <v>315</v>
      </c>
      <c r="D114" s="23" t="s">
        <v>387</v>
      </c>
      <c r="E114" s="26" t="s">
        <v>196</v>
      </c>
      <c r="F114" s="27">
        <v>45725</v>
      </c>
      <c r="G114" s="27">
        <v>45729</v>
      </c>
      <c r="H114" s="26" t="s">
        <v>229</v>
      </c>
      <c r="I114" s="150">
        <v>195.45</v>
      </c>
      <c r="J114" s="152">
        <f t="shared" si="3"/>
        <v>4</v>
      </c>
      <c r="K114" s="28">
        <v>380.75099999999998</v>
      </c>
      <c r="L114" s="28">
        <v>380.75099999999998</v>
      </c>
      <c r="M114" s="28">
        <v>0</v>
      </c>
      <c r="N114" s="28">
        <v>4</v>
      </c>
      <c r="O114" s="28">
        <v>285.48399999999998</v>
      </c>
      <c r="P114" s="28">
        <v>5</v>
      </c>
      <c r="Q114" s="28">
        <v>311.01499999999999</v>
      </c>
      <c r="R114" s="28">
        <v>0</v>
      </c>
      <c r="S114" s="137">
        <v>977.24999999999989</v>
      </c>
    </row>
    <row r="115" spans="1:19" ht="65.25" customHeight="1" x14ac:dyDescent="0.3">
      <c r="A115" s="24" t="s">
        <v>567</v>
      </c>
      <c r="B115" s="25" t="s">
        <v>105</v>
      </c>
      <c r="C115" s="22" t="s">
        <v>315</v>
      </c>
      <c r="D115" s="23" t="s">
        <v>442</v>
      </c>
      <c r="E115" s="26" t="s">
        <v>197</v>
      </c>
      <c r="F115" s="27">
        <v>45740</v>
      </c>
      <c r="G115" s="27">
        <v>45741</v>
      </c>
      <c r="H115" s="26" t="s">
        <v>229</v>
      </c>
      <c r="I115" s="150">
        <v>189.84399999999999</v>
      </c>
      <c r="J115" s="152">
        <f t="shared" si="3"/>
        <v>3</v>
      </c>
      <c r="K115" s="28">
        <v>92.275999999999996</v>
      </c>
      <c r="L115" s="28">
        <v>92.275999999999996</v>
      </c>
      <c r="M115" s="28">
        <v>0</v>
      </c>
      <c r="N115" s="28">
        <v>2</v>
      </c>
      <c r="O115" s="28">
        <v>163.67599999999999</v>
      </c>
      <c r="P115" s="28">
        <v>2</v>
      </c>
      <c r="Q115" s="28">
        <v>123.736</v>
      </c>
      <c r="R115" s="28">
        <v>0</v>
      </c>
      <c r="S115" s="137">
        <v>379.68799999999999</v>
      </c>
    </row>
    <row r="116" spans="1:19" ht="96" customHeight="1" x14ac:dyDescent="0.3">
      <c r="A116" s="24" t="s">
        <v>567</v>
      </c>
      <c r="B116" s="25" t="s">
        <v>106</v>
      </c>
      <c r="C116" s="22" t="s">
        <v>315</v>
      </c>
      <c r="D116" s="23" t="s">
        <v>442</v>
      </c>
      <c r="E116" s="26" t="s">
        <v>198</v>
      </c>
      <c r="F116" s="27">
        <v>45740</v>
      </c>
      <c r="G116" s="27">
        <v>45741</v>
      </c>
      <c r="H116" s="26" t="s">
        <v>229</v>
      </c>
      <c r="I116" s="150">
        <v>189.84399999999999</v>
      </c>
      <c r="J116" s="152">
        <f t="shared" si="3"/>
        <v>3</v>
      </c>
      <c r="K116" s="28">
        <v>92.275999999999996</v>
      </c>
      <c r="L116" s="28">
        <v>92.275999999999996</v>
      </c>
      <c r="M116" s="28">
        <v>0</v>
      </c>
      <c r="N116" s="28">
        <v>2</v>
      </c>
      <c r="O116" s="28">
        <v>163.67599999999999</v>
      </c>
      <c r="P116" s="28">
        <v>2</v>
      </c>
      <c r="Q116" s="28">
        <v>123.736</v>
      </c>
      <c r="R116" s="28">
        <v>0</v>
      </c>
      <c r="S116" s="137">
        <v>379.68799999999999</v>
      </c>
    </row>
    <row r="117" spans="1:19" ht="65.25" customHeight="1" x14ac:dyDescent="0.3">
      <c r="A117" s="24" t="s">
        <v>567</v>
      </c>
      <c r="B117" s="25" t="s">
        <v>107</v>
      </c>
      <c r="C117" s="22" t="s">
        <v>315</v>
      </c>
      <c r="D117" s="23" t="s">
        <v>442</v>
      </c>
      <c r="E117" s="26" t="s">
        <v>197</v>
      </c>
      <c r="F117" s="27">
        <v>45742</v>
      </c>
      <c r="G117" s="27">
        <v>45745</v>
      </c>
      <c r="H117" s="26" t="s">
        <v>219</v>
      </c>
      <c r="I117" s="150">
        <v>182.3835</v>
      </c>
      <c r="J117" s="152">
        <f t="shared" si="3"/>
        <v>3</v>
      </c>
      <c r="K117" s="28">
        <v>417.48</v>
      </c>
      <c r="L117" s="28">
        <v>417.48</v>
      </c>
      <c r="M117" s="28">
        <v>0</v>
      </c>
      <c r="N117" s="28">
        <v>3</v>
      </c>
      <c r="O117" s="28">
        <v>125.982</v>
      </c>
      <c r="P117" s="28">
        <v>4</v>
      </c>
      <c r="Q117" s="28">
        <v>186.072</v>
      </c>
      <c r="R117" s="28">
        <v>0</v>
      </c>
      <c r="S117" s="137">
        <v>729.53399999999999</v>
      </c>
    </row>
    <row r="118" spans="1:19" ht="93.75" customHeight="1" x14ac:dyDescent="0.3">
      <c r="A118" s="24" t="s">
        <v>567</v>
      </c>
      <c r="B118" s="25" t="s">
        <v>568</v>
      </c>
      <c r="C118" s="22" t="s">
        <v>315</v>
      </c>
      <c r="D118" s="23" t="s">
        <v>442</v>
      </c>
      <c r="E118" s="26" t="s">
        <v>198</v>
      </c>
      <c r="F118" s="27">
        <v>45742</v>
      </c>
      <c r="G118" s="27">
        <v>45745</v>
      </c>
      <c r="H118" s="26" t="s">
        <v>219</v>
      </c>
      <c r="I118" s="150">
        <v>182.3835</v>
      </c>
      <c r="J118" s="152">
        <f t="shared" si="3"/>
        <v>3</v>
      </c>
      <c r="K118" s="28">
        <v>417.48</v>
      </c>
      <c r="L118" s="28">
        <v>417.48</v>
      </c>
      <c r="M118" s="28">
        <v>0</v>
      </c>
      <c r="N118" s="28">
        <v>3</v>
      </c>
      <c r="O118" s="28">
        <v>125.982</v>
      </c>
      <c r="P118" s="28">
        <v>4</v>
      </c>
      <c r="Q118" s="28">
        <v>186.072</v>
      </c>
      <c r="R118" s="28">
        <v>0</v>
      </c>
      <c r="S118" s="137">
        <v>729.53399999999999</v>
      </c>
    </row>
    <row r="119" spans="1:19" s="138" customFormat="1" ht="69" x14ac:dyDescent="0.3">
      <c r="A119" s="24" t="s">
        <v>569</v>
      </c>
      <c r="B119" s="25" t="s">
        <v>49</v>
      </c>
      <c r="C119" s="22" t="s">
        <v>315</v>
      </c>
      <c r="D119" s="23" t="s">
        <v>462</v>
      </c>
      <c r="E119" s="26" t="s">
        <v>199</v>
      </c>
      <c r="F119" s="27">
        <v>45718</v>
      </c>
      <c r="G119" s="27">
        <v>45721</v>
      </c>
      <c r="H119" s="124" t="s">
        <v>322</v>
      </c>
      <c r="I119" s="150">
        <v>161.88475000000003</v>
      </c>
      <c r="J119" s="152">
        <f t="shared" si="3"/>
        <v>4</v>
      </c>
      <c r="K119" s="28">
        <v>134.09200000000001</v>
      </c>
      <c r="L119" s="28">
        <v>134.09200000000001</v>
      </c>
      <c r="M119" s="28">
        <v>0</v>
      </c>
      <c r="N119" s="28">
        <v>3</v>
      </c>
      <c r="O119" s="28">
        <v>275.03300000000002</v>
      </c>
      <c r="P119" s="28">
        <v>4</v>
      </c>
      <c r="Q119" s="28">
        <v>181.63200000000001</v>
      </c>
      <c r="R119" s="28">
        <v>56.781999999999996</v>
      </c>
      <c r="S119" s="137">
        <v>647.5390000000001</v>
      </c>
    </row>
    <row r="120" spans="1:19" s="138" customFormat="1" ht="95.25" customHeight="1" x14ac:dyDescent="0.3">
      <c r="A120" s="24" t="s">
        <v>569</v>
      </c>
      <c r="B120" s="25" t="s">
        <v>116</v>
      </c>
      <c r="C120" s="22" t="s">
        <v>315</v>
      </c>
      <c r="D120" s="23" t="s">
        <v>462</v>
      </c>
      <c r="E120" s="26" t="s">
        <v>255</v>
      </c>
      <c r="F120" s="27">
        <v>45718</v>
      </c>
      <c r="G120" s="27">
        <v>45721</v>
      </c>
      <c r="H120" s="124" t="s">
        <v>322</v>
      </c>
      <c r="I120" s="150">
        <v>150.76025000000001</v>
      </c>
      <c r="J120" s="152">
        <f t="shared" si="3"/>
        <v>4</v>
      </c>
      <c r="K120" s="28">
        <v>134.09200000000001</v>
      </c>
      <c r="L120" s="28">
        <v>134.09200000000001</v>
      </c>
      <c r="M120" s="28">
        <v>0</v>
      </c>
      <c r="N120" s="28">
        <v>3</v>
      </c>
      <c r="O120" s="28">
        <v>275.03300000000002</v>
      </c>
      <c r="P120" s="28">
        <v>4</v>
      </c>
      <c r="Q120" s="28">
        <v>181.63200000000001</v>
      </c>
      <c r="R120" s="28">
        <v>12.284000000000001</v>
      </c>
      <c r="S120" s="137">
        <v>603.04100000000005</v>
      </c>
    </row>
    <row r="121" spans="1:19" ht="130.5" customHeight="1" x14ac:dyDescent="0.3">
      <c r="A121" s="24" t="s">
        <v>569</v>
      </c>
      <c r="B121" s="25" t="s">
        <v>117</v>
      </c>
      <c r="C121" s="22" t="s">
        <v>315</v>
      </c>
      <c r="D121" s="23" t="s">
        <v>273</v>
      </c>
      <c r="E121" s="26" t="s">
        <v>200</v>
      </c>
      <c r="F121" s="27">
        <v>45707</v>
      </c>
      <c r="G121" s="27">
        <v>45710</v>
      </c>
      <c r="H121" s="26" t="s">
        <v>274</v>
      </c>
      <c r="I121" s="150">
        <v>112.037525</v>
      </c>
      <c r="J121" s="152">
        <f t="shared" si="3"/>
        <v>4</v>
      </c>
      <c r="K121" s="28">
        <v>180.286</v>
      </c>
      <c r="L121" s="28">
        <v>180.286</v>
      </c>
      <c r="M121" s="28">
        <v>0</v>
      </c>
      <c r="N121" s="28">
        <v>3</v>
      </c>
      <c r="O121" s="28">
        <v>134.16300000000001</v>
      </c>
      <c r="P121" s="28">
        <v>4</v>
      </c>
      <c r="Q121" s="28">
        <v>133.7011</v>
      </c>
      <c r="R121" s="28">
        <v>0</v>
      </c>
      <c r="S121" s="137">
        <v>448.15010000000001</v>
      </c>
    </row>
    <row r="122" spans="1:19" ht="69" x14ac:dyDescent="0.3">
      <c r="A122" s="24" t="s">
        <v>569</v>
      </c>
      <c r="B122" s="25" t="s">
        <v>157</v>
      </c>
      <c r="C122" s="22" t="s">
        <v>315</v>
      </c>
      <c r="D122" s="23" t="s">
        <v>275</v>
      </c>
      <c r="E122" s="26" t="s">
        <v>276</v>
      </c>
      <c r="F122" s="27">
        <v>45707</v>
      </c>
      <c r="G122" s="27">
        <v>45710</v>
      </c>
      <c r="H122" s="26" t="s">
        <v>274</v>
      </c>
      <c r="I122" s="150">
        <v>116.61777499999999</v>
      </c>
      <c r="J122" s="152">
        <f t="shared" si="3"/>
        <v>4</v>
      </c>
      <c r="K122" s="28">
        <v>180.286</v>
      </c>
      <c r="L122" s="28">
        <v>180.286</v>
      </c>
      <c r="M122" s="28">
        <v>0</v>
      </c>
      <c r="N122" s="28">
        <v>3</v>
      </c>
      <c r="O122" s="28">
        <v>144.48400000000001</v>
      </c>
      <c r="P122" s="28">
        <v>4</v>
      </c>
      <c r="Q122" s="28">
        <v>133.7011</v>
      </c>
      <c r="R122" s="28">
        <v>8</v>
      </c>
      <c r="S122" s="137">
        <v>466.47109999999998</v>
      </c>
    </row>
    <row r="123" spans="1:19" ht="140.25" customHeight="1" x14ac:dyDescent="0.3">
      <c r="A123" s="24" t="s">
        <v>569</v>
      </c>
      <c r="B123" s="25" t="s">
        <v>158</v>
      </c>
      <c r="C123" s="22" t="s">
        <v>315</v>
      </c>
      <c r="D123" s="23" t="s">
        <v>327</v>
      </c>
      <c r="E123" s="26" t="s">
        <v>201</v>
      </c>
      <c r="F123" s="27">
        <v>45755</v>
      </c>
      <c r="G123" s="27">
        <v>45758</v>
      </c>
      <c r="H123" s="26" t="s">
        <v>228</v>
      </c>
      <c r="I123" s="150">
        <v>79.693250000000006</v>
      </c>
      <c r="J123" s="152">
        <f t="shared" si="3"/>
        <v>4</v>
      </c>
      <c r="K123" s="28">
        <v>159.571</v>
      </c>
      <c r="L123" s="28">
        <v>159.571</v>
      </c>
      <c r="M123" s="28">
        <v>0</v>
      </c>
      <c r="N123" s="28">
        <v>3</v>
      </c>
      <c r="O123" s="28">
        <v>65.647000000000006</v>
      </c>
      <c r="P123" s="28">
        <v>4</v>
      </c>
      <c r="Q123" s="28">
        <v>93.555000000000007</v>
      </c>
      <c r="R123" s="28">
        <v>0</v>
      </c>
      <c r="S123" s="137">
        <v>318.77300000000002</v>
      </c>
    </row>
    <row r="124" spans="1:19" ht="103.5" x14ac:dyDescent="0.3">
      <c r="A124" s="24" t="s">
        <v>569</v>
      </c>
      <c r="B124" s="25" t="s">
        <v>159</v>
      </c>
      <c r="C124" s="22" t="s">
        <v>315</v>
      </c>
      <c r="D124" s="23" t="s">
        <v>372</v>
      </c>
      <c r="E124" s="26" t="s">
        <v>203</v>
      </c>
      <c r="F124" s="27">
        <v>45727</v>
      </c>
      <c r="G124" s="27">
        <v>45730</v>
      </c>
      <c r="H124" s="124" t="s">
        <v>314</v>
      </c>
      <c r="I124" s="150">
        <v>52.046750000000003</v>
      </c>
      <c r="J124" s="152">
        <f t="shared" si="3"/>
        <v>4</v>
      </c>
      <c r="K124" s="28">
        <v>0</v>
      </c>
      <c r="L124" s="28">
        <v>0</v>
      </c>
      <c r="M124" s="28">
        <v>0</v>
      </c>
      <c r="N124" s="28">
        <v>3</v>
      </c>
      <c r="O124" s="28">
        <v>0</v>
      </c>
      <c r="P124" s="28">
        <v>4</v>
      </c>
      <c r="Q124" s="28">
        <v>208.18700000000001</v>
      </c>
      <c r="R124" s="28">
        <v>0</v>
      </c>
      <c r="S124" s="137">
        <v>208.18700000000001</v>
      </c>
    </row>
    <row r="125" spans="1:19" ht="106.5" customHeight="1" x14ac:dyDescent="0.3">
      <c r="A125" s="24" t="s">
        <v>569</v>
      </c>
      <c r="B125" s="25" t="s">
        <v>160</v>
      </c>
      <c r="C125" s="22" t="s">
        <v>315</v>
      </c>
      <c r="D125" s="23" t="s">
        <v>373</v>
      </c>
      <c r="E125" s="26" t="s">
        <v>374</v>
      </c>
      <c r="F125" s="27">
        <v>45727</v>
      </c>
      <c r="G125" s="27">
        <v>45730</v>
      </c>
      <c r="H125" s="124" t="s">
        <v>314</v>
      </c>
      <c r="I125" s="150">
        <v>52.046750000000003</v>
      </c>
      <c r="J125" s="152">
        <f t="shared" si="3"/>
        <v>4</v>
      </c>
      <c r="K125" s="28">
        <v>0</v>
      </c>
      <c r="L125" s="28">
        <v>0</v>
      </c>
      <c r="M125" s="28">
        <v>0</v>
      </c>
      <c r="N125" s="28">
        <v>3</v>
      </c>
      <c r="O125" s="28">
        <v>0</v>
      </c>
      <c r="P125" s="28">
        <v>4</v>
      </c>
      <c r="Q125" s="28">
        <v>208.18700000000001</v>
      </c>
      <c r="R125" s="28">
        <v>0</v>
      </c>
      <c r="S125" s="137">
        <v>208.18700000000001</v>
      </c>
    </row>
    <row r="126" spans="1:19" ht="69" x14ac:dyDescent="0.3">
      <c r="A126" s="24" t="s">
        <v>569</v>
      </c>
      <c r="B126" s="25" t="s">
        <v>161</v>
      </c>
      <c r="C126" s="22" t="s">
        <v>315</v>
      </c>
      <c r="D126" s="23" t="s">
        <v>398</v>
      </c>
      <c r="E126" s="26" t="s">
        <v>202</v>
      </c>
      <c r="F126" s="27">
        <v>45748</v>
      </c>
      <c r="G126" s="27">
        <v>45751</v>
      </c>
      <c r="H126" s="26" t="s">
        <v>400</v>
      </c>
      <c r="I126" s="150">
        <v>113.624</v>
      </c>
      <c r="J126" s="152">
        <f t="shared" si="3"/>
        <v>4</v>
      </c>
      <c r="K126" s="28">
        <v>235.93299999999999</v>
      </c>
      <c r="L126" s="28">
        <v>235.93299999999999</v>
      </c>
      <c r="M126" s="28">
        <v>0</v>
      </c>
      <c r="N126" s="28">
        <v>3</v>
      </c>
      <c r="O126" s="28">
        <v>79.548000000000002</v>
      </c>
      <c r="P126" s="28">
        <v>4</v>
      </c>
      <c r="Q126" s="28">
        <v>139.01499999999999</v>
      </c>
      <c r="R126" s="28">
        <v>0</v>
      </c>
      <c r="S126" s="137">
        <v>454.49599999999998</v>
      </c>
    </row>
    <row r="127" spans="1:19" ht="69" x14ac:dyDescent="0.3">
      <c r="A127" s="24" t="s">
        <v>569</v>
      </c>
      <c r="B127" s="25" t="s">
        <v>162</v>
      </c>
      <c r="C127" s="22" t="s">
        <v>315</v>
      </c>
      <c r="D127" s="23" t="s">
        <v>398</v>
      </c>
      <c r="E127" s="26" t="s">
        <v>399</v>
      </c>
      <c r="F127" s="27">
        <v>45748</v>
      </c>
      <c r="G127" s="27">
        <v>45751</v>
      </c>
      <c r="H127" s="26" t="s">
        <v>400</v>
      </c>
      <c r="I127" s="150">
        <v>113.624</v>
      </c>
      <c r="J127" s="152">
        <f t="shared" si="3"/>
        <v>4</v>
      </c>
      <c r="K127" s="28">
        <v>235.93299999999999</v>
      </c>
      <c r="L127" s="28">
        <v>235.93299999999999</v>
      </c>
      <c r="M127" s="28">
        <v>0</v>
      </c>
      <c r="N127" s="28">
        <v>3</v>
      </c>
      <c r="O127" s="28">
        <v>79.548000000000002</v>
      </c>
      <c r="P127" s="28">
        <v>4</v>
      </c>
      <c r="Q127" s="28">
        <v>139.01499999999999</v>
      </c>
      <c r="R127" s="28">
        <v>0</v>
      </c>
      <c r="S127" s="137">
        <v>454.49599999999998</v>
      </c>
    </row>
    <row r="128" spans="1:19" ht="114.75" customHeight="1" x14ac:dyDescent="0.3">
      <c r="A128" s="24" t="s">
        <v>569</v>
      </c>
      <c r="B128" s="25" t="s">
        <v>163</v>
      </c>
      <c r="C128" s="22" t="s">
        <v>315</v>
      </c>
      <c r="D128" s="23" t="s">
        <v>457</v>
      </c>
      <c r="E128" s="26" t="s">
        <v>203</v>
      </c>
      <c r="F128" s="27">
        <v>45760</v>
      </c>
      <c r="G128" s="27">
        <v>45763</v>
      </c>
      <c r="H128" s="26" t="s">
        <v>228</v>
      </c>
      <c r="I128" s="150">
        <v>128.29199999999997</v>
      </c>
      <c r="J128" s="152">
        <f t="shared" si="3"/>
        <v>4</v>
      </c>
      <c r="K128" s="28">
        <v>355.91299999999995</v>
      </c>
      <c r="L128" s="28">
        <v>355.91299999999995</v>
      </c>
      <c r="M128" s="28">
        <v>0</v>
      </c>
      <c r="N128" s="28">
        <v>3</v>
      </c>
      <c r="O128" s="28">
        <v>64.843999999999994</v>
      </c>
      <c r="P128" s="28">
        <v>4</v>
      </c>
      <c r="Q128" s="28">
        <v>92.411000000000001</v>
      </c>
      <c r="R128" s="28">
        <v>0</v>
      </c>
      <c r="S128" s="137">
        <v>513.16799999999989</v>
      </c>
    </row>
    <row r="129" spans="1:19" ht="51.75" x14ac:dyDescent="0.3">
      <c r="A129" s="24" t="s">
        <v>570</v>
      </c>
      <c r="B129" s="25" t="s">
        <v>50</v>
      </c>
      <c r="C129" s="22" t="s">
        <v>315</v>
      </c>
      <c r="D129" s="23" t="s">
        <v>283</v>
      </c>
      <c r="E129" s="26" t="s">
        <v>204</v>
      </c>
      <c r="F129" s="27">
        <v>45695</v>
      </c>
      <c r="G129" s="27">
        <v>45699</v>
      </c>
      <c r="H129" s="26" t="s">
        <v>284</v>
      </c>
      <c r="I129" s="150">
        <v>76.467399999999998</v>
      </c>
      <c r="J129" s="152">
        <f t="shared" si="3"/>
        <v>5</v>
      </c>
      <c r="K129" s="28">
        <v>265.22500000000002</v>
      </c>
      <c r="L129" s="28">
        <v>265.22500000000002</v>
      </c>
      <c r="M129" s="28">
        <v>0</v>
      </c>
      <c r="N129" s="28">
        <v>4</v>
      </c>
      <c r="O129" s="28">
        <v>0</v>
      </c>
      <c r="P129" s="28">
        <v>5</v>
      </c>
      <c r="Q129" s="28">
        <v>117.11199999999999</v>
      </c>
      <c r="R129" s="28">
        <v>0</v>
      </c>
      <c r="S129" s="137">
        <v>382.33699999999999</v>
      </c>
    </row>
    <row r="130" spans="1:19" ht="75" customHeight="1" x14ac:dyDescent="0.3">
      <c r="A130" s="24" t="s">
        <v>570</v>
      </c>
      <c r="B130" s="25" t="s">
        <v>51</v>
      </c>
      <c r="C130" s="22" t="s">
        <v>315</v>
      </c>
      <c r="D130" s="23" t="s">
        <v>283</v>
      </c>
      <c r="E130" s="26" t="s">
        <v>285</v>
      </c>
      <c r="F130" s="27">
        <v>45695</v>
      </c>
      <c r="G130" s="27">
        <v>45699</v>
      </c>
      <c r="H130" s="26" t="s">
        <v>284</v>
      </c>
      <c r="I130" s="150">
        <v>76.983399999999989</v>
      </c>
      <c r="J130" s="152">
        <f t="shared" si="3"/>
        <v>5</v>
      </c>
      <c r="K130" s="28">
        <v>265.22500000000002</v>
      </c>
      <c r="L130" s="28">
        <v>265.22500000000002</v>
      </c>
      <c r="M130" s="28">
        <v>0</v>
      </c>
      <c r="N130" s="28">
        <v>4</v>
      </c>
      <c r="O130" s="28">
        <v>0</v>
      </c>
      <c r="P130" s="28">
        <v>5</v>
      </c>
      <c r="Q130" s="28">
        <v>117.11199999999999</v>
      </c>
      <c r="R130" s="28">
        <v>2.58</v>
      </c>
      <c r="S130" s="137">
        <v>384.91699999999997</v>
      </c>
    </row>
    <row r="131" spans="1:19" ht="78" customHeight="1" x14ac:dyDescent="0.3">
      <c r="A131" s="24" t="s">
        <v>570</v>
      </c>
      <c r="B131" s="25" t="s">
        <v>52</v>
      </c>
      <c r="C131" s="22" t="s">
        <v>315</v>
      </c>
      <c r="D131" s="23" t="s">
        <v>319</v>
      </c>
      <c r="E131" s="26" t="s">
        <v>320</v>
      </c>
      <c r="F131" s="27">
        <v>45704</v>
      </c>
      <c r="G131" s="27">
        <v>45706</v>
      </c>
      <c r="H131" s="124" t="s">
        <v>314</v>
      </c>
      <c r="I131" s="150">
        <v>234.80133333333333</v>
      </c>
      <c r="J131" s="152">
        <f t="shared" si="3"/>
        <v>3</v>
      </c>
      <c r="K131" s="28">
        <v>408.09399999999999</v>
      </c>
      <c r="L131" s="28">
        <v>408.09399999999999</v>
      </c>
      <c r="M131" s="28">
        <v>0</v>
      </c>
      <c r="N131" s="28">
        <v>2</v>
      </c>
      <c r="O131" s="28">
        <v>124.205</v>
      </c>
      <c r="P131" s="28">
        <v>3</v>
      </c>
      <c r="Q131" s="28">
        <v>155.505</v>
      </c>
      <c r="R131" s="28">
        <v>16.600000000000001</v>
      </c>
      <c r="S131" s="137">
        <v>704.404</v>
      </c>
    </row>
    <row r="132" spans="1:19" ht="72.75" customHeight="1" x14ac:dyDescent="0.3">
      <c r="A132" s="24" t="s">
        <v>622</v>
      </c>
      <c r="B132" s="25" t="s">
        <v>71</v>
      </c>
      <c r="C132" s="22" t="s">
        <v>315</v>
      </c>
      <c r="D132" s="23" t="s">
        <v>278</v>
      </c>
      <c r="E132" s="26" t="s">
        <v>623</v>
      </c>
      <c r="F132" s="27">
        <v>45694</v>
      </c>
      <c r="G132" s="27">
        <v>45696</v>
      </c>
      <c r="H132" s="124" t="s">
        <v>218</v>
      </c>
      <c r="I132" s="150">
        <v>103.742</v>
      </c>
      <c r="J132" s="152">
        <f t="shared" si="3"/>
        <v>3.6666666666666665</v>
      </c>
      <c r="K132" s="28">
        <v>134.202</v>
      </c>
      <c r="L132" s="28">
        <v>134.202</v>
      </c>
      <c r="M132" s="28">
        <v>0</v>
      </c>
      <c r="N132" s="28">
        <v>2</v>
      </c>
      <c r="O132" s="139">
        <v>77.090999999999994</v>
      </c>
      <c r="P132" s="28">
        <v>3</v>
      </c>
      <c r="Q132" s="28">
        <v>99.933000000000007</v>
      </c>
      <c r="R132" s="28">
        <v>0</v>
      </c>
      <c r="S132" s="137">
        <v>311.226</v>
      </c>
    </row>
    <row r="133" spans="1:19" ht="82.5" customHeight="1" x14ac:dyDescent="0.3">
      <c r="A133" s="24" t="s">
        <v>622</v>
      </c>
      <c r="B133" s="25" t="s">
        <v>72</v>
      </c>
      <c r="C133" s="22" t="s">
        <v>315</v>
      </c>
      <c r="D133" s="23" t="s">
        <v>363</v>
      </c>
      <c r="E133" s="26" t="s">
        <v>623</v>
      </c>
      <c r="F133" s="27">
        <v>45715</v>
      </c>
      <c r="G133" s="27">
        <v>45717</v>
      </c>
      <c r="H133" s="26" t="s">
        <v>274</v>
      </c>
      <c r="I133" s="150">
        <v>36.454666666666668</v>
      </c>
      <c r="J133" s="152">
        <f t="shared" si="3"/>
        <v>3.6666666666666665</v>
      </c>
      <c r="K133" s="28">
        <v>0</v>
      </c>
      <c r="L133" s="28">
        <v>0</v>
      </c>
      <c r="M133" s="28">
        <v>0</v>
      </c>
      <c r="N133" s="28">
        <v>2</v>
      </c>
      <c r="O133" s="28">
        <v>0</v>
      </c>
      <c r="P133" s="28">
        <v>3</v>
      </c>
      <c r="Q133" s="140">
        <v>99.364000000000004</v>
      </c>
      <c r="R133" s="140">
        <v>10</v>
      </c>
      <c r="S133" s="137">
        <v>109.364</v>
      </c>
    </row>
    <row r="134" spans="1:19" ht="152.25" customHeight="1" x14ac:dyDescent="0.3">
      <c r="A134" s="24" t="s">
        <v>622</v>
      </c>
      <c r="B134" s="25" t="s">
        <v>169</v>
      </c>
      <c r="C134" s="22" t="s">
        <v>315</v>
      </c>
      <c r="D134" s="23" t="s">
        <v>364</v>
      </c>
      <c r="E134" s="26" t="s">
        <v>624</v>
      </c>
      <c r="F134" s="27">
        <v>45715</v>
      </c>
      <c r="G134" s="27">
        <v>45717</v>
      </c>
      <c r="H134" s="26" t="s">
        <v>274</v>
      </c>
      <c r="I134" s="150">
        <v>33.121333333333332</v>
      </c>
      <c r="J134" s="152">
        <f t="shared" si="3"/>
        <v>3</v>
      </c>
      <c r="K134" s="28">
        <v>0</v>
      </c>
      <c r="L134" s="28">
        <v>0</v>
      </c>
      <c r="M134" s="28">
        <v>0</v>
      </c>
      <c r="N134" s="28">
        <v>2</v>
      </c>
      <c r="O134" s="28">
        <v>0</v>
      </c>
      <c r="P134" s="28">
        <v>3</v>
      </c>
      <c r="Q134" s="140">
        <v>99.364000000000004</v>
      </c>
      <c r="R134" s="140">
        <v>0</v>
      </c>
      <c r="S134" s="137">
        <v>99.364000000000004</v>
      </c>
    </row>
    <row r="135" spans="1:19" ht="160.5" customHeight="1" x14ac:dyDescent="0.3">
      <c r="A135" s="24" t="s">
        <v>622</v>
      </c>
      <c r="B135" s="25" t="s">
        <v>170</v>
      </c>
      <c r="C135" s="22" t="s">
        <v>315</v>
      </c>
      <c r="D135" s="23" t="s">
        <v>401</v>
      </c>
      <c r="E135" s="26" t="s">
        <v>625</v>
      </c>
      <c r="F135" s="27">
        <v>45733</v>
      </c>
      <c r="G135" s="27">
        <v>45737</v>
      </c>
      <c r="H135" s="26" t="s">
        <v>403</v>
      </c>
      <c r="I135" s="150">
        <v>15.539599999999998</v>
      </c>
      <c r="J135" s="152">
        <f t="shared" si="3"/>
        <v>5</v>
      </c>
      <c r="K135" s="28">
        <v>0</v>
      </c>
      <c r="L135" s="28">
        <v>0</v>
      </c>
      <c r="M135" s="28">
        <v>0</v>
      </c>
      <c r="N135" s="28">
        <v>4</v>
      </c>
      <c r="O135" s="28">
        <v>0</v>
      </c>
      <c r="P135" s="28">
        <v>5</v>
      </c>
      <c r="Q135" s="28">
        <v>77.697999999999993</v>
      </c>
      <c r="R135" s="28">
        <v>0</v>
      </c>
      <c r="S135" s="137">
        <v>77.697999999999993</v>
      </c>
    </row>
    <row r="136" spans="1:19" ht="89.25" customHeight="1" x14ac:dyDescent="0.3">
      <c r="A136" s="24" t="s">
        <v>622</v>
      </c>
      <c r="B136" s="25" t="s">
        <v>171</v>
      </c>
      <c r="C136" s="22" t="s">
        <v>315</v>
      </c>
      <c r="D136" s="23" t="s">
        <v>402</v>
      </c>
      <c r="E136" s="26" t="s">
        <v>626</v>
      </c>
      <c r="F136" s="27">
        <v>45733</v>
      </c>
      <c r="G136" s="27">
        <v>45737</v>
      </c>
      <c r="H136" s="26" t="s">
        <v>403</v>
      </c>
      <c r="I136" s="150">
        <v>15.539599999999998</v>
      </c>
      <c r="J136" s="152">
        <f t="shared" si="3"/>
        <v>5</v>
      </c>
      <c r="K136" s="28">
        <v>0</v>
      </c>
      <c r="L136" s="28">
        <v>0</v>
      </c>
      <c r="M136" s="28">
        <v>0</v>
      </c>
      <c r="N136" s="28">
        <v>4</v>
      </c>
      <c r="O136" s="28">
        <v>0</v>
      </c>
      <c r="P136" s="28">
        <v>5</v>
      </c>
      <c r="Q136" s="28">
        <v>77.697999999999993</v>
      </c>
      <c r="R136" s="28">
        <v>0</v>
      </c>
      <c r="S136" s="137">
        <v>77.697999999999993</v>
      </c>
    </row>
    <row r="137" spans="1:19" ht="88.5" customHeight="1" x14ac:dyDescent="0.3">
      <c r="A137" s="24" t="s">
        <v>622</v>
      </c>
      <c r="B137" s="25" t="s">
        <v>172</v>
      </c>
      <c r="C137" s="22" t="s">
        <v>315</v>
      </c>
      <c r="D137" s="23" t="s">
        <v>407</v>
      </c>
      <c r="E137" s="26" t="s">
        <v>623</v>
      </c>
      <c r="F137" s="27">
        <v>45783</v>
      </c>
      <c r="G137" s="27">
        <v>45787</v>
      </c>
      <c r="H137" s="26" t="s">
        <v>408</v>
      </c>
      <c r="I137" s="150">
        <v>186.13</v>
      </c>
      <c r="J137" s="152">
        <f t="shared" si="3"/>
        <v>3.6666666666666665</v>
      </c>
      <c r="K137" s="28">
        <v>578.61699999999996</v>
      </c>
      <c r="L137" s="140">
        <v>578.61699999999996</v>
      </c>
      <c r="M137" s="28">
        <v>0</v>
      </c>
      <c r="N137" s="28">
        <v>4</v>
      </c>
      <c r="O137" s="28">
        <v>143.52000000000001</v>
      </c>
      <c r="P137" s="28">
        <v>5</v>
      </c>
      <c r="Q137" s="28">
        <v>208.51300000000001</v>
      </c>
      <c r="R137" s="28">
        <v>0</v>
      </c>
      <c r="S137" s="137">
        <v>930.65</v>
      </c>
    </row>
    <row r="138" spans="1:19" ht="163.5" customHeight="1" x14ac:dyDescent="0.3">
      <c r="A138" s="24" t="s">
        <v>622</v>
      </c>
      <c r="B138" s="25" t="s">
        <v>173</v>
      </c>
      <c r="C138" s="22" t="s">
        <v>315</v>
      </c>
      <c r="D138" s="23" t="s">
        <v>432</v>
      </c>
      <c r="E138" s="26" t="s">
        <v>627</v>
      </c>
      <c r="F138" s="27">
        <v>45749</v>
      </c>
      <c r="G138" s="27">
        <v>45751</v>
      </c>
      <c r="H138" s="26" t="s">
        <v>226</v>
      </c>
      <c r="I138" s="150">
        <v>143.12866666666665</v>
      </c>
      <c r="J138" s="152">
        <f t="shared" ref="J138:J169" si="4">AVERAGEIFS(P:P, E:E, E138)</f>
        <v>3</v>
      </c>
      <c r="K138" s="28">
        <v>139.31599999999997</v>
      </c>
      <c r="L138" s="28">
        <v>139.31599999999997</v>
      </c>
      <c r="M138" s="28">
        <v>0</v>
      </c>
      <c r="N138" s="28">
        <v>2</v>
      </c>
      <c r="O138" s="28">
        <v>108.937</v>
      </c>
      <c r="P138" s="28">
        <v>3</v>
      </c>
      <c r="Q138" s="28">
        <v>181.13300000000001</v>
      </c>
      <c r="R138" s="28">
        <v>0</v>
      </c>
      <c r="S138" s="137">
        <v>429.38599999999997</v>
      </c>
    </row>
    <row r="139" spans="1:19" ht="163.5" customHeight="1" x14ac:dyDescent="0.3">
      <c r="A139" s="24" t="s">
        <v>622</v>
      </c>
      <c r="B139" s="25" t="s">
        <v>174</v>
      </c>
      <c r="C139" s="22" t="s">
        <v>315</v>
      </c>
      <c r="D139" s="23" t="s">
        <v>432</v>
      </c>
      <c r="E139" s="26" t="s">
        <v>628</v>
      </c>
      <c r="F139" s="27">
        <v>45749</v>
      </c>
      <c r="G139" s="27">
        <v>45751</v>
      </c>
      <c r="H139" s="26" t="s">
        <v>226</v>
      </c>
      <c r="I139" s="150">
        <v>143.12866666666665</v>
      </c>
      <c r="J139" s="152">
        <f t="shared" si="4"/>
        <v>3</v>
      </c>
      <c r="K139" s="28">
        <v>139.31599999999997</v>
      </c>
      <c r="L139" s="28">
        <v>139.31599999999997</v>
      </c>
      <c r="M139" s="28">
        <v>0</v>
      </c>
      <c r="N139" s="28">
        <v>2</v>
      </c>
      <c r="O139" s="28">
        <v>108.937</v>
      </c>
      <c r="P139" s="28">
        <v>3</v>
      </c>
      <c r="Q139" s="28">
        <v>181.13300000000001</v>
      </c>
      <c r="R139" s="28">
        <v>0</v>
      </c>
      <c r="S139" s="137">
        <v>429.38599999999997</v>
      </c>
    </row>
    <row r="140" spans="1:19" ht="51.75" x14ac:dyDescent="0.3">
      <c r="A140" s="24" t="s">
        <v>571</v>
      </c>
      <c r="B140" s="25" t="s">
        <v>53</v>
      </c>
      <c r="C140" s="22" t="s">
        <v>315</v>
      </c>
      <c r="D140" s="23" t="s">
        <v>389</v>
      </c>
      <c r="E140" s="26" t="s">
        <v>205</v>
      </c>
      <c r="F140" s="27">
        <v>45733</v>
      </c>
      <c r="G140" s="27">
        <v>45736</v>
      </c>
      <c r="H140" s="124" t="s">
        <v>314</v>
      </c>
      <c r="I140" s="150">
        <v>216.857</v>
      </c>
      <c r="J140" s="152">
        <f t="shared" si="4"/>
        <v>4</v>
      </c>
      <c r="K140" s="28">
        <v>338.202</v>
      </c>
      <c r="L140" s="28">
        <v>338.202</v>
      </c>
      <c r="M140" s="28">
        <v>0</v>
      </c>
      <c r="N140" s="28">
        <v>3</v>
      </c>
      <c r="O140" s="28">
        <v>269.82100000000003</v>
      </c>
      <c r="P140" s="28">
        <v>4</v>
      </c>
      <c r="Q140" s="28">
        <v>212.577</v>
      </c>
      <c r="R140" s="28">
        <v>46.828000000000003</v>
      </c>
      <c r="S140" s="137">
        <v>867.428</v>
      </c>
    </row>
    <row r="141" spans="1:19" ht="103.5" x14ac:dyDescent="0.3">
      <c r="A141" s="24" t="s">
        <v>571</v>
      </c>
      <c r="B141" s="25" t="s">
        <v>61</v>
      </c>
      <c r="C141" s="22" t="s">
        <v>315</v>
      </c>
      <c r="D141" s="23" t="s">
        <v>390</v>
      </c>
      <c r="E141" s="26" t="s">
        <v>206</v>
      </c>
      <c r="F141" s="27">
        <v>45733</v>
      </c>
      <c r="G141" s="27">
        <v>45736</v>
      </c>
      <c r="H141" s="124" t="s">
        <v>314</v>
      </c>
      <c r="I141" s="150">
        <v>205.55</v>
      </c>
      <c r="J141" s="152">
        <f t="shared" si="4"/>
        <v>4</v>
      </c>
      <c r="K141" s="28">
        <v>338.202</v>
      </c>
      <c r="L141" s="28">
        <v>338.202</v>
      </c>
      <c r="M141" s="28">
        <v>0</v>
      </c>
      <c r="N141" s="28">
        <v>3</v>
      </c>
      <c r="O141" s="28">
        <v>269.82100000000003</v>
      </c>
      <c r="P141" s="28">
        <v>4</v>
      </c>
      <c r="Q141" s="28">
        <v>212.577</v>
      </c>
      <c r="R141" s="28">
        <v>1.6</v>
      </c>
      <c r="S141" s="137">
        <v>822.2</v>
      </c>
    </row>
    <row r="142" spans="1:19" ht="103.5" x14ac:dyDescent="0.3">
      <c r="A142" s="24" t="s">
        <v>629</v>
      </c>
      <c r="B142" s="25" t="s">
        <v>54</v>
      </c>
      <c r="C142" s="22" t="s">
        <v>315</v>
      </c>
      <c r="D142" s="23" t="s">
        <v>310</v>
      </c>
      <c r="E142" s="26" t="s">
        <v>331</v>
      </c>
      <c r="F142" s="27">
        <v>45705</v>
      </c>
      <c r="G142" s="27">
        <v>45707</v>
      </c>
      <c r="H142" s="124" t="s">
        <v>314</v>
      </c>
      <c r="I142" s="150">
        <v>217.82166666666669</v>
      </c>
      <c r="J142" s="152">
        <f t="shared" si="4"/>
        <v>3</v>
      </c>
      <c r="K142" s="28">
        <v>332.92700000000002</v>
      </c>
      <c r="L142" s="28">
        <v>332.92700000000002</v>
      </c>
      <c r="M142" s="28">
        <v>0</v>
      </c>
      <c r="N142" s="28">
        <v>2</v>
      </c>
      <c r="O142" s="28">
        <v>164.49600000000001</v>
      </c>
      <c r="P142" s="28">
        <v>3</v>
      </c>
      <c r="Q142" s="28">
        <v>156.042</v>
      </c>
      <c r="R142" s="28">
        <v>0</v>
      </c>
      <c r="S142" s="137">
        <v>653.46500000000003</v>
      </c>
    </row>
    <row r="143" spans="1:19" ht="86.25" x14ac:dyDescent="0.3">
      <c r="A143" s="24" t="s">
        <v>572</v>
      </c>
      <c r="B143" s="25" t="s">
        <v>55</v>
      </c>
      <c r="C143" s="22" t="s">
        <v>315</v>
      </c>
      <c r="D143" s="23" t="s">
        <v>265</v>
      </c>
      <c r="E143" s="26" t="s">
        <v>266</v>
      </c>
      <c r="F143" s="27">
        <v>45699</v>
      </c>
      <c r="G143" s="27">
        <v>45702</v>
      </c>
      <c r="H143" s="26" t="s">
        <v>267</v>
      </c>
      <c r="I143" s="150">
        <v>240.38674999999998</v>
      </c>
      <c r="J143" s="152">
        <f t="shared" si="4"/>
        <v>4</v>
      </c>
      <c r="K143" s="28">
        <v>418.75599999999997</v>
      </c>
      <c r="L143" s="28">
        <v>418.75599999999997</v>
      </c>
      <c r="M143" s="28">
        <v>0</v>
      </c>
      <c r="N143" s="28">
        <v>3</v>
      </c>
      <c r="O143" s="28">
        <v>219.2</v>
      </c>
      <c r="P143" s="28">
        <v>4</v>
      </c>
      <c r="Q143" s="28">
        <v>226.56399999999999</v>
      </c>
      <c r="R143" s="28">
        <v>97.027000000000001</v>
      </c>
      <c r="S143" s="137">
        <v>961.54699999999991</v>
      </c>
    </row>
    <row r="144" spans="1:19" ht="51.75" x14ac:dyDescent="0.3">
      <c r="A144" s="24" t="s">
        <v>573</v>
      </c>
      <c r="B144" s="25" t="s">
        <v>56</v>
      </c>
      <c r="C144" s="22" t="s">
        <v>315</v>
      </c>
      <c r="D144" s="23" t="s">
        <v>324</v>
      </c>
      <c r="E144" s="26" t="s">
        <v>207</v>
      </c>
      <c r="F144" s="27">
        <v>45699</v>
      </c>
      <c r="G144" s="27">
        <v>45701</v>
      </c>
      <c r="H144" s="26" t="s">
        <v>325</v>
      </c>
      <c r="I144" s="150">
        <v>48</v>
      </c>
      <c r="J144" s="152">
        <f t="shared" si="4"/>
        <v>4</v>
      </c>
      <c r="K144" s="28">
        <v>144</v>
      </c>
      <c r="L144" s="28">
        <v>144</v>
      </c>
      <c r="M144" s="28">
        <v>0</v>
      </c>
      <c r="N144" s="28">
        <v>2</v>
      </c>
      <c r="O144" s="28">
        <v>0</v>
      </c>
      <c r="P144" s="28">
        <v>3</v>
      </c>
      <c r="Q144" s="28">
        <v>0</v>
      </c>
      <c r="R144" s="28">
        <v>0</v>
      </c>
      <c r="S144" s="137">
        <v>144</v>
      </c>
    </row>
    <row r="145" spans="1:19" ht="129" customHeight="1" x14ac:dyDescent="0.3">
      <c r="A145" s="24" t="s">
        <v>573</v>
      </c>
      <c r="B145" s="25" t="s">
        <v>121</v>
      </c>
      <c r="C145" s="22" t="s">
        <v>315</v>
      </c>
      <c r="D145" s="23" t="s">
        <v>323</v>
      </c>
      <c r="E145" s="26" t="s">
        <v>326</v>
      </c>
      <c r="F145" s="27">
        <v>45699</v>
      </c>
      <c r="G145" s="27">
        <v>45701</v>
      </c>
      <c r="H145" s="26" t="s">
        <v>325</v>
      </c>
      <c r="I145" s="150">
        <v>48</v>
      </c>
      <c r="J145" s="152">
        <f t="shared" si="4"/>
        <v>3</v>
      </c>
      <c r="K145" s="28">
        <v>144</v>
      </c>
      <c r="L145" s="28">
        <v>144</v>
      </c>
      <c r="M145" s="28">
        <v>0</v>
      </c>
      <c r="N145" s="28">
        <v>2</v>
      </c>
      <c r="O145" s="28">
        <v>0</v>
      </c>
      <c r="P145" s="28">
        <v>3</v>
      </c>
      <c r="Q145" s="28">
        <v>0</v>
      </c>
      <c r="R145" s="28">
        <v>0</v>
      </c>
      <c r="S145" s="137">
        <v>144</v>
      </c>
    </row>
    <row r="146" spans="1:19" ht="57.75" customHeight="1" x14ac:dyDescent="0.3">
      <c r="A146" s="24" t="s">
        <v>573</v>
      </c>
      <c r="B146" s="25" t="s">
        <v>165</v>
      </c>
      <c r="C146" s="22" t="s">
        <v>315</v>
      </c>
      <c r="D146" s="23" t="s">
        <v>360</v>
      </c>
      <c r="E146" s="26" t="s">
        <v>207</v>
      </c>
      <c r="F146" s="27">
        <v>45754</v>
      </c>
      <c r="G146" s="27">
        <v>45758</v>
      </c>
      <c r="H146" s="26" t="s">
        <v>361</v>
      </c>
      <c r="I146" s="150">
        <v>295.28879999999998</v>
      </c>
      <c r="J146" s="152">
        <f t="shared" si="4"/>
        <v>4</v>
      </c>
      <c r="K146" s="28">
        <v>1045</v>
      </c>
      <c r="L146" s="28">
        <v>1045</v>
      </c>
      <c r="M146" s="28">
        <v>0</v>
      </c>
      <c r="N146" s="28">
        <v>4</v>
      </c>
      <c r="O146" s="28">
        <v>250.297</v>
      </c>
      <c r="P146" s="28">
        <v>5</v>
      </c>
      <c r="Q146" s="28">
        <v>177.09700000000001</v>
      </c>
      <c r="R146" s="28">
        <v>4.05</v>
      </c>
      <c r="S146" s="137">
        <v>1476.444</v>
      </c>
    </row>
    <row r="147" spans="1:19" ht="78" customHeight="1" x14ac:dyDescent="0.3">
      <c r="A147" s="24" t="s">
        <v>573</v>
      </c>
      <c r="B147" s="25" t="s">
        <v>166</v>
      </c>
      <c r="C147" s="22" t="s">
        <v>315</v>
      </c>
      <c r="D147" s="23" t="s">
        <v>362</v>
      </c>
      <c r="E147" s="26" t="s">
        <v>208</v>
      </c>
      <c r="F147" s="27">
        <v>45754</v>
      </c>
      <c r="G147" s="27">
        <v>45758</v>
      </c>
      <c r="H147" s="26" t="s">
        <v>361</v>
      </c>
      <c r="I147" s="150">
        <v>295.28879999999998</v>
      </c>
      <c r="J147" s="152">
        <f t="shared" si="4"/>
        <v>5</v>
      </c>
      <c r="K147" s="28">
        <v>1045</v>
      </c>
      <c r="L147" s="28">
        <v>1045</v>
      </c>
      <c r="M147" s="28">
        <v>0</v>
      </c>
      <c r="N147" s="28">
        <v>4</v>
      </c>
      <c r="O147" s="28">
        <v>250.297</v>
      </c>
      <c r="P147" s="28">
        <v>5</v>
      </c>
      <c r="Q147" s="28">
        <v>177.09700000000001</v>
      </c>
      <c r="R147" s="28">
        <v>4.05</v>
      </c>
      <c r="S147" s="137">
        <v>1476.444</v>
      </c>
    </row>
    <row r="148" spans="1:19" s="138" customFormat="1" ht="51.75" x14ac:dyDescent="0.3">
      <c r="A148" s="141" t="s">
        <v>573</v>
      </c>
      <c r="B148" s="25" t="s">
        <v>175</v>
      </c>
      <c r="C148" s="22" t="s">
        <v>315</v>
      </c>
      <c r="D148" s="142" t="s">
        <v>480</v>
      </c>
      <c r="E148" s="143" t="s">
        <v>207</v>
      </c>
      <c r="F148" s="144">
        <v>45747</v>
      </c>
      <c r="G148" s="144">
        <v>45750</v>
      </c>
      <c r="H148" s="143" t="s">
        <v>472</v>
      </c>
      <c r="I148" s="151">
        <v>154.92750000000001</v>
      </c>
      <c r="J148" s="152">
        <f t="shared" si="4"/>
        <v>4</v>
      </c>
      <c r="K148" s="140">
        <v>270.8</v>
      </c>
      <c r="L148" s="140">
        <v>270.8</v>
      </c>
      <c r="M148" s="140">
        <v>0</v>
      </c>
      <c r="N148" s="140">
        <v>3</v>
      </c>
      <c r="O148" s="140">
        <v>129.26</v>
      </c>
      <c r="P148" s="140">
        <v>4</v>
      </c>
      <c r="Q148" s="140">
        <v>219.65</v>
      </c>
      <c r="R148" s="140">
        <v>0</v>
      </c>
      <c r="S148" s="145">
        <v>619.71</v>
      </c>
    </row>
    <row r="149" spans="1:19" ht="108" customHeight="1" x14ac:dyDescent="0.3">
      <c r="A149" s="24" t="s">
        <v>574</v>
      </c>
      <c r="B149" s="25" t="s">
        <v>118</v>
      </c>
      <c r="C149" s="22" t="s">
        <v>315</v>
      </c>
      <c r="D149" s="23" t="s">
        <v>256</v>
      </c>
      <c r="E149" s="26" t="s">
        <v>216</v>
      </c>
      <c r="F149" s="27">
        <v>45677</v>
      </c>
      <c r="G149" s="27">
        <v>45681</v>
      </c>
      <c r="H149" s="26" t="s">
        <v>257</v>
      </c>
      <c r="I149" s="150">
        <v>75.600999999999999</v>
      </c>
      <c r="J149" s="152">
        <f t="shared" si="4"/>
        <v>5</v>
      </c>
      <c r="K149" s="28">
        <v>181.434</v>
      </c>
      <c r="L149" s="28">
        <v>181.434</v>
      </c>
      <c r="M149" s="28">
        <v>0</v>
      </c>
      <c r="N149" s="28">
        <v>4</v>
      </c>
      <c r="O149" s="28">
        <v>105.05</v>
      </c>
      <c r="P149" s="28">
        <v>5</v>
      </c>
      <c r="Q149" s="28">
        <v>91.521000000000001</v>
      </c>
      <c r="R149" s="28">
        <v>0</v>
      </c>
      <c r="S149" s="137">
        <v>378.005</v>
      </c>
    </row>
    <row r="150" spans="1:19" ht="193.5" customHeight="1" x14ac:dyDescent="0.3">
      <c r="A150" s="24" t="s">
        <v>574</v>
      </c>
      <c r="B150" s="25" t="s">
        <v>108</v>
      </c>
      <c r="C150" s="22" t="s">
        <v>315</v>
      </c>
      <c r="D150" s="23" t="s">
        <v>256</v>
      </c>
      <c r="E150" s="26" t="s">
        <v>258</v>
      </c>
      <c r="F150" s="27">
        <v>45677</v>
      </c>
      <c r="G150" s="27">
        <v>45681</v>
      </c>
      <c r="H150" s="26" t="s">
        <v>257</v>
      </c>
      <c r="I150" s="150">
        <v>75.600999999999999</v>
      </c>
      <c r="J150" s="152">
        <f t="shared" si="4"/>
        <v>5</v>
      </c>
      <c r="K150" s="28">
        <v>181.434</v>
      </c>
      <c r="L150" s="28">
        <v>181.434</v>
      </c>
      <c r="M150" s="28">
        <v>0</v>
      </c>
      <c r="N150" s="28">
        <v>4</v>
      </c>
      <c r="O150" s="28">
        <v>105.05</v>
      </c>
      <c r="P150" s="28">
        <v>5</v>
      </c>
      <c r="Q150" s="28">
        <v>91.521000000000001</v>
      </c>
      <c r="R150" s="28">
        <v>0</v>
      </c>
      <c r="S150" s="137">
        <v>378.005</v>
      </c>
    </row>
    <row r="151" spans="1:19" ht="97.5" customHeight="1" x14ac:dyDescent="0.3">
      <c r="A151" s="24" t="s">
        <v>574</v>
      </c>
      <c r="B151" s="25" t="s">
        <v>122</v>
      </c>
      <c r="C151" s="22" t="s">
        <v>315</v>
      </c>
      <c r="D151" s="23" t="s">
        <v>268</v>
      </c>
      <c r="E151" s="26" t="s">
        <v>212</v>
      </c>
      <c r="F151" s="27">
        <v>45690</v>
      </c>
      <c r="G151" s="27">
        <v>45696</v>
      </c>
      <c r="H151" s="124" t="s">
        <v>314</v>
      </c>
      <c r="I151" s="150">
        <v>150.46714285714285</v>
      </c>
      <c r="J151" s="152">
        <f t="shared" si="4"/>
        <v>7</v>
      </c>
      <c r="K151" s="28">
        <v>235.28</v>
      </c>
      <c r="L151" s="28">
        <v>235.28</v>
      </c>
      <c r="M151" s="28">
        <v>0</v>
      </c>
      <c r="N151" s="28">
        <v>6</v>
      </c>
      <c r="O151" s="28">
        <v>457.15499999999997</v>
      </c>
      <c r="P151" s="28">
        <v>7</v>
      </c>
      <c r="Q151" s="28">
        <v>360.83499999999998</v>
      </c>
      <c r="R151" s="28">
        <v>0</v>
      </c>
      <c r="S151" s="137">
        <v>1053.27</v>
      </c>
    </row>
    <row r="152" spans="1:19" ht="179.25" customHeight="1" x14ac:dyDescent="0.3">
      <c r="A152" s="24" t="s">
        <v>574</v>
      </c>
      <c r="B152" s="25" t="s">
        <v>123</v>
      </c>
      <c r="C152" s="22" t="s">
        <v>315</v>
      </c>
      <c r="D152" s="23" t="s">
        <v>268</v>
      </c>
      <c r="E152" s="26" t="s">
        <v>269</v>
      </c>
      <c r="F152" s="27">
        <v>45690</v>
      </c>
      <c r="G152" s="27">
        <v>45696</v>
      </c>
      <c r="H152" s="124" t="s">
        <v>314</v>
      </c>
      <c r="I152" s="150">
        <v>152.60999999999999</v>
      </c>
      <c r="J152" s="152">
        <f t="shared" si="4"/>
        <v>7</v>
      </c>
      <c r="K152" s="28">
        <v>235.28</v>
      </c>
      <c r="L152" s="28">
        <v>235.28</v>
      </c>
      <c r="M152" s="28">
        <v>0</v>
      </c>
      <c r="N152" s="28">
        <v>6</v>
      </c>
      <c r="O152" s="28">
        <v>457.15499999999997</v>
      </c>
      <c r="P152" s="28">
        <v>7</v>
      </c>
      <c r="Q152" s="28">
        <v>360.83499999999998</v>
      </c>
      <c r="R152" s="28">
        <v>15</v>
      </c>
      <c r="S152" s="137">
        <v>1068.27</v>
      </c>
    </row>
    <row r="153" spans="1:19" ht="64.5" customHeight="1" x14ac:dyDescent="0.3">
      <c r="A153" s="24" t="s">
        <v>574</v>
      </c>
      <c r="B153" s="25" t="s">
        <v>124</v>
      </c>
      <c r="C153" s="22" t="s">
        <v>315</v>
      </c>
      <c r="D153" s="23" t="s">
        <v>277</v>
      </c>
      <c r="E153" s="26" t="s">
        <v>209</v>
      </c>
      <c r="F153" s="27">
        <v>45686</v>
      </c>
      <c r="G153" s="27">
        <v>45689</v>
      </c>
      <c r="H153" s="124" t="s">
        <v>227</v>
      </c>
      <c r="I153" s="150">
        <v>166.64025000000001</v>
      </c>
      <c r="J153" s="152">
        <f t="shared" si="4"/>
        <v>3.3333333333333335</v>
      </c>
      <c r="K153" s="28">
        <v>359.11700000000002</v>
      </c>
      <c r="L153" s="28">
        <v>359.11700000000002</v>
      </c>
      <c r="M153" s="28">
        <v>0</v>
      </c>
      <c r="N153" s="28">
        <v>3</v>
      </c>
      <c r="O153" s="28">
        <v>170.88</v>
      </c>
      <c r="P153" s="28">
        <v>4</v>
      </c>
      <c r="Q153" s="28">
        <v>136.56399999999999</v>
      </c>
      <c r="R153" s="28">
        <v>0</v>
      </c>
      <c r="S153" s="137">
        <v>666.56100000000004</v>
      </c>
    </row>
    <row r="154" spans="1:19" ht="95.25" customHeight="1" x14ac:dyDescent="0.3">
      <c r="A154" s="24" t="s">
        <v>574</v>
      </c>
      <c r="B154" s="25" t="s">
        <v>125</v>
      </c>
      <c r="C154" s="22" t="s">
        <v>315</v>
      </c>
      <c r="D154" s="23" t="s">
        <v>286</v>
      </c>
      <c r="E154" s="26" t="s">
        <v>210</v>
      </c>
      <c r="F154" s="27">
        <v>45698</v>
      </c>
      <c r="G154" s="27">
        <v>45703</v>
      </c>
      <c r="H154" s="124" t="s">
        <v>232</v>
      </c>
      <c r="I154" s="150">
        <v>123.79116666666668</v>
      </c>
      <c r="J154" s="152">
        <f t="shared" si="4"/>
        <v>6</v>
      </c>
      <c r="K154" s="28">
        <v>234.554</v>
      </c>
      <c r="L154" s="28">
        <v>234.554</v>
      </c>
      <c r="M154" s="28">
        <v>0</v>
      </c>
      <c r="N154" s="28">
        <v>5</v>
      </c>
      <c r="O154" s="28">
        <v>239.29499999999999</v>
      </c>
      <c r="P154" s="28">
        <v>6</v>
      </c>
      <c r="Q154" s="28">
        <v>268.89800000000002</v>
      </c>
      <c r="R154" s="28">
        <v>0</v>
      </c>
      <c r="S154" s="137">
        <v>742.74700000000007</v>
      </c>
    </row>
    <row r="155" spans="1:19" ht="67.5" customHeight="1" x14ac:dyDescent="0.3">
      <c r="A155" s="24" t="s">
        <v>574</v>
      </c>
      <c r="B155" s="25" t="s">
        <v>167</v>
      </c>
      <c r="C155" s="22" t="s">
        <v>315</v>
      </c>
      <c r="D155" s="23" t="s">
        <v>328</v>
      </c>
      <c r="E155" s="26" t="s">
        <v>209</v>
      </c>
      <c r="F155" s="27">
        <v>45708</v>
      </c>
      <c r="G155" s="27">
        <v>45710</v>
      </c>
      <c r="H155" s="124" t="s">
        <v>218</v>
      </c>
      <c r="I155" s="150">
        <v>104.04266666666666</v>
      </c>
      <c r="J155" s="152">
        <f t="shared" si="4"/>
        <v>3.3333333333333335</v>
      </c>
      <c r="K155" s="28">
        <v>134.70500000000001</v>
      </c>
      <c r="L155" s="28">
        <v>134.70500000000001</v>
      </c>
      <c r="M155" s="28">
        <v>0</v>
      </c>
      <c r="N155" s="28">
        <v>2</v>
      </c>
      <c r="O155" s="28">
        <v>78.258999999999986</v>
      </c>
      <c r="P155" s="28">
        <v>3</v>
      </c>
      <c r="Q155" s="28">
        <v>99.164000000000001</v>
      </c>
      <c r="R155" s="28">
        <v>0</v>
      </c>
      <c r="S155" s="137">
        <v>312.12799999999999</v>
      </c>
    </row>
    <row r="156" spans="1:19" ht="162.75" customHeight="1" x14ac:dyDescent="0.3">
      <c r="A156" s="24" t="s">
        <v>574</v>
      </c>
      <c r="B156" s="25" t="s">
        <v>575</v>
      </c>
      <c r="C156" s="22" t="s">
        <v>315</v>
      </c>
      <c r="D156" s="23" t="s">
        <v>333</v>
      </c>
      <c r="E156" s="26" t="s">
        <v>334</v>
      </c>
      <c r="F156" s="27">
        <v>45712</v>
      </c>
      <c r="G156" s="27">
        <v>45716</v>
      </c>
      <c r="H156" s="26" t="s">
        <v>228</v>
      </c>
      <c r="I156" s="150">
        <v>23.27</v>
      </c>
      <c r="J156" s="152">
        <f t="shared" si="4"/>
        <v>5</v>
      </c>
      <c r="K156" s="28">
        <v>0</v>
      </c>
      <c r="L156" s="28">
        <v>0</v>
      </c>
      <c r="M156" s="28">
        <v>0</v>
      </c>
      <c r="N156" s="28">
        <v>4</v>
      </c>
      <c r="O156" s="28">
        <v>0</v>
      </c>
      <c r="P156" s="28">
        <v>5</v>
      </c>
      <c r="Q156" s="28">
        <v>116.35</v>
      </c>
      <c r="R156" s="28">
        <v>0</v>
      </c>
      <c r="S156" s="137">
        <v>116.35</v>
      </c>
    </row>
    <row r="157" spans="1:19" ht="143.25" customHeight="1" x14ac:dyDescent="0.3">
      <c r="A157" s="24" t="s">
        <v>574</v>
      </c>
      <c r="B157" s="25" t="s">
        <v>576</v>
      </c>
      <c r="C157" s="22" t="s">
        <v>315</v>
      </c>
      <c r="D157" s="23" t="s">
        <v>335</v>
      </c>
      <c r="E157" s="26" t="s">
        <v>336</v>
      </c>
      <c r="F157" s="27">
        <v>45712</v>
      </c>
      <c r="G157" s="27">
        <v>45716</v>
      </c>
      <c r="H157" s="26" t="s">
        <v>228</v>
      </c>
      <c r="I157" s="150">
        <v>29.087499999999999</v>
      </c>
      <c r="J157" s="152">
        <f t="shared" si="4"/>
        <v>4</v>
      </c>
      <c r="K157" s="28">
        <v>0</v>
      </c>
      <c r="L157" s="28">
        <v>0</v>
      </c>
      <c r="M157" s="28">
        <v>0</v>
      </c>
      <c r="N157" s="28">
        <v>4</v>
      </c>
      <c r="O157" s="28">
        <v>0</v>
      </c>
      <c r="P157" s="28">
        <v>4</v>
      </c>
      <c r="Q157" s="28">
        <v>116.35</v>
      </c>
      <c r="R157" s="28">
        <v>0</v>
      </c>
      <c r="S157" s="137">
        <v>116.35</v>
      </c>
    </row>
    <row r="158" spans="1:19" ht="121.5" customHeight="1" x14ac:dyDescent="0.3">
      <c r="A158" s="24" t="s">
        <v>574</v>
      </c>
      <c r="B158" s="25" t="s">
        <v>577</v>
      </c>
      <c r="C158" s="22" t="s">
        <v>315</v>
      </c>
      <c r="D158" s="23" t="s">
        <v>349</v>
      </c>
      <c r="E158" s="26" t="s">
        <v>215</v>
      </c>
      <c r="F158" s="27">
        <v>45718</v>
      </c>
      <c r="G158" s="27">
        <v>45721</v>
      </c>
      <c r="H158" s="124" t="s">
        <v>314</v>
      </c>
      <c r="I158" s="150">
        <v>232.70499999999998</v>
      </c>
      <c r="J158" s="152">
        <f t="shared" si="4"/>
        <v>4</v>
      </c>
      <c r="K158" s="28">
        <v>483.93200000000002</v>
      </c>
      <c r="L158" s="28">
        <v>483.93200000000002</v>
      </c>
      <c r="M158" s="28">
        <v>0</v>
      </c>
      <c r="N158" s="28">
        <v>3</v>
      </c>
      <c r="O158" s="28">
        <v>207.75</v>
      </c>
      <c r="P158" s="28">
        <v>4</v>
      </c>
      <c r="Q158" s="28">
        <v>214.59800000000001</v>
      </c>
      <c r="R158" s="28">
        <v>24.54</v>
      </c>
      <c r="S158" s="137">
        <v>930.81999999999994</v>
      </c>
    </row>
    <row r="159" spans="1:19" ht="67.5" customHeight="1" x14ac:dyDescent="0.3">
      <c r="A159" s="24" t="s">
        <v>574</v>
      </c>
      <c r="B159" s="25" t="s">
        <v>578</v>
      </c>
      <c r="C159" s="22" t="s">
        <v>315</v>
      </c>
      <c r="D159" s="23" t="s">
        <v>420</v>
      </c>
      <c r="E159" s="26" t="s">
        <v>209</v>
      </c>
      <c r="F159" s="27">
        <v>45721</v>
      </c>
      <c r="G159" s="27">
        <v>45723</v>
      </c>
      <c r="H159" s="26" t="s">
        <v>221</v>
      </c>
      <c r="I159" s="150">
        <v>91.552000000000007</v>
      </c>
      <c r="J159" s="152">
        <f t="shared" si="4"/>
        <v>3.3333333333333335</v>
      </c>
      <c r="K159" s="28">
        <v>112.02800000000001</v>
      </c>
      <c r="L159" s="28">
        <v>112.02800000000001</v>
      </c>
      <c r="M159" s="28">
        <v>0</v>
      </c>
      <c r="N159" s="28">
        <v>2</v>
      </c>
      <c r="O159" s="28">
        <v>74.998000000000005</v>
      </c>
      <c r="P159" s="28">
        <v>3</v>
      </c>
      <c r="Q159" s="28">
        <v>87.63</v>
      </c>
      <c r="R159" s="28">
        <v>0</v>
      </c>
      <c r="S159" s="137">
        <v>274.65600000000001</v>
      </c>
    </row>
    <row r="160" spans="1:19" ht="67.5" customHeight="1" x14ac:dyDescent="0.3">
      <c r="A160" s="24" t="s">
        <v>574</v>
      </c>
      <c r="B160" s="25" t="s">
        <v>579</v>
      </c>
      <c r="C160" s="22" t="s">
        <v>315</v>
      </c>
      <c r="D160" s="23" t="s">
        <v>420</v>
      </c>
      <c r="E160" s="26" t="s">
        <v>214</v>
      </c>
      <c r="F160" s="27">
        <v>45721</v>
      </c>
      <c r="G160" s="27">
        <v>45723</v>
      </c>
      <c r="H160" s="26" t="s">
        <v>221</v>
      </c>
      <c r="I160" s="150">
        <v>54.209333333333326</v>
      </c>
      <c r="J160" s="152">
        <f t="shared" si="4"/>
        <v>3</v>
      </c>
      <c r="K160" s="28">
        <v>0</v>
      </c>
      <c r="L160" s="28">
        <v>0</v>
      </c>
      <c r="M160" s="28">
        <v>0</v>
      </c>
      <c r="N160" s="28">
        <v>2</v>
      </c>
      <c r="O160" s="28">
        <v>74.998000000000005</v>
      </c>
      <c r="P160" s="28">
        <v>3</v>
      </c>
      <c r="Q160" s="28">
        <v>87.63</v>
      </c>
      <c r="R160" s="28">
        <v>0</v>
      </c>
      <c r="S160" s="137">
        <v>162.62799999999999</v>
      </c>
    </row>
    <row r="161" spans="1:19" ht="122.25" customHeight="1" x14ac:dyDescent="0.3">
      <c r="A161" s="24" t="s">
        <v>574</v>
      </c>
      <c r="B161" s="25" t="s">
        <v>580</v>
      </c>
      <c r="C161" s="22" t="s">
        <v>315</v>
      </c>
      <c r="D161" s="23" t="s">
        <v>420</v>
      </c>
      <c r="E161" s="26" t="s">
        <v>419</v>
      </c>
      <c r="F161" s="27">
        <v>45721</v>
      </c>
      <c r="G161" s="27">
        <v>45723</v>
      </c>
      <c r="H161" s="26" t="s">
        <v>221</v>
      </c>
      <c r="I161" s="150">
        <v>44.209666666666664</v>
      </c>
      <c r="J161" s="152">
        <f t="shared" si="4"/>
        <v>3</v>
      </c>
      <c r="K161" s="28">
        <v>0</v>
      </c>
      <c r="L161" s="28">
        <v>0</v>
      </c>
      <c r="M161" s="28">
        <v>0</v>
      </c>
      <c r="N161" s="28">
        <v>2</v>
      </c>
      <c r="O161" s="28">
        <v>44.999000000000002</v>
      </c>
      <c r="P161" s="28">
        <v>3</v>
      </c>
      <c r="Q161" s="28">
        <v>87.63</v>
      </c>
      <c r="R161" s="28">
        <v>0</v>
      </c>
      <c r="S161" s="137">
        <v>132.62899999999999</v>
      </c>
    </row>
    <row r="162" spans="1:19" ht="105" customHeight="1" x14ac:dyDescent="0.3">
      <c r="A162" s="24" t="s">
        <v>574</v>
      </c>
      <c r="B162" s="25" t="s">
        <v>581</v>
      </c>
      <c r="C162" s="22" t="s">
        <v>315</v>
      </c>
      <c r="D162" s="23" t="s">
        <v>420</v>
      </c>
      <c r="E162" s="26" t="s">
        <v>418</v>
      </c>
      <c r="F162" s="27">
        <v>45721</v>
      </c>
      <c r="G162" s="27">
        <v>45723</v>
      </c>
      <c r="H162" s="26" t="s">
        <v>221</v>
      </c>
      <c r="I162" s="150">
        <v>54.209333333333326</v>
      </c>
      <c r="J162" s="152">
        <f t="shared" si="4"/>
        <v>3</v>
      </c>
      <c r="K162" s="28">
        <v>0</v>
      </c>
      <c r="L162" s="28">
        <v>0</v>
      </c>
      <c r="M162" s="28">
        <v>0</v>
      </c>
      <c r="N162" s="28">
        <v>2</v>
      </c>
      <c r="O162" s="28">
        <v>74.998000000000005</v>
      </c>
      <c r="P162" s="28">
        <v>3</v>
      </c>
      <c r="Q162" s="28">
        <v>87.63</v>
      </c>
      <c r="R162" s="28">
        <v>0</v>
      </c>
      <c r="S162" s="137">
        <v>162.62799999999999</v>
      </c>
    </row>
    <row r="163" spans="1:19" ht="91.5" customHeight="1" x14ac:dyDescent="0.3">
      <c r="A163" s="24" t="s">
        <v>574</v>
      </c>
      <c r="B163" s="25" t="s">
        <v>582</v>
      </c>
      <c r="C163" s="22" t="s">
        <v>315</v>
      </c>
      <c r="D163" s="23" t="s">
        <v>420</v>
      </c>
      <c r="E163" s="26" t="s">
        <v>211</v>
      </c>
      <c r="F163" s="27">
        <v>45721</v>
      </c>
      <c r="G163" s="27">
        <v>45723</v>
      </c>
      <c r="H163" s="26" t="s">
        <v>221</v>
      </c>
      <c r="I163" s="150">
        <v>91.552000000000007</v>
      </c>
      <c r="J163" s="152">
        <f t="shared" si="4"/>
        <v>3</v>
      </c>
      <c r="K163" s="28">
        <v>112.02800000000001</v>
      </c>
      <c r="L163" s="28">
        <v>112.02800000000001</v>
      </c>
      <c r="M163" s="28">
        <v>0</v>
      </c>
      <c r="N163" s="28">
        <v>2</v>
      </c>
      <c r="O163" s="28">
        <v>74.998000000000005</v>
      </c>
      <c r="P163" s="28">
        <v>3</v>
      </c>
      <c r="Q163" s="28">
        <v>87.63</v>
      </c>
      <c r="R163" s="28">
        <v>0</v>
      </c>
      <c r="S163" s="137">
        <v>274.65600000000001</v>
      </c>
    </row>
    <row r="164" spans="1:19" ht="154.5" customHeight="1" x14ac:dyDescent="0.3">
      <c r="A164" s="24" t="s">
        <v>574</v>
      </c>
      <c r="B164" s="25" t="s">
        <v>583</v>
      </c>
      <c r="C164" s="22" t="s">
        <v>315</v>
      </c>
      <c r="D164" s="23" t="s">
        <v>421</v>
      </c>
      <c r="E164" s="26" t="s">
        <v>213</v>
      </c>
      <c r="F164" s="27">
        <v>45719</v>
      </c>
      <c r="G164" s="27">
        <v>45723</v>
      </c>
      <c r="H164" s="26" t="s">
        <v>422</v>
      </c>
      <c r="I164" s="150">
        <v>68.805599999999998</v>
      </c>
      <c r="J164" s="152">
        <f t="shared" si="4"/>
        <v>5</v>
      </c>
      <c r="K164" s="28">
        <v>149.37299999999999</v>
      </c>
      <c r="L164" s="28">
        <v>149.37299999999999</v>
      </c>
      <c r="M164" s="28">
        <v>0</v>
      </c>
      <c r="N164" s="28">
        <v>4</v>
      </c>
      <c r="O164" s="28">
        <v>104.026</v>
      </c>
      <c r="P164" s="28">
        <v>5</v>
      </c>
      <c r="Q164" s="28">
        <v>90.629000000000005</v>
      </c>
      <c r="R164" s="28">
        <v>0</v>
      </c>
      <c r="S164" s="137">
        <v>344.02800000000002</v>
      </c>
    </row>
    <row r="165" spans="1:19" ht="108.75" customHeight="1" x14ac:dyDescent="0.3">
      <c r="A165" s="24" t="s">
        <v>574</v>
      </c>
      <c r="B165" s="25" t="s">
        <v>584</v>
      </c>
      <c r="C165" s="22" t="s">
        <v>315</v>
      </c>
      <c r="D165" s="23" t="s">
        <v>424</v>
      </c>
      <c r="E165" s="26" t="s">
        <v>423</v>
      </c>
      <c r="F165" s="27">
        <v>45725</v>
      </c>
      <c r="G165" s="27">
        <v>45727</v>
      </c>
      <c r="H165" s="26" t="s">
        <v>126</v>
      </c>
      <c r="I165" s="150">
        <v>135.03766666666669</v>
      </c>
      <c r="J165" s="152">
        <f t="shared" si="4"/>
        <v>3</v>
      </c>
      <c r="K165" s="28">
        <v>155.37200000000001</v>
      </c>
      <c r="L165" s="28">
        <v>155.37200000000001</v>
      </c>
      <c r="M165" s="28">
        <v>0</v>
      </c>
      <c r="N165" s="28">
        <v>2</v>
      </c>
      <c r="O165" s="28">
        <v>105.01900000000001</v>
      </c>
      <c r="P165" s="28">
        <v>3</v>
      </c>
      <c r="Q165" s="28">
        <v>144.72200000000001</v>
      </c>
      <c r="R165" s="28">
        <v>0</v>
      </c>
      <c r="S165" s="137">
        <v>405.11300000000006</v>
      </c>
    </row>
    <row r="166" spans="1:19" ht="144" customHeight="1" x14ac:dyDescent="0.3">
      <c r="A166" s="24" t="s">
        <v>574</v>
      </c>
      <c r="B166" s="25" t="s">
        <v>585</v>
      </c>
      <c r="C166" s="22" t="s">
        <v>315</v>
      </c>
      <c r="D166" s="23" t="s">
        <v>425</v>
      </c>
      <c r="E166" s="26" t="s">
        <v>450</v>
      </c>
      <c r="F166" s="27">
        <v>45721</v>
      </c>
      <c r="G166" s="27">
        <v>45723</v>
      </c>
      <c r="H166" s="26" t="s">
        <v>221</v>
      </c>
      <c r="I166" s="150">
        <v>54.209333333333326</v>
      </c>
      <c r="J166" s="152">
        <f t="shared" si="4"/>
        <v>3</v>
      </c>
      <c r="K166" s="28">
        <v>0</v>
      </c>
      <c r="L166" s="28">
        <v>0</v>
      </c>
      <c r="M166" s="28">
        <v>0</v>
      </c>
      <c r="N166" s="28">
        <v>2</v>
      </c>
      <c r="O166" s="28">
        <v>74.998000000000005</v>
      </c>
      <c r="P166" s="28">
        <v>3</v>
      </c>
      <c r="Q166" s="28">
        <v>87.63</v>
      </c>
      <c r="R166" s="28">
        <v>0</v>
      </c>
      <c r="S166" s="137">
        <v>162.62799999999999</v>
      </c>
    </row>
    <row r="167" spans="1:19" ht="77.25" customHeight="1" x14ac:dyDescent="0.3">
      <c r="A167" s="24" t="s">
        <v>574</v>
      </c>
      <c r="B167" s="25" t="s">
        <v>586</v>
      </c>
      <c r="C167" s="22" t="s">
        <v>315</v>
      </c>
      <c r="D167" s="23" t="s">
        <v>426</v>
      </c>
      <c r="E167" s="26" t="s">
        <v>427</v>
      </c>
      <c r="F167" s="27">
        <v>45721</v>
      </c>
      <c r="G167" s="27">
        <v>45723</v>
      </c>
      <c r="H167" s="26" t="s">
        <v>221</v>
      </c>
      <c r="I167" s="150">
        <v>44.209666666666664</v>
      </c>
      <c r="J167" s="152">
        <f t="shared" si="4"/>
        <v>3</v>
      </c>
      <c r="K167" s="28">
        <v>0</v>
      </c>
      <c r="L167" s="28">
        <v>0</v>
      </c>
      <c r="M167" s="28">
        <v>0</v>
      </c>
      <c r="N167" s="28">
        <v>2</v>
      </c>
      <c r="O167" s="28">
        <v>44.999000000000002</v>
      </c>
      <c r="P167" s="28">
        <v>3</v>
      </c>
      <c r="Q167" s="28">
        <v>87.63</v>
      </c>
      <c r="R167" s="28">
        <v>0</v>
      </c>
      <c r="S167" s="137">
        <v>132.62899999999999</v>
      </c>
    </row>
    <row r="168" spans="1:19" ht="153" customHeight="1" x14ac:dyDescent="0.3">
      <c r="A168" s="24" t="s">
        <v>574</v>
      </c>
      <c r="B168" s="25" t="s">
        <v>587</v>
      </c>
      <c r="C168" s="22" t="s">
        <v>315</v>
      </c>
      <c r="D168" s="23" t="s">
        <v>428</v>
      </c>
      <c r="E168" s="26" t="s">
        <v>429</v>
      </c>
      <c r="F168" s="27">
        <v>45725</v>
      </c>
      <c r="G168" s="27">
        <v>45731</v>
      </c>
      <c r="H168" s="124" t="s">
        <v>314</v>
      </c>
      <c r="I168" s="150">
        <v>148.8752857142857</v>
      </c>
      <c r="J168" s="152">
        <f t="shared" si="4"/>
        <v>7</v>
      </c>
      <c r="K168" s="28">
        <v>250.179</v>
      </c>
      <c r="L168" s="28">
        <v>250.179</v>
      </c>
      <c r="M168" s="28">
        <v>0</v>
      </c>
      <c r="N168" s="28">
        <v>6</v>
      </c>
      <c r="O168" s="28">
        <v>414.267</v>
      </c>
      <c r="P168" s="28">
        <v>7</v>
      </c>
      <c r="Q168" s="28">
        <v>377.68099999999998</v>
      </c>
      <c r="R168" s="28">
        <v>0</v>
      </c>
      <c r="S168" s="137">
        <v>1042.127</v>
      </c>
    </row>
    <row r="169" spans="1:19" ht="170.25" customHeight="1" x14ac:dyDescent="0.3">
      <c r="A169" s="24" t="s">
        <v>574</v>
      </c>
      <c r="B169" s="25" t="s">
        <v>588</v>
      </c>
      <c r="C169" s="22" t="s">
        <v>315</v>
      </c>
      <c r="D169" s="23" t="s">
        <v>428</v>
      </c>
      <c r="E169" s="143" t="s">
        <v>451</v>
      </c>
      <c r="F169" s="27">
        <v>45725</v>
      </c>
      <c r="G169" s="27">
        <v>45731</v>
      </c>
      <c r="H169" s="124" t="s">
        <v>314</v>
      </c>
      <c r="I169" s="150">
        <v>148.8752857142857</v>
      </c>
      <c r="J169" s="152">
        <f t="shared" si="4"/>
        <v>7</v>
      </c>
      <c r="K169" s="28">
        <v>250.179</v>
      </c>
      <c r="L169" s="28">
        <v>250.179</v>
      </c>
      <c r="M169" s="28">
        <v>0</v>
      </c>
      <c r="N169" s="28">
        <v>6</v>
      </c>
      <c r="O169" s="28">
        <v>414.267</v>
      </c>
      <c r="P169" s="28">
        <v>7</v>
      </c>
      <c r="Q169" s="28">
        <v>377.68099999999998</v>
      </c>
      <c r="R169" s="28">
        <v>0</v>
      </c>
      <c r="S169" s="137">
        <v>1042.127</v>
      </c>
    </row>
    <row r="170" spans="1:19" ht="150.75" customHeight="1" x14ac:dyDescent="0.3">
      <c r="A170" s="24" t="s">
        <v>574</v>
      </c>
      <c r="B170" s="25" t="s">
        <v>589</v>
      </c>
      <c r="C170" s="22" t="s">
        <v>315</v>
      </c>
      <c r="D170" s="23" t="s">
        <v>458</v>
      </c>
      <c r="E170" s="26" t="s">
        <v>459</v>
      </c>
      <c r="F170" s="27">
        <v>45740</v>
      </c>
      <c r="G170" s="27">
        <v>45743</v>
      </c>
      <c r="H170" s="124" t="s">
        <v>218</v>
      </c>
      <c r="I170" s="150">
        <v>103.73875</v>
      </c>
      <c r="J170" s="152">
        <f t="shared" ref="J170:J182" si="5">AVERAGEIFS(P:P, E:E, E170)</f>
        <v>4</v>
      </c>
      <c r="K170" s="28">
        <v>169.50200000000001</v>
      </c>
      <c r="L170" s="28">
        <v>169.50200000000001</v>
      </c>
      <c r="M170" s="28">
        <v>0</v>
      </c>
      <c r="N170" s="28">
        <v>3</v>
      </c>
      <c r="O170" s="28">
        <v>114.044</v>
      </c>
      <c r="P170" s="28">
        <v>4</v>
      </c>
      <c r="Q170" s="28">
        <v>131.40899999999999</v>
      </c>
      <c r="R170" s="28">
        <v>0</v>
      </c>
      <c r="S170" s="137">
        <v>414.95499999999998</v>
      </c>
    </row>
    <row r="171" spans="1:19" ht="164.25" customHeight="1" x14ac:dyDescent="0.3">
      <c r="A171" s="24" t="s">
        <v>574</v>
      </c>
      <c r="B171" s="25" t="s">
        <v>590</v>
      </c>
      <c r="C171" s="22" t="s">
        <v>315</v>
      </c>
      <c r="D171" s="23" t="s">
        <v>458</v>
      </c>
      <c r="E171" s="26" t="s">
        <v>460</v>
      </c>
      <c r="F171" s="27">
        <v>45740</v>
      </c>
      <c r="G171" s="27">
        <v>45743</v>
      </c>
      <c r="H171" s="124" t="s">
        <v>218</v>
      </c>
      <c r="I171" s="150">
        <v>103.73875</v>
      </c>
      <c r="J171" s="152">
        <f t="shared" si="5"/>
        <v>4</v>
      </c>
      <c r="K171" s="28">
        <v>169.50200000000001</v>
      </c>
      <c r="L171" s="28">
        <v>169.50200000000001</v>
      </c>
      <c r="M171" s="28">
        <v>0</v>
      </c>
      <c r="N171" s="28">
        <v>3</v>
      </c>
      <c r="O171" s="28">
        <v>114.044</v>
      </c>
      <c r="P171" s="28">
        <v>4</v>
      </c>
      <c r="Q171" s="28">
        <v>131.40899999999999</v>
      </c>
      <c r="R171" s="28">
        <v>0</v>
      </c>
      <c r="S171" s="137">
        <v>414.95499999999998</v>
      </c>
    </row>
    <row r="172" spans="1:19" ht="178.5" customHeight="1" x14ac:dyDescent="0.3">
      <c r="A172" s="24" t="s">
        <v>574</v>
      </c>
      <c r="B172" s="25" t="s">
        <v>591</v>
      </c>
      <c r="C172" s="22" t="s">
        <v>315</v>
      </c>
      <c r="D172" s="23" t="s">
        <v>458</v>
      </c>
      <c r="E172" s="26" t="s">
        <v>461</v>
      </c>
      <c r="F172" s="27">
        <v>45740</v>
      </c>
      <c r="G172" s="27">
        <v>45743</v>
      </c>
      <c r="H172" s="124" t="s">
        <v>218</v>
      </c>
      <c r="I172" s="150">
        <v>103.73875</v>
      </c>
      <c r="J172" s="152">
        <f t="shared" si="5"/>
        <v>4</v>
      </c>
      <c r="K172" s="28">
        <v>169.50200000000001</v>
      </c>
      <c r="L172" s="28">
        <v>169.50200000000001</v>
      </c>
      <c r="M172" s="28">
        <v>0</v>
      </c>
      <c r="N172" s="28">
        <v>3</v>
      </c>
      <c r="O172" s="28">
        <v>114.044</v>
      </c>
      <c r="P172" s="28">
        <v>4</v>
      </c>
      <c r="Q172" s="28">
        <v>131.40899999999999</v>
      </c>
      <c r="R172" s="28">
        <v>0</v>
      </c>
      <c r="S172" s="137">
        <v>414.95499999999998</v>
      </c>
    </row>
    <row r="173" spans="1:19" ht="92.25" customHeight="1" x14ac:dyDescent="0.3">
      <c r="A173" s="24" t="s">
        <v>592</v>
      </c>
      <c r="B173" s="25" t="s">
        <v>57</v>
      </c>
      <c r="C173" s="22" t="s">
        <v>315</v>
      </c>
      <c r="D173" s="23" t="s">
        <v>248</v>
      </c>
      <c r="E173" s="26" t="s">
        <v>613</v>
      </c>
      <c r="F173" s="27">
        <v>45670</v>
      </c>
      <c r="G173" s="27">
        <v>45673</v>
      </c>
      <c r="H173" s="26" t="s">
        <v>249</v>
      </c>
      <c r="I173" s="150">
        <v>181.46549999999999</v>
      </c>
      <c r="J173" s="152">
        <f t="shared" si="5"/>
        <v>4</v>
      </c>
      <c r="K173" s="28">
        <v>408.31700000000001</v>
      </c>
      <c r="L173" s="28">
        <v>408.31700000000001</v>
      </c>
      <c r="M173" s="28">
        <v>0</v>
      </c>
      <c r="N173" s="28">
        <v>3</v>
      </c>
      <c r="O173" s="28">
        <v>127.732</v>
      </c>
      <c r="P173" s="28">
        <v>4</v>
      </c>
      <c r="Q173" s="28">
        <v>189.81299999999999</v>
      </c>
      <c r="R173" s="28">
        <v>0</v>
      </c>
      <c r="S173" s="137">
        <v>725.86199999999997</v>
      </c>
    </row>
    <row r="174" spans="1:19" ht="86.25" x14ac:dyDescent="0.3">
      <c r="A174" s="24" t="s">
        <v>592</v>
      </c>
      <c r="B174" s="25" t="s">
        <v>60</v>
      </c>
      <c r="C174" s="22" t="s">
        <v>315</v>
      </c>
      <c r="D174" s="23" t="s">
        <v>248</v>
      </c>
      <c r="E174" s="26" t="s">
        <v>614</v>
      </c>
      <c r="F174" s="27">
        <v>45670</v>
      </c>
      <c r="G174" s="27">
        <v>45673</v>
      </c>
      <c r="H174" s="26" t="s">
        <v>249</v>
      </c>
      <c r="I174" s="150">
        <v>185.21549999999999</v>
      </c>
      <c r="J174" s="152">
        <f t="shared" si="5"/>
        <v>4</v>
      </c>
      <c r="K174" s="28">
        <v>408.31700000000001</v>
      </c>
      <c r="L174" s="28">
        <v>408.31700000000001</v>
      </c>
      <c r="M174" s="28">
        <v>0</v>
      </c>
      <c r="N174" s="28">
        <v>3</v>
      </c>
      <c r="O174" s="28">
        <v>127.732</v>
      </c>
      <c r="P174" s="28">
        <v>4</v>
      </c>
      <c r="Q174" s="28">
        <v>189.81299999999999</v>
      </c>
      <c r="R174" s="28">
        <v>15</v>
      </c>
      <c r="S174" s="137">
        <v>740.86199999999997</v>
      </c>
    </row>
    <row r="175" spans="1:19" ht="91.5" customHeight="1" x14ac:dyDescent="0.3">
      <c r="A175" s="24" t="s">
        <v>592</v>
      </c>
      <c r="B175" s="25" t="s">
        <v>75</v>
      </c>
      <c r="C175" s="22" t="s">
        <v>315</v>
      </c>
      <c r="D175" s="23" t="s">
        <v>305</v>
      </c>
      <c r="E175" s="26" t="s">
        <v>615</v>
      </c>
      <c r="F175" s="27">
        <v>45704</v>
      </c>
      <c r="G175" s="27">
        <v>45709</v>
      </c>
      <c r="H175" s="26" t="s">
        <v>127</v>
      </c>
      <c r="I175" s="150">
        <v>118.29583333333333</v>
      </c>
      <c r="J175" s="152">
        <f t="shared" si="5"/>
        <v>6</v>
      </c>
      <c r="K175" s="28">
        <v>255.49299999999999</v>
      </c>
      <c r="L175" s="28">
        <v>255.49299999999999</v>
      </c>
      <c r="M175" s="28">
        <v>0</v>
      </c>
      <c r="N175" s="28">
        <v>5</v>
      </c>
      <c r="O175" s="28">
        <v>160.68</v>
      </c>
      <c r="P175" s="28">
        <v>6</v>
      </c>
      <c r="Q175" s="28">
        <v>283.702</v>
      </c>
      <c r="R175" s="28">
        <v>9.9</v>
      </c>
      <c r="S175" s="137">
        <v>709.77499999999998</v>
      </c>
    </row>
    <row r="176" spans="1:19" ht="112.5" customHeight="1" x14ac:dyDescent="0.3">
      <c r="A176" s="24" t="s">
        <v>592</v>
      </c>
      <c r="B176" s="25" t="s">
        <v>168</v>
      </c>
      <c r="C176" s="22" t="s">
        <v>315</v>
      </c>
      <c r="D176" s="23" t="s">
        <v>476</v>
      </c>
      <c r="E176" s="26" t="s">
        <v>616</v>
      </c>
      <c r="F176" s="27">
        <v>45712</v>
      </c>
      <c r="G176" s="27">
        <v>45715</v>
      </c>
      <c r="H176" s="26" t="s">
        <v>267</v>
      </c>
      <c r="I176" s="150">
        <v>169.95400000000001</v>
      </c>
      <c r="J176" s="152">
        <f t="shared" si="5"/>
        <v>7</v>
      </c>
      <c r="K176" s="28">
        <v>266.10500000000002</v>
      </c>
      <c r="L176" s="28">
        <v>266.10500000000002</v>
      </c>
      <c r="M176" s="28">
        <v>0</v>
      </c>
      <c r="N176" s="28">
        <v>3</v>
      </c>
      <c r="O176" s="28">
        <v>188.45400000000001</v>
      </c>
      <c r="P176" s="28">
        <v>4</v>
      </c>
      <c r="Q176" s="28">
        <v>225.25700000000001</v>
      </c>
      <c r="R176" s="28">
        <v>0</v>
      </c>
      <c r="S176" s="137">
        <v>679.81600000000003</v>
      </c>
    </row>
    <row r="177" spans="1:19" ht="108.75" customHeight="1" x14ac:dyDescent="0.3">
      <c r="A177" s="24" t="s">
        <v>592</v>
      </c>
      <c r="B177" s="25" t="s">
        <v>595</v>
      </c>
      <c r="C177" s="22" t="s">
        <v>315</v>
      </c>
      <c r="D177" s="23" t="s">
        <v>475</v>
      </c>
      <c r="E177" s="26" t="s">
        <v>616</v>
      </c>
      <c r="F177" s="27">
        <v>45732</v>
      </c>
      <c r="G177" s="27">
        <v>45741</v>
      </c>
      <c r="H177" s="124" t="s">
        <v>232</v>
      </c>
      <c r="I177" s="150">
        <v>67.392799999999994</v>
      </c>
      <c r="J177" s="152">
        <f t="shared" si="5"/>
        <v>7</v>
      </c>
      <c r="K177" s="28">
        <v>225.76400000000001</v>
      </c>
      <c r="L177" s="28">
        <v>225.76400000000001</v>
      </c>
      <c r="M177" s="28">
        <v>0</v>
      </c>
      <c r="N177" s="28">
        <v>9</v>
      </c>
      <c r="O177" s="28">
        <v>0</v>
      </c>
      <c r="P177" s="28">
        <v>10</v>
      </c>
      <c r="Q177" s="28">
        <v>448.16399999999999</v>
      </c>
      <c r="R177" s="28">
        <v>0</v>
      </c>
      <c r="S177" s="137">
        <v>673.928</v>
      </c>
    </row>
    <row r="178" spans="1:19" ht="129" customHeight="1" x14ac:dyDescent="0.3">
      <c r="A178" s="24" t="s">
        <v>592</v>
      </c>
      <c r="B178" s="25" t="s">
        <v>596</v>
      </c>
      <c r="C178" s="22" t="s">
        <v>315</v>
      </c>
      <c r="D178" s="23" t="s">
        <v>410</v>
      </c>
      <c r="E178" s="26" t="s">
        <v>617</v>
      </c>
      <c r="F178" s="27">
        <v>45740</v>
      </c>
      <c r="G178" s="27">
        <v>45745</v>
      </c>
      <c r="H178" s="26" t="s">
        <v>224</v>
      </c>
      <c r="I178" s="150">
        <v>127.59433333333334</v>
      </c>
      <c r="J178" s="152">
        <f t="shared" si="5"/>
        <v>6</v>
      </c>
      <c r="K178" s="28">
        <v>263.08600000000001</v>
      </c>
      <c r="L178" s="28">
        <v>263.08600000000001</v>
      </c>
      <c r="M178" s="28">
        <v>0</v>
      </c>
      <c r="N178" s="28">
        <v>5</v>
      </c>
      <c r="O178" s="28">
        <v>185.589</v>
      </c>
      <c r="P178" s="28">
        <v>6</v>
      </c>
      <c r="Q178" s="28">
        <v>301.89100000000002</v>
      </c>
      <c r="R178" s="28">
        <v>15</v>
      </c>
      <c r="S178" s="137">
        <v>765.56600000000003</v>
      </c>
    </row>
    <row r="179" spans="1:19" ht="87.75" customHeight="1" x14ac:dyDescent="0.3">
      <c r="A179" s="24" t="s">
        <v>592</v>
      </c>
      <c r="B179" s="25" t="s">
        <v>597</v>
      </c>
      <c r="C179" s="22" t="s">
        <v>315</v>
      </c>
      <c r="D179" s="23" t="s">
        <v>437</v>
      </c>
      <c r="E179" s="26" t="s">
        <v>618</v>
      </c>
      <c r="F179" s="27">
        <v>45749</v>
      </c>
      <c r="G179" s="27">
        <v>45752</v>
      </c>
      <c r="H179" s="26" t="s">
        <v>127</v>
      </c>
      <c r="I179" s="150">
        <v>48.475749999999998</v>
      </c>
      <c r="J179" s="152">
        <f t="shared" si="5"/>
        <v>4</v>
      </c>
      <c r="K179" s="28">
        <v>0</v>
      </c>
      <c r="L179" s="28">
        <v>0</v>
      </c>
      <c r="M179" s="28">
        <v>0</v>
      </c>
      <c r="N179" s="28">
        <v>3</v>
      </c>
      <c r="O179" s="28">
        <v>0</v>
      </c>
      <c r="P179" s="28">
        <v>4</v>
      </c>
      <c r="Q179" s="28">
        <v>193.90299999999999</v>
      </c>
      <c r="R179" s="28">
        <v>0</v>
      </c>
      <c r="S179" s="137">
        <v>193.90299999999999</v>
      </c>
    </row>
    <row r="180" spans="1:19" ht="63" customHeight="1" x14ac:dyDescent="0.3">
      <c r="A180" s="24" t="s">
        <v>592</v>
      </c>
      <c r="B180" s="25" t="s">
        <v>598</v>
      </c>
      <c r="C180" s="22" t="s">
        <v>315</v>
      </c>
      <c r="D180" s="23" t="s">
        <v>436</v>
      </c>
      <c r="E180" s="26" t="s">
        <v>619</v>
      </c>
      <c r="F180" s="27">
        <v>45749</v>
      </c>
      <c r="G180" s="27">
        <v>45752</v>
      </c>
      <c r="H180" s="26" t="s">
        <v>127</v>
      </c>
      <c r="I180" s="150">
        <v>48.237250000000003</v>
      </c>
      <c r="J180" s="152">
        <f t="shared" si="5"/>
        <v>4</v>
      </c>
      <c r="K180" s="28">
        <v>0</v>
      </c>
      <c r="L180" s="28">
        <v>0</v>
      </c>
      <c r="M180" s="28">
        <v>0</v>
      </c>
      <c r="N180" s="28">
        <v>3</v>
      </c>
      <c r="O180" s="28">
        <v>0</v>
      </c>
      <c r="P180" s="28">
        <v>4</v>
      </c>
      <c r="Q180" s="28">
        <v>192.94900000000001</v>
      </c>
      <c r="R180" s="28">
        <v>0</v>
      </c>
      <c r="S180" s="137">
        <v>192.94900000000001</v>
      </c>
    </row>
    <row r="181" spans="1:19" ht="69" x14ac:dyDescent="0.3">
      <c r="A181" s="24" t="s">
        <v>593</v>
      </c>
      <c r="B181" s="25" t="s">
        <v>58</v>
      </c>
      <c r="C181" s="22" t="s">
        <v>315</v>
      </c>
      <c r="D181" s="23" t="s">
        <v>388</v>
      </c>
      <c r="E181" s="26" t="s">
        <v>217</v>
      </c>
      <c r="F181" s="27">
        <v>45732</v>
      </c>
      <c r="G181" s="27">
        <v>45744</v>
      </c>
      <c r="H181" s="26" t="s">
        <v>126</v>
      </c>
      <c r="I181" s="150">
        <v>103.24176923076924</v>
      </c>
      <c r="J181" s="152">
        <f t="shared" si="5"/>
        <v>13</v>
      </c>
      <c r="K181" s="28">
        <v>367.45600000000002</v>
      </c>
      <c r="L181" s="28">
        <v>367.45600000000002</v>
      </c>
      <c r="M181" s="28">
        <v>0</v>
      </c>
      <c r="N181" s="28">
        <v>12</v>
      </c>
      <c r="O181" s="28">
        <v>366.59399999999999</v>
      </c>
      <c r="P181" s="28">
        <v>13</v>
      </c>
      <c r="Q181" s="28">
        <v>608.09299999999996</v>
      </c>
      <c r="R181" s="28">
        <v>0</v>
      </c>
      <c r="S181" s="137">
        <v>1342.143</v>
      </c>
    </row>
    <row r="182" spans="1:19" ht="55.5" customHeight="1" x14ac:dyDescent="0.3">
      <c r="A182" s="24" t="s">
        <v>594</v>
      </c>
      <c r="B182" s="25" t="s">
        <v>59</v>
      </c>
      <c r="C182" s="22" t="s">
        <v>315</v>
      </c>
      <c r="D182" s="23" t="s">
        <v>310</v>
      </c>
      <c r="E182" s="26" t="s">
        <v>311</v>
      </c>
      <c r="F182" s="27">
        <v>45704</v>
      </c>
      <c r="G182" s="27">
        <v>45707</v>
      </c>
      <c r="H182" s="124" t="s">
        <v>314</v>
      </c>
      <c r="I182" s="150">
        <v>185.95025000000001</v>
      </c>
      <c r="J182" s="152">
        <f t="shared" si="5"/>
        <v>4</v>
      </c>
      <c r="K182" s="28">
        <v>329.96499999999997</v>
      </c>
      <c r="L182" s="28">
        <v>329.96499999999997</v>
      </c>
      <c r="M182" s="28">
        <v>0</v>
      </c>
      <c r="N182" s="28">
        <v>3</v>
      </c>
      <c r="O182" s="28">
        <v>206.49600000000001</v>
      </c>
      <c r="P182" s="28">
        <v>4</v>
      </c>
      <c r="Q182" s="28">
        <v>207.34</v>
      </c>
      <c r="R182" s="28">
        <v>0</v>
      </c>
      <c r="S182" s="137">
        <v>743.80100000000004</v>
      </c>
    </row>
  </sheetData>
  <autoFilter ref="A9:S182"/>
  <mergeCells count="6">
    <mergeCell ref="K7:N7"/>
    <mergeCell ref="A1:K1"/>
    <mergeCell ref="A2:K2"/>
    <mergeCell ref="K3:N3"/>
    <mergeCell ref="K4:N4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M313"/>
  <sheetViews>
    <sheetView tabSelected="1" zoomScale="73" zoomScaleNormal="73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A10" sqref="A10"/>
    </sheetView>
  </sheetViews>
  <sheetFormatPr defaultColWidth="49.7109375" defaultRowHeight="16.5" x14ac:dyDescent="0.3"/>
  <cols>
    <col min="1" max="1" width="52.28515625" style="181" customWidth="1"/>
    <col min="2" max="2" width="78.140625" style="181" customWidth="1"/>
    <col min="3" max="3" width="28.5703125" style="181" customWidth="1"/>
    <col min="4" max="4" width="27.5703125" style="181" customWidth="1"/>
    <col min="5" max="5" width="31" style="182" customWidth="1"/>
    <col min="6" max="6" width="20.85546875" style="187" customWidth="1"/>
    <col min="7" max="7" width="22.7109375" style="188" customWidth="1"/>
    <col min="8" max="8" width="23.42578125" style="189" customWidth="1"/>
    <col min="9" max="9" width="23.42578125" style="181" customWidth="1"/>
    <col min="10" max="10" width="23.42578125" style="182" customWidth="1"/>
    <col min="11" max="11" width="21.85546875" style="182" customWidth="1"/>
    <col min="12" max="12" width="13.5703125" style="182" customWidth="1"/>
    <col min="13" max="13" width="22.140625" style="181" customWidth="1"/>
    <col min="14" max="16384" width="49.7109375" style="182"/>
  </cols>
  <sheetData>
    <row r="1" spans="1:13" s="5" customFormat="1" ht="24" customHeight="1" x14ac:dyDescent="0.4">
      <c r="A1" s="166" t="s">
        <v>69</v>
      </c>
      <c r="B1" s="166"/>
      <c r="C1" s="166"/>
      <c r="D1" s="166"/>
      <c r="E1" s="166"/>
      <c r="F1" s="166"/>
      <c r="G1" s="166"/>
      <c r="H1" s="166"/>
      <c r="I1" s="166"/>
      <c r="J1" s="166"/>
      <c r="K1" s="159"/>
      <c r="L1" s="159"/>
      <c r="M1" s="155"/>
    </row>
    <row r="2" spans="1:13" s="5" customFormat="1" ht="18.75" x14ac:dyDescent="0.3">
      <c r="A2" s="167" t="s">
        <v>245</v>
      </c>
      <c r="B2" s="167"/>
      <c r="C2" s="167"/>
      <c r="D2" s="167"/>
      <c r="E2" s="167"/>
      <c r="F2" s="167"/>
      <c r="G2" s="167"/>
      <c r="H2" s="167"/>
      <c r="I2" s="167"/>
      <c r="J2" s="167"/>
      <c r="K2" s="160"/>
      <c r="L2" s="160"/>
      <c r="M2" s="2"/>
    </row>
    <row r="3" spans="1:13" s="5" customFormat="1" ht="17.25" x14ac:dyDescent="0.3">
      <c r="A3" s="18"/>
      <c r="B3" s="76"/>
      <c r="C3" s="13"/>
      <c r="D3" s="13"/>
      <c r="F3" s="19"/>
      <c r="G3" s="19"/>
      <c r="I3" s="29"/>
      <c r="J3" s="165" t="s">
        <v>25</v>
      </c>
      <c r="K3" s="165"/>
      <c r="L3" s="165"/>
      <c r="M3" s="165"/>
    </row>
    <row r="4" spans="1:13" s="5" customFormat="1" ht="17.25" x14ac:dyDescent="0.3">
      <c r="A4" s="18"/>
      <c r="B4" s="76"/>
      <c r="C4" s="13"/>
      <c r="D4" s="13"/>
      <c r="F4" s="19"/>
      <c r="G4" s="19"/>
      <c r="I4" s="29"/>
      <c r="J4" s="165" t="s">
        <v>24</v>
      </c>
      <c r="K4" s="165"/>
      <c r="L4" s="165"/>
      <c r="M4" s="165"/>
    </row>
    <row r="5" spans="1:13" s="5" customFormat="1" ht="17.25" x14ac:dyDescent="0.3">
      <c r="A5" s="18"/>
      <c r="B5" s="76"/>
      <c r="C5" s="13"/>
      <c r="D5" s="13"/>
      <c r="F5" s="19"/>
      <c r="G5" s="19"/>
      <c r="I5" s="29"/>
      <c r="J5" s="20"/>
      <c r="K5" s="21"/>
      <c r="L5" s="20"/>
      <c r="M5" s="156"/>
    </row>
    <row r="6" spans="1:13" s="5" customFormat="1" ht="22.5" x14ac:dyDescent="0.4">
      <c r="A6" s="1"/>
      <c r="B6" s="77"/>
      <c r="C6" s="3"/>
      <c r="D6" s="3"/>
      <c r="E6" s="1"/>
      <c r="F6" s="4"/>
      <c r="G6" s="4"/>
      <c r="H6" s="1"/>
      <c r="I6" s="30"/>
      <c r="J6" s="165" t="s">
        <v>26</v>
      </c>
      <c r="K6" s="165"/>
      <c r="L6" s="165"/>
      <c r="M6" s="165"/>
    </row>
    <row r="7" spans="1:13" s="5" customFormat="1" ht="22.5" x14ac:dyDescent="0.4">
      <c r="A7" s="6"/>
      <c r="B7" s="77"/>
      <c r="C7" s="7"/>
      <c r="D7" s="7"/>
      <c r="E7" s="8"/>
      <c r="F7" s="9"/>
      <c r="G7" s="9"/>
      <c r="H7" s="8"/>
      <c r="I7" s="31"/>
      <c r="J7" s="165" t="s">
        <v>23</v>
      </c>
      <c r="K7" s="165"/>
      <c r="L7" s="165"/>
      <c r="M7" s="165"/>
    </row>
    <row r="8" spans="1:13" s="5" customFormat="1" ht="17.25" x14ac:dyDescent="0.3">
      <c r="A8" s="6"/>
      <c r="B8" s="11"/>
      <c r="C8" s="11"/>
      <c r="D8" s="11"/>
      <c r="E8" s="8"/>
      <c r="F8" s="9"/>
      <c r="G8" s="9"/>
      <c r="H8" s="8"/>
      <c r="I8" s="31"/>
      <c r="J8" s="8"/>
      <c r="K8" s="8"/>
      <c r="L8" s="8"/>
      <c r="M8" s="10"/>
    </row>
    <row r="9" spans="1:13" s="5" customFormat="1" ht="29.25" customHeight="1" x14ac:dyDescent="0.3">
      <c r="A9" s="12"/>
      <c r="B9" s="11"/>
      <c r="C9" s="13"/>
      <c r="D9" s="13"/>
      <c r="E9" s="14"/>
      <c r="F9" s="15"/>
      <c r="G9" s="15"/>
      <c r="H9" s="14"/>
      <c r="I9" s="32"/>
      <c r="J9" s="16"/>
      <c r="K9" s="16"/>
      <c r="M9" s="17" t="s">
        <v>39</v>
      </c>
    </row>
    <row r="10" spans="1:13" s="181" customFormat="1" ht="114" customHeight="1" x14ac:dyDescent="0.3">
      <c r="A10" s="194" t="s">
        <v>30</v>
      </c>
      <c r="B10" s="194" t="s">
        <v>637</v>
      </c>
      <c r="C10" s="194" t="s">
        <v>238</v>
      </c>
      <c r="D10" s="194" t="s">
        <v>237</v>
      </c>
      <c r="E10" s="194" t="s">
        <v>640</v>
      </c>
      <c r="F10" s="194" t="s">
        <v>92</v>
      </c>
      <c r="G10" s="194" t="s">
        <v>93</v>
      </c>
      <c r="H10" s="194" t="s">
        <v>94</v>
      </c>
      <c r="I10" s="194" t="s">
        <v>99</v>
      </c>
      <c r="J10" s="194" t="s">
        <v>95</v>
      </c>
      <c r="K10" s="194" t="s">
        <v>90</v>
      </c>
      <c r="L10" s="194" t="s">
        <v>96</v>
      </c>
      <c r="M10" s="194" t="s">
        <v>98</v>
      </c>
    </row>
    <row r="11" spans="1:13" ht="33" x14ac:dyDescent="0.3">
      <c r="A11" s="190" t="s">
        <v>630</v>
      </c>
      <c r="B11" s="195" t="s">
        <v>247</v>
      </c>
      <c r="C11" s="191">
        <v>91.143799999999985</v>
      </c>
      <c r="D11" s="191">
        <v>2.5</v>
      </c>
      <c r="E11" s="192">
        <v>150.376</v>
      </c>
      <c r="F11" s="191">
        <v>150.376</v>
      </c>
      <c r="G11" s="191">
        <v>0</v>
      </c>
      <c r="H11" s="191">
        <v>116.1</v>
      </c>
      <c r="I11" s="193">
        <v>3</v>
      </c>
      <c r="J11" s="191">
        <v>189.24299999999999</v>
      </c>
      <c r="K11" s="193">
        <v>5</v>
      </c>
      <c r="L11" s="191">
        <v>0</v>
      </c>
      <c r="M11" s="191">
        <v>455.71899999999994</v>
      </c>
    </row>
    <row r="12" spans="1:13" ht="33" x14ac:dyDescent="0.3">
      <c r="A12" s="190" t="s">
        <v>631</v>
      </c>
      <c r="B12" s="195" t="s">
        <v>620</v>
      </c>
      <c r="C12" s="191">
        <v>158.80850000000001</v>
      </c>
      <c r="D12" s="191">
        <v>4</v>
      </c>
      <c r="E12" s="192">
        <v>278.01600000000002</v>
      </c>
      <c r="F12" s="191">
        <v>278.01600000000002</v>
      </c>
      <c r="G12" s="191">
        <v>0</v>
      </c>
      <c r="H12" s="191">
        <v>244.804</v>
      </c>
      <c r="I12" s="193">
        <v>3</v>
      </c>
      <c r="J12" s="191">
        <v>102.414</v>
      </c>
      <c r="K12" s="193">
        <v>4</v>
      </c>
      <c r="L12" s="191">
        <v>10</v>
      </c>
      <c r="M12" s="191">
        <v>635.23400000000004</v>
      </c>
    </row>
    <row r="13" spans="1:13" ht="33" x14ac:dyDescent="0.3">
      <c r="A13" s="190" t="s">
        <v>235</v>
      </c>
      <c r="B13" s="195" t="s">
        <v>313</v>
      </c>
      <c r="C13" s="191">
        <v>169.292</v>
      </c>
      <c r="D13" s="191">
        <v>4</v>
      </c>
      <c r="E13" s="192">
        <v>264.48099999999999</v>
      </c>
      <c r="F13" s="191">
        <v>264.48099999999999</v>
      </c>
      <c r="G13" s="191">
        <v>0</v>
      </c>
      <c r="H13" s="191">
        <v>206.495</v>
      </c>
      <c r="I13" s="193">
        <v>3</v>
      </c>
      <c r="J13" s="191">
        <v>206.19200000000001</v>
      </c>
      <c r="K13" s="193">
        <v>4</v>
      </c>
      <c r="L13" s="191">
        <v>0</v>
      </c>
      <c r="M13" s="191">
        <v>677.16800000000001</v>
      </c>
    </row>
    <row r="14" spans="1:13" ht="33" x14ac:dyDescent="0.3">
      <c r="A14" s="190"/>
      <c r="B14" s="195" t="s">
        <v>448</v>
      </c>
      <c r="C14" s="191">
        <v>142.19220000000001</v>
      </c>
      <c r="D14" s="191">
        <v>5</v>
      </c>
      <c r="E14" s="192">
        <v>342.85700000000003</v>
      </c>
      <c r="F14" s="191">
        <v>342.85700000000003</v>
      </c>
      <c r="G14" s="191">
        <v>0</v>
      </c>
      <c r="H14" s="191">
        <v>126.324</v>
      </c>
      <c r="I14" s="193">
        <v>4</v>
      </c>
      <c r="J14" s="191">
        <v>241.78</v>
      </c>
      <c r="K14" s="193">
        <v>5</v>
      </c>
      <c r="L14" s="191">
        <v>0</v>
      </c>
      <c r="M14" s="191">
        <v>710.96100000000001</v>
      </c>
    </row>
    <row r="15" spans="1:13" ht="49.5" x14ac:dyDescent="0.3">
      <c r="A15" s="190" t="s">
        <v>632</v>
      </c>
      <c r="B15" s="195" t="s">
        <v>176</v>
      </c>
      <c r="C15" s="191">
        <v>184.65774999999999</v>
      </c>
      <c r="D15" s="191">
        <v>4</v>
      </c>
      <c r="E15" s="192">
        <v>284.71499999999997</v>
      </c>
      <c r="F15" s="191">
        <v>284.71499999999997</v>
      </c>
      <c r="G15" s="191">
        <v>0</v>
      </c>
      <c r="H15" s="191">
        <v>203.119</v>
      </c>
      <c r="I15" s="193">
        <v>3</v>
      </c>
      <c r="J15" s="191">
        <v>250.797</v>
      </c>
      <c r="K15" s="193">
        <v>4</v>
      </c>
      <c r="L15" s="191">
        <v>0</v>
      </c>
      <c r="M15" s="191">
        <v>738.63099999999997</v>
      </c>
    </row>
    <row r="16" spans="1:13" ht="49.5" x14ac:dyDescent="0.3">
      <c r="A16" s="190"/>
      <c r="B16" s="195" t="s">
        <v>177</v>
      </c>
      <c r="C16" s="191">
        <v>161.94685714285714</v>
      </c>
      <c r="D16" s="191">
        <v>7</v>
      </c>
      <c r="E16" s="192">
        <v>401.34399999999999</v>
      </c>
      <c r="F16" s="191">
        <v>401.34399999999999</v>
      </c>
      <c r="G16" s="191">
        <v>0</v>
      </c>
      <c r="H16" s="191">
        <v>296.476</v>
      </c>
      <c r="I16" s="193">
        <v>6</v>
      </c>
      <c r="J16" s="191">
        <v>435.80799999999999</v>
      </c>
      <c r="K16" s="193">
        <v>7</v>
      </c>
      <c r="L16" s="191">
        <v>0</v>
      </c>
      <c r="M16" s="191">
        <v>1133.6279999999999</v>
      </c>
    </row>
    <row r="17" spans="1:13" ht="49.5" x14ac:dyDescent="0.3">
      <c r="A17" s="190"/>
      <c r="B17" s="195" t="s">
        <v>298</v>
      </c>
      <c r="C17" s="191">
        <v>182.66725000000002</v>
      </c>
      <c r="D17" s="191">
        <v>4</v>
      </c>
      <c r="E17" s="192">
        <v>733.64799999999991</v>
      </c>
      <c r="F17" s="191">
        <v>733.64799999999991</v>
      </c>
      <c r="G17" s="191">
        <v>0</v>
      </c>
      <c r="H17" s="191">
        <v>412.05799999999999</v>
      </c>
      <c r="I17" s="193">
        <v>6</v>
      </c>
      <c r="J17" s="191">
        <v>315.63200000000001</v>
      </c>
      <c r="K17" s="193">
        <v>8</v>
      </c>
      <c r="L17" s="191">
        <v>0</v>
      </c>
      <c r="M17" s="191">
        <v>1461.3380000000002</v>
      </c>
    </row>
    <row r="18" spans="1:13" ht="66" x14ac:dyDescent="0.3">
      <c r="A18" s="190"/>
      <c r="B18" s="195" t="s">
        <v>368</v>
      </c>
      <c r="C18" s="191">
        <v>133.255</v>
      </c>
      <c r="D18" s="191">
        <v>5</v>
      </c>
      <c r="E18" s="192">
        <v>213.90700000000001</v>
      </c>
      <c r="F18" s="191">
        <v>213.90700000000001</v>
      </c>
      <c r="G18" s="191">
        <v>0</v>
      </c>
      <c r="H18" s="191">
        <v>214.59199999999998</v>
      </c>
      <c r="I18" s="193">
        <v>4</v>
      </c>
      <c r="J18" s="191">
        <v>233.38499999999999</v>
      </c>
      <c r="K18" s="193">
        <v>5</v>
      </c>
      <c r="L18" s="191">
        <v>4.391</v>
      </c>
      <c r="M18" s="191">
        <v>666.27499999999998</v>
      </c>
    </row>
    <row r="19" spans="1:13" ht="33" x14ac:dyDescent="0.3">
      <c r="A19" s="190"/>
      <c r="B19" s="195" t="s">
        <v>370</v>
      </c>
      <c r="C19" s="191">
        <v>217.92849999999999</v>
      </c>
      <c r="D19" s="191">
        <v>3</v>
      </c>
      <c r="E19" s="192">
        <v>568.952</v>
      </c>
      <c r="F19" s="191">
        <v>568.952</v>
      </c>
      <c r="G19" s="191">
        <v>0</v>
      </c>
      <c r="H19" s="191">
        <v>447.29599999999999</v>
      </c>
      <c r="I19" s="193">
        <v>4</v>
      </c>
      <c r="J19" s="191">
        <v>291.32299999999998</v>
      </c>
      <c r="K19" s="193">
        <v>6</v>
      </c>
      <c r="L19" s="191">
        <v>0</v>
      </c>
      <c r="M19" s="191">
        <v>1307.5709999999999</v>
      </c>
    </row>
    <row r="20" spans="1:13" ht="66" x14ac:dyDescent="0.3">
      <c r="A20" s="190"/>
      <c r="B20" s="195" t="s">
        <v>378</v>
      </c>
      <c r="C20" s="191">
        <v>121.7624</v>
      </c>
      <c r="D20" s="191">
        <v>5</v>
      </c>
      <c r="E20" s="192">
        <v>544.06899999999996</v>
      </c>
      <c r="F20" s="191">
        <v>544.06899999999996</v>
      </c>
      <c r="G20" s="191">
        <v>0</v>
      </c>
      <c r="H20" s="191">
        <v>307.87399999999997</v>
      </c>
      <c r="I20" s="193">
        <v>8</v>
      </c>
      <c r="J20" s="191">
        <v>365.68100000000004</v>
      </c>
      <c r="K20" s="193">
        <v>10</v>
      </c>
      <c r="L20" s="191">
        <v>0</v>
      </c>
      <c r="M20" s="191">
        <v>1217.624</v>
      </c>
    </row>
    <row r="21" spans="1:13" ht="66" x14ac:dyDescent="0.3">
      <c r="A21" s="190"/>
      <c r="B21" s="195" t="s">
        <v>444</v>
      </c>
      <c r="C21" s="191">
        <v>116.49359999999999</v>
      </c>
      <c r="D21" s="191">
        <v>5</v>
      </c>
      <c r="E21" s="192">
        <v>208.983</v>
      </c>
      <c r="F21" s="191">
        <v>208.983</v>
      </c>
      <c r="G21" s="191">
        <v>0</v>
      </c>
      <c r="H21" s="191">
        <v>131.54599999999999</v>
      </c>
      <c r="I21" s="193">
        <v>4</v>
      </c>
      <c r="J21" s="191">
        <v>241.93899999999999</v>
      </c>
      <c r="K21" s="193">
        <v>5</v>
      </c>
      <c r="L21" s="191">
        <v>0</v>
      </c>
      <c r="M21" s="191">
        <v>582.46799999999996</v>
      </c>
    </row>
    <row r="22" spans="1:13" ht="33" x14ac:dyDescent="0.3">
      <c r="A22" s="190" t="s">
        <v>633</v>
      </c>
      <c r="B22" s="195" t="s">
        <v>178</v>
      </c>
      <c r="C22" s="191">
        <v>29</v>
      </c>
      <c r="D22" s="191">
        <v>1</v>
      </c>
      <c r="E22" s="192">
        <v>0</v>
      </c>
      <c r="F22" s="191">
        <v>0</v>
      </c>
      <c r="G22" s="191">
        <v>0</v>
      </c>
      <c r="H22" s="191">
        <v>0</v>
      </c>
      <c r="I22" s="193">
        <v>0</v>
      </c>
      <c r="J22" s="191">
        <v>29</v>
      </c>
      <c r="K22" s="193">
        <v>1</v>
      </c>
      <c r="L22" s="191">
        <v>0</v>
      </c>
      <c r="M22" s="191">
        <v>29</v>
      </c>
    </row>
    <row r="23" spans="1:13" ht="33" x14ac:dyDescent="0.3">
      <c r="A23" s="190"/>
      <c r="B23" s="195" t="s">
        <v>467</v>
      </c>
      <c r="C23" s="191">
        <v>37.612749999999998</v>
      </c>
      <c r="D23" s="191">
        <v>4</v>
      </c>
      <c r="E23" s="192">
        <v>0</v>
      </c>
      <c r="F23" s="191">
        <v>0</v>
      </c>
      <c r="G23" s="191">
        <v>0</v>
      </c>
      <c r="H23" s="191">
        <v>0</v>
      </c>
      <c r="I23" s="193">
        <v>3</v>
      </c>
      <c r="J23" s="191">
        <v>150.45099999999999</v>
      </c>
      <c r="K23" s="193">
        <v>4</v>
      </c>
      <c r="L23" s="191">
        <v>0</v>
      </c>
      <c r="M23" s="191">
        <v>150.45099999999999</v>
      </c>
    </row>
    <row r="24" spans="1:13" ht="49.5" x14ac:dyDescent="0.3">
      <c r="A24" s="190"/>
      <c r="B24" s="195" t="s">
        <v>464</v>
      </c>
      <c r="C24" s="191">
        <v>37.612749999999998</v>
      </c>
      <c r="D24" s="191">
        <v>4</v>
      </c>
      <c r="E24" s="192">
        <v>0</v>
      </c>
      <c r="F24" s="191">
        <v>0</v>
      </c>
      <c r="G24" s="191">
        <v>0</v>
      </c>
      <c r="H24" s="191">
        <v>0</v>
      </c>
      <c r="I24" s="193">
        <v>3</v>
      </c>
      <c r="J24" s="191">
        <v>150.45099999999999</v>
      </c>
      <c r="K24" s="193">
        <v>4</v>
      </c>
      <c r="L24" s="191">
        <v>0</v>
      </c>
      <c r="M24" s="191">
        <v>150.45099999999999</v>
      </c>
    </row>
    <row r="25" spans="1:13" ht="33" x14ac:dyDescent="0.3">
      <c r="A25" s="190" t="s">
        <v>634</v>
      </c>
      <c r="B25" s="195" t="s">
        <v>316</v>
      </c>
      <c r="C25" s="191">
        <v>158.05425</v>
      </c>
      <c r="D25" s="191">
        <v>4</v>
      </c>
      <c r="E25" s="192">
        <v>218.375</v>
      </c>
      <c r="F25" s="191">
        <v>218.375</v>
      </c>
      <c r="G25" s="191">
        <v>0</v>
      </c>
      <c r="H25" s="191">
        <v>206.501</v>
      </c>
      <c r="I25" s="193">
        <v>3</v>
      </c>
      <c r="J25" s="191">
        <v>207.34100000000001</v>
      </c>
      <c r="K25" s="193">
        <v>4</v>
      </c>
      <c r="L25" s="191">
        <v>0</v>
      </c>
      <c r="M25" s="191">
        <v>632.21699999999998</v>
      </c>
    </row>
    <row r="26" spans="1:13" ht="49.5" x14ac:dyDescent="0.3">
      <c r="A26" s="190"/>
      <c r="B26" s="195" t="s">
        <v>317</v>
      </c>
      <c r="C26" s="191">
        <v>158.05425</v>
      </c>
      <c r="D26" s="191">
        <v>4</v>
      </c>
      <c r="E26" s="192">
        <v>218.375</v>
      </c>
      <c r="F26" s="191">
        <v>218.375</v>
      </c>
      <c r="G26" s="191">
        <v>0</v>
      </c>
      <c r="H26" s="191">
        <v>206.501</v>
      </c>
      <c r="I26" s="193">
        <v>3</v>
      </c>
      <c r="J26" s="191">
        <v>207.34100000000001</v>
      </c>
      <c r="K26" s="193">
        <v>4</v>
      </c>
      <c r="L26" s="191">
        <v>0</v>
      </c>
      <c r="M26" s="191">
        <v>632.21699999999998</v>
      </c>
    </row>
    <row r="27" spans="1:13" ht="33" x14ac:dyDescent="0.3">
      <c r="A27" s="190"/>
      <c r="B27" s="195" t="s">
        <v>416</v>
      </c>
      <c r="C27" s="191">
        <v>181.93799999999999</v>
      </c>
      <c r="D27" s="191">
        <v>3</v>
      </c>
      <c r="E27" s="192">
        <v>213.10499999999999</v>
      </c>
      <c r="F27" s="191">
        <v>213.10499999999999</v>
      </c>
      <c r="G27" s="191">
        <v>0</v>
      </c>
      <c r="H27" s="191">
        <v>150.04499999999999</v>
      </c>
      <c r="I27" s="193">
        <v>3</v>
      </c>
      <c r="J27" s="191">
        <v>182.66399999999999</v>
      </c>
      <c r="K27" s="193">
        <v>3</v>
      </c>
      <c r="L27" s="191">
        <v>0</v>
      </c>
      <c r="M27" s="191">
        <v>545.81399999999996</v>
      </c>
    </row>
    <row r="28" spans="1:13" ht="49.5" x14ac:dyDescent="0.3">
      <c r="A28" s="190" t="s">
        <v>635</v>
      </c>
      <c r="B28" s="195" t="s">
        <v>304</v>
      </c>
      <c r="C28" s="191">
        <v>44.730333333333334</v>
      </c>
      <c r="D28" s="191">
        <v>3</v>
      </c>
      <c r="E28" s="192">
        <v>0</v>
      </c>
      <c r="F28" s="191">
        <v>0</v>
      </c>
      <c r="G28" s="191">
        <v>0</v>
      </c>
      <c r="H28" s="191">
        <v>0</v>
      </c>
      <c r="I28" s="193">
        <v>4</v>
      </c>
      <c r="J28" s="191">
        <v>268.38200000000001</v>
      </c>
      <c r="K28" s="193">
        <v>6</v>
      </c>
      <c r="L28" s="191">
        <v>0</v>
      </c>
      <c r="M28" s="191">
        <v>268.38200000000001</v>
      </c>
    </row>
    <row r="29" spans="1:13" ht="33" x14ac:dyDescent="0.3">
      <c r="A29" s="190" t="s">
        <v>636</v>
      </c>
      <c r="B29" s="195" t="s">
        <v>179</v>
      </c>
      <c r="C29" s="191">
        <v>103.8004</v>
      </c>
      <c r="D29" s="191">
        <v>3.3333333333333335</v>
      </c>
      <c r="E29" s="192">
        <v>534.43600000000004</v>
      </c>
      <c r="F29" s="191">
        <v>534.43600000000004</v>
      </c>
      <c r="G29" s="191">
        <v>0</v>
      </c>
      <c r="H29" s="191">
        <v>78.822000000000003</v>
      </c>
      <c r="I29" s="193">
        <v>7</v>
      </c>
      <c r="J29" s="191">
        <v>424.74599999999998</v>
      </c>
      <c r="K29" s="193">
        <v>10</v>
      </c>
      <c r="L29" s="191">
        <v>0</v>
      </c>
      <c r="M29" s="191">
        <v>1038.0039999999999</v>
      </c>
    </row>
    <row r="30" spans="1:13" ht="33" x14ac:dyDescent="0.3">
      <c r="A30" s="190"/>
      <c r="B30" s="195" t="s">
        <v>180</v>
      </c>
      <c r="C30" s="191">
        <v>145.67675</v>
      </c>
      <c r="D30" s="191">
        <v>4</v>
      </c>
      <c r="E30" s="192">
        <v>383.07600000000002</v>
      </c>
      <c r="F30" s="191">
        <v>383.07600000000002</v>
      </c>
      <c r="G30" s="191">
        <v>0</v>
      </c>
      <c r="H30" s="191">
        <v>0</v>
      </c>
      <c r="I30" s="193">
        <v>3</v>
      </c>
      <c r="J30" s="191">
        <v>199.631</v>
      </c>
      <c r="K30" s="193">
        <v>4</v>
      </c>
      <c r="L30" s="191">
        <v>0</v>
      </c>
      <c r="M30" s="191">
        <v>582.70699999999999</v>
      </c>
    </row>
    <row r="31" spans="1:13" ht="33" x14ac:dyDescent="0.3">
      <c r="A31" s="190"/>
      <c r="B31" s="195" t="s">
        <v>181</v>
      </c>
      <c r="C31" s="191">
        <v>86.241647058823546</v>
      </c>
      <c r="D31" s="191">
        <v>4.25</v>
      </c>
      <c r="E31" s="192">
        <v>579.70900000000006</v>
      </c>
      <c r="F31" s="191">
        <v>579.70900000000006</v>
      </c>
      <c r="G31" s="191">
        <v>0</v>
      </c>
      <c r="H31" s="191">
        <v>325.77999999999997</v>
      </c>
      <c r="I31" s="193">
        <v>13</v>
      </c>
      <c r="J31" s="191">
        <v>560.61900000000003</v>
      </c>
      <c r="K31" s="193">
        <v>17</v>
      </c>
      <c r="L31" s="191">
        <v>0</v>
      </c>
      <c r="M31" s="191">
        <v>1466.1080000000002</v>
      </c>
    </row>
    <row r="32" spans="1:13" ht="49.5" x14ac:dyDescent="0.3">
      <c r="A32" s="190"/>
      <c r="B32" s="195" t="s">
        <v>182</v>
      </c>
      <c r="C32" s="191">
        <v>173.14274999999998</v>
      </c>
      <c r="D32" s="191">
        <v>4</v>
      </c>
      <c r="E32" s="192">
        <v>258.774</v>
      </c>
      <c r="F32" s="191">
        <v>258.774</v>
      </c>
      <c r="G32" s="191">
        <v>0</v>
      </c>
      <c r="H32" s="191">
        <v>227.67400000000001</v>
      </c>
      <c r="I32" s="193">
        <v>3</v>
      </c>
      <c r="J32" s="191">
        <v>206.12299999999999</v>
      </c>
      <c r="K32" s="193">
        <v>4</v>
      </c>
      <c r="L32" s="191">
        <v>0</v>
      </c>
      <c r="M32" s="191">
        <v>692.57099999999991</v>
      </c>
    </row>
    <row r="33" spans="1:13" ht="49.5" x14ac:dyDescent="0.3">
      <c r="A33" s="190"/>
      <c r="B33" s="195" t="s">
        <v>183</v>
      </c>
      <c r="C33" s="191">
        <v>128.56233333333333</v>
      </c>
      <c r="D33" s="191">
        <v>3</v>
      </c>
      <c r="E33" s="192">
        <v>174.321</v>
      </c>
      <c r="F33" s="191">
        <v>174.321</v>
      </c>
      <c r="G33" s="191">
        <v>0</v>
      </c>
      <c r="H33" s="191">
        <v>112.068</v>
      </c>
      <c r="I33" s="193">
        <v>2</v>
      </c>
      <c r="J33" s="191">
        <v>99.298000000000002</v>
      </c>
      <c r="K33" s="193">
        <v>3</v>
      </c>
      <c r="L33" s="191">
        <v>0</v>
      </c>
      <c r="M33" s="191">
        <v>385.68700000000001</v>
      </c>
    </row>
    <row r="34" spans="1:13" ht="49.5" x14ac:dyDescent="0.3">
      <c r="A34" s="190"/>
      <c r="B34" s="195" t="s">
        <v>184</v>
      </c>
      <c r="C34" s="191">
        <v>32.113999999999997</v>
      </c>
      <c r="D34" s="191">
        <v>7</v>
      </c>
      <c r="E34" s="192">
        <v>0</v>
      </c>
      <c r="F34" s="191">
        <v>0</v>
      </c>
      <c r="G34" s="191">
        <v>0</v>
      </c>
      <c r="H34" s="191">
        <v>0</v>
      </c>
      <c r="I34" s="193">
        <v>6</v>
      </c>
      <c r="J34" s="191">
        <v>224.798</v>
      </c>
      <c r="K34" s="193">
        <v>7</v>
      </c>
      <c r="L34" s="191">
        <v>0</v>
      </c>
      <c r="M34" s="191">
        <v>224.798</v>
      </c>
    </row>
    <row r="35" spans="1:13" ht="66" x14ac:dyDescent="0.3">
      <c r="A35" s="190"/>
      <c r="B35" s="195" t="s">
        <v>222</v>
      </c>
      <c r="C35" s="191">
        <v>131.25856249999998</v>
      </c>
      <c r="D35" s="191">
        <v>5.333333333333333</v>
      </c>
      <c r="E35" s="192">
        <v>509.68600000000004</v>
      </c>
      <c r="F35" s="191">
        <v>509.68600000000004</v>
      </c>
      <c r="G35" s="191">
        <v>0</v>
      </c>
      <c r="H35" s="191">
        <v>718.84899999999993</v>
      </c>
      <c r="I35" s="193">
        <v>13</v>
      </c>
      <c r="J35" s="191">
        <v>776.77700000000004</v>
      </c>
      <c r="K35" s="193">
        <v>16</v>
      </c>
      <c r="L35" s="191">
        <v>94.825000000000003</v>
      </c>
      <c r="M35" s="191">
        <v>2100.1369999999997</v>
      </c>
    </row>
    <row r="36" spans="1:13" ht="49.5" x14ac:dyDescent="0.3">
      <c r="A36" s="190"/>
      <c r="B36" s="195" t="s">
        <v>288</v>
      </c>
      <c r="C36" s="191">
        <v>107.40466666666667</v>
      </c>
      <c r="D36" s="191">
        <v>3</v>
      </c>
      <c r="E36" s="192">
        <v>145.12299999999999</v>
      </c>
      <c r="F36" s="191">
        <v>145.12299999999999</v>
      </c>
      <c r="G36" s="191">
        <v>0</v>
      </c>
      <c r="H36" s="191">
        <v>77.12</v>
      </c>
      <c r="I36" s="193">
        <v>2</v>
      </c>
      <c r="J36" s="191">
        <v>99.971000000000004</v>
      </c>
      <c r="K36" s="193">
        <v>3</v>
      </c>
      <c r="L36" s="191">
        <v>0</v>
      </c>
      <c r="M36" s="191">
        <v>322.214</v>
      </c>
    </row>
    <row r="37" spans="1:13" ht="66" x14ac:dyDescent="0.3">
      <c r="A37" s="190"/>
      <c r="B37" s="195" t="s">
        <v>528</v>
      </c>
      <c r="C37" s="191">
        <v>82.962285714285713</v>
      </c>
      <c r="D37" s="191">
        <v>7</v>
      </c>
      <c r="E37" s="192">
        <v>267.09699999999998</v>
      </c>
      <c r="F37" s="191">
        <v>267.09699999999998</v>
      </c>
      <c r="G37" s="191">
        <v>0</v>
      </c>
      <c r="H37" s="191">
        <v>0</v>
      </c>
      <c r="I37" s="193">
        <v>7</v>
      </c>
      <c r="J37" s="191">
        <v>313.63900000000001</v>
      </c>
      <c r="K37" s="193">
        <v>7</v>
      </c>
      <c r="L37" s="191">
        <v>0</v>
      </c>
      <c r="M37" s="191">
        <v>580.73599999999999</v>
      </c>
    </row>
    <row r="38" spans="1:13" ht="33" x14ac:dyDescent="0.3">
      <c r="A38" s="190"/>
      <c r="B38" s="195" t="s">
        <v>344</v>
      </c>
      <c r="C38" s="191">
        <v>42.413666666666664</v>
      </c>
      <c r="D38" s="191">
        <v>3</v>
      </c>
      <c r="E38" s="192">
        <v>0</v>
      </c>
      <c r="F38" s="191">
        <v>0</v>
      </c>
      <c r="G38" s="191">
        <v>0</v>
      </c>
      <c r="H38" s="191">
        <v>0</v>
      </c>
      <c r="I38" s="193">
        <v>2</v>
      </c>
      <c r="J38" s="191">
        <v>127.241</v>
      </c>
      <c r="K38" s="193">
        <v>3</v>
      </c>
      <c r="L38" s="191">
        <v>0</v>
      </c>
      <c r="M38" s="191">
        <v>127.241</v>
      </c>
    </row>
    <row r="39" spans="1:13" ht="49.5" x14ac:dyDescent="0.3">
      <c r="A39" s="190"/>
      <c r="B39" s="195" t="s">
        <v>346</v>
      </c>
      <c r="C39" s="191">
        <v>42.396666666666668</v>
      </c>
      <c r="D39" s="191">
        <v>3</v>
      </c>
      <c r="E39" s="192">
        <v>0</v>
      </c>
      <c r="F39" s="191">
        <v>0</v>
      </c>
      <c r="G39" s="191">
        <v>0</v>
      </c>
      <c r="H39" s="191">
        <v>0</v>
      </c>
      <c r="I39" s="193">
        <v>2</v>
      </c>
      <c r="J39" s="191">
        <v>127.19</v>
      </c>
      <c r="K39" s="193">
        <v>3</v>
      </c>
      <c r="L39" s="191">
        <v>0</v>
      </c>
      <c r="M39" s="191">
        <v>127.19</v>
      </c>
    </row>
    <row r="40" spans="1:13" ht="33" x14ac:dyDescent="0.3">
      <c r="A40" s="190"/>
      <c r="B40" s="195" t="s">
        <v>348</v>
      </c>
      <c r="C40" s="191">
        <v>74.385000000000005</v>
      </c>
      <c r="D40" s="191">
        <v>3</v>
      </c>
      <c r="E40" s="192">
        <v>174.321</v>
      </c>
      <c r="F40" s="191">
        <v>174.321</v>
      </c>
      <c r="G40" s="191">
        <v>0</v>
      </c>
      <c r="H40" s="191">
        <v>112.068</v>
      </c>
      <c r="I40" s="193">
        <v>4</v>
      </c>
      <c r="J40" s="191">
        <v>159.92099999999999</v>
      </c>
      <c r="K40" s="193">
        <v>6</v>
      </c>
      <c r="L40" s="191">
        <v>0</v>
      </c>
      <c r="M40" s="191">
        <v>446.31</v>
      </c>
    </row>
    <row r="41" spans="1:13" ht="33" x14ac:dyDescent="0.3">
      <c r="A41" s="190"/>
      <c r="B41" s="195" t="s">
        <v>272</v>
      </c>
      <c r="C41" s="191">
        <v>126.00900000000001</v>
      </c>
      <c r="D41" s="191">
        <v>4.5</v>
      </c>
      <c r="E41" s="192">
        <v>218.726</v>
      </c>
      <c r="F41" s="191">
        <v>218.726</v>
      </c>
      <c r="G41" s="191">
        <v>0</v>
      </c>
      <c r="H41" s="191">
        <v>453.012</v>
      </c>
      <c r="I41" s="193">
        <v>7</v>
      </c>
      <c r="J41" s="191">
        <v>462.34299999999996</v>
      </c>
      <c r="K41" s="193">
        <v>9</v>
      </c>
      <c r="L41" s="191">
        <v>0</v>
      </c>
      <c r="M41" s="191">
        <v>1134.0810000000001</v>
      </c>
    </row>
    <row r="42" spans="1:13" ht="66" x14ac:dyDescent="0.3">
      <c r="A42" s="190"/>
      <c r="B42" s="195" t="s">
        <v>271</v>
      </c>
      <c r="C42" s="191">
        <v>168.26766666666666</v>
      </c>
      <c r="D42" s="191">
        <v>6</v>
      </c>
      <c r="E42" s="192">
        <v>266.15100000000001</v>
      </c>
      <c r="F42" s="191">
        <v>266.15100000000001</v>
      </c>
      <c r="G42" s="191">
        <v>0</v>
      </c>
      <c r="H42" s="191">
        <v>428.2</v>
      </c>
      <c r="I42" s="193">
        <v>5</v>
      </c>
      <c r="J42" s="191">
        <v>315.255</v>
      </c>
      <c r="K42" s="193">
        <v>6</v>
      </c>
      <c r="L42" s="191">
        <v>0</v>
      </c>
      <c r="M42" s="191">
        <v>1009.606</v>
      </c>
    </row>
    <row r="43" spans="1:13" ht="49.5" x14ac:dyDescent="0.3">
      <c r="A43" s="190"/>
      <c r="B43" s="195" t="s">
        <v>454</v>
      </c>
      <c r="C43" s="191">
        <v>33.099400000000003</v>
      </c>
      <c r="D43" s="191">
        <v>5</v>
      </c>
      <c r="E43" s="192">
        <v>0</v>
      </c>
      <c r="F43" s="191">
        <v>0</v>
      </c>
      <c r="G43" s="191">
        <v>0</v>
      </c>
      <c r="H43" s="191">
        <v>0</v>
      </c>
      <c r="I43" s="193">
        <v>4</v>
      </c>
      <c r="J43" s="191">
        <v>165.49700000000001</v>
      </c>
      <c r="K43" s="193">
        <v>5</v>
      </c>
      <c r="L43" s="191">
        <v>0</v>
      </c>
      <c r="M43" s="191">
        <v>165.49700000000001</v>
      </c>
    </row>
    <row r="44" spans="1:13" ht="33" x14ac:dyDescent="0.3">
      <c r="A44" s="190" t="s">
        <v>638</v>
      </c>
      <c r="B44" s="195" t="s">
        <v>185</v>
      </c>
      <c r="C44" s="191">
        <v>126.30116666666669</v>
      </c>
      <c r="D44" s="191">
        <v>6</v>
      </c>
      <c r="E44" s="192">
        <v>144.56299999999999</v>
      </c>
      <c r="F44" s="191">
        <v>144.56299999999999</v>
      </c>
      <c r="G44" s="191">
        <v>0</v>
      </c>
      <c r="H44" s="191">
        <v>274.71100000000001</v>
      </c>
      <c r="I44" s="193">
        <v>5</v>
      </c>
      <c r="J44" s="191">
        <v>323.11700000000002</v>
      </c>
      <c r="K44" s="193">
        <v>6</v>
      </c>
      <c r="L44" s="191">
        <v>15.416</v>
      </c>
      <c r="M44" s="191">
        <v>757.80700000000013</v>
      </c>
    </row>
    <row r="45" spans="1:13" ht="66" x14ac:dyDescent="0.3">
      <c r="A45" s="190"/>
      <c r="B45" s="195" t="s">
        <v>384</v>
      </c>
      <c r="C45" s="191">
        <v>117.02783333333332</v>
      </c>
      <c r="D45" s="191">
        <v>6</v>
      </c>
      <c r="E45" s="192">
        <v>152.94999999999999</v>
      </c>
      <c r="F45" s="191">
        <v>152.94999999999999</v>
      </c>
      <c r="G45" s="191">
        <v>0</v>
      </c>
      <c r="H45" s="191">
        <v>217.87799999999999</v>
      </c>
      <c r="I45" s="193">
        <v>5</v>
      </c>
      <c r="J45" s="191">
        <v>323.11700000000002</v>
      </c>
      <c r="K45" s="193">
        <v>6</v>
      </c>
      <c r="L45" s="191">
        <v>8.2219999999999995</v>
      </c>
      <c r="M45" s="191">
        <v>702.16699999999992</v>
      </c>
    </row>
    <row r="46" spans="1:13" ht="66" x14ac:dyDescent="0.3">
      <c r="A46" s="190"/>
      <c r="B46" s="195" t="s">
        <v>385</v>
      </c>
      <c r="C46" s="191">
        <v>109.964</v>
      </c>
      <c r="D46" s="191">
        <v>6</v>
      </c>
      <c r="E46" s="192">
        <v>144.56399999999999</v>
      </c>
      <c r="F46" s="191">
        <v>144.56399999999999</v>
      </c>
      <c r="G46" s="191">
        <v>0</v>
      </c>
      <c r="H46" s="191">
        <v>183.881</v>
      </c>
      <c r="I46" s="193">
        <v>5</v>
      </c>
      <c r="J46" s="191">
        <v>323.11700000000002</v>
      </c>
      <c r="K46" s="193">
        <v>6</v>
      </c>
      <c r="L46" s="191">
        <v>8.2219999999999995</v>
      </c>
      <c r="M46" s="191">
        <v>659.78399999999999</v>
      </c>
    </row>
    <row r="47" spans="1:13" ht="33" x14ac:dyDescent="0.3">
      <c r="A47" s="190"/>
      <c r="B47" s="195" t="s">
        <v>456</v>
      </c>
      <c r="C47" s="191">
        <v>28.995000000000001</v>
      </c>
      <c r="D47" s="191">
        <v>1</v>
      </c>
      <c r="E47" s="192">
        <v>0</v>
      </c>
      <c r="F47" s="191">
        <v>0</v>
      </c>
      <c r="G47" s="191">
        <v>0</v>
      </c>
      <c r="H47" s="191">
        <v>0</v>
      </c>
      <c r="I47" s="193">
        <v>0</v>
      </c>
      <c r="J47" s="191">
        <v>28.995000000000001</v>
      </c>
      <c r="K47" s="193">
        <v>1</v>
      </c>
      <c r="L47" s="191">
        <v>0</v>
      </c>
      <c r="M47" s="191">
        <v>28.995000000000001</v>
      </c>
    </row>
    <row r="48" spans="1:13" ht="49.5" x14ac:dyDescent="0.3">
      <c r="A48" s="190" t="s">
        <v>538</v>
      </c>
      <c r="B48" s="195" t="s">
        <v>186</v>
      </c>
      <c r="C48" s="191">
        <v>168.48922222222222</v>
      </c>
      <c r="D48" s="191">
        <v>4.5</v>
      </c>
      <c r="E48" s="192">
        <v>630.19000000000005</v>
      </c>
      <c r="F48" s="191">
        <v>630.19000000000005</v>
      </c>
      <c r="G48" s="191">
        <v>0</v>
      </c>
      <c r="H48" s="191">
        <v>477.61</v>
      </c>
      <c r="I48" s="193">
        <v>7</v>
      </c>
      <c r="J48" s="191">
        <v>408.60299999999995</v>
      </c>
      <c r="K48" s="193">
        <v>9</v>
      </c>
      <c r="L48" s="191">
        <v>0</v>
      </c>
      <c r="M48" s="191">
        <v>1516.403</v>
      </c>
    </row>
    <row r="49" spans="1:13" ht="33" x14ac:dyDescent="0.3">
      <c r="A49" s="190"/>
      <c r="B49" s="195" t="s">
        <v>187</v>
      </c>
      <c r="C49" s="191">
        <v>133.54916666666665</v>
      </c>
      <c r="D49" s="191">
        <v>3</v>
      </c>
      <c r="E49" s="192">
        <v>339.52800000000002</v>
      </c>
      <c r="F49" s="191">
        <v>339.52800000000002</v>
      </c>
      <c r="G49" s="191">
        <v>0</v>
      </c>
      <c r="H49" s="191">
        <v>183.084</v>
      </c>
      <c r="I49" s="193">
        <v>4</v>
      </c>
      <c r="J49" s="191">
        <v>278.68299999999999</v>
      </c>
      <c r="K49" s="193">
        <v>6</v>
      </c>
      <c r="L49" s="191">
        <v>0</v>
      </c>
      <c r="M49" s="191">
        <v>801.29499999999996</v>
      </c>
    </row>
    <row r="50" spans="1:13" ht="49.5" x14ac:dyDescent="0.3">
      <c r="A50" s="190"/>
      <c r="B50" s="195" t="s">
        <v>188</v>
      </c>
      <c r="C50" s="191">
        <v>111.00966666666666</v>
      </c>
      <c r="D50" s="191">
        <v>6</v>
      </c>
      <c r="E50" s="192">
        <v>214.536</v>
      </c>
      <c r="F50" s="191">
        <v>214.536</v>
      </c>
      <c r="G50" s="191">
        <v>0</v>
      </c>
      <c r="H50" s="191">
        <v>162.946</v>
      </c>
      <c r="I50" s="193">
        <v>5</v>
      </c>
      <c r="J50" s="191">
        <v>288.57600000000002</v>
      </c>
      <c r="K50" s="193">
        <v>6</v>
      </c>
      <c r="L50" s="191">
        <v>0</v>
      </c>
      <c r="M50" s="191">
        <v>666.05799999999999</v>
      </c>
    </row>
    <row r="51" spans="1:13" ht="49.5" x14ac:dyDescent="0.3">
      <c r="A51" s="190"/>
      <c r="B51" s="195" t="s">
        <v>340</v>
      </c>
      <c r="C51" s="191">
        <v>45.314999999999998</v>
      </c>
      <c r="D51" s="191">
        <v>3</v>
      </c>
      <c r="E51" s="192">
        <v>0</v>
      </c>
      <c r="F51" s="191">
        <v>0</v>
      </c>
      <c r="G51" s="191">
        <v>0</v>
      </c>
      <c r="H51" s="191">
        <v>0</v>
      </c>
      <c r="I51" s="193">
        <v>2</v>
      </c>
      <c r="J51" s="191">
        <v>135.94499999999999</v>
      </c>
      <c r="K51" s="193">
        <v>3</v>
      </c>
      <c r="L51" s="191">
        <v>0</v>
      </c>
      <c r="M51" s="191">
        <v>135.94499999999999</v>
      </c>
    </row>
    <row r="52" spans="1:13" ht="66" x14ac:dyDescent="0.3">
      <c r="A52" s="190"/>
      <c r="B52" s="195" t="s">
        <v>366</v>
      </c>
      <c r="C52" s="191">
        <v>160.41366666666667</v>
      </c>
      <c r="D52" s="191">
        <v>3</v>
      </c>
      <c r="E52" s="192">
        <v>186.428</v>
      </c>
      <c r="F52" s="191">
        <v>186.428</v>
      </c>
      <c r="G52" s="191">
        <v>0</v>
      </c>
      <c r="H52" s="191">
        <v>137.01999999999998</v>
      </c>
      <c r="I52" s="193">
        <v>2</v>
      </c>
      <c r="J52" s="191">
        <v>135.07400000000001</v>
      </c>
      <c r="K52" s="193">
        <v>3</v>
      </c>
      <c r="L52" s="191">
        <v>22.719000000000001</v>
      </c>
      <c r="M52" s="191">
        <v>481.24099999999999</v>
      </c>
    </row>
    <row r="53" spans="1:13" ht="33" x14ac:dyDescent="0.3">
      <c r="A53" s="190"/>
      <c r="B53" s="195" t="s">
        <v>431</v>
      </c>
      <c r="C53" s="191">
        <v>161.20724999999999</v>
      </c>
      <c r="D53" s="191">
        <v>4</v>
      </c>
      <c r="E53" s="192">
        <v>345.16800000000001</v>
      </c>
      <c r="F53" s="191">
        <v>345.16800000000001</v>
      </c>
      <c r="G53" s="191">
        <v>0</v>
      </c>
      <c r="H53" s="191">
        <v>100.97199999999999</v>
      </c>
      <c r="I53" s="193">
        <v>3</v>
      </c>
      <c r="J53" s="191">
        <v>198.68899999999999</v>
      </c>
      <c r="K53" s="193">
        <v>4</v>
      </c>
      <c r="L53" s="191">
        <v>0</v>
      </c>
      <c r="M53" s="191">
        <v>644.82899999999995</v>
      </c>
    </row>
    <row r="54" spans="1:13" ht="49.5" x14ac:dyDescent="0.3">
      <c r="A54" s="190"/>
      <c r="B54" s="195" t="s">
        <v>441</v>
      </c>
      <c r="C54" s="191">
        <v>169.72800000000001</v>
      </c>
      <c r="D54" s="191">
        <v>4</v>
      </c>
      <c r="E54" s="192">
        <v>367.80799999999999</v>
      </c>
      <c r="F54" s="191">
        <v>367.80799999999999</v>
      </c>
      <c r="G54" s="191">
        <v>0</v>
      </c>
      <c r="H54" s="191">
        <v>125.599</v>
      </c>
      <c r="I54" s="193">
        <v>3</v>
      </c>
      <c r="J54" s="191">
        <v>185.505</v>
      </c>
      <c r="K54" s="193">
        <v>4</v>
      </c>
      <c r="L54" s="191">
        <v>0</v>
      </c>
      <c r="M54" s="191">
        <v>678.91200000000003</v>
      </c>
    </row>
    <row r="55" spans="1:13" ht="33" x14ac:dyDescent="0.3">
      <c r="A55" s="190" t="s">
        <v>546</v>
      </c>
      <c r="B55" s="195" t="s">
        <v>189</v>
      </c>
      <c r="C55" s="191">
        <v>296.43900000000002</v>
      </c>
      <c r="D55" s="191">
        <v>2</v>
      </c>
      <c r="E55" s="192">
        <v>465.32799999999997</v>
      </c>
      <c r="F55" s="191">
        <v>465.32799999999997</v>
      </c>
      <c r="G55" s="191">
        <v>0</v>
      </c>
      <c r="H55" s="191">
        <v>31.398</v>
      </c>
      <c r="I55" s="193">
        <v>1</v>
      </c>
      <c r="J55" s="191">
        <v>96.152000000000001</v>
      </c>
      <c r="K55" s="193">
        <v>2</v>
      </c>
      <c r="L55" s="191">
        <v>0</v>
      </c>
      <c r="M55" s="191">
        <v>592.87800000000004</v>
      </c>
    </row>
    <row r="56" spans="1:13" ht="33" x14ac:dyDescent="0.3">
      <c r="A56" s="190"/>
      <c r="B56" s="195" t="s">
        <v>380</v>
      </c>
      <c r="C56" s="191">
        <v>173.1908</v>
      </c>
      <c r="D56" s="191">
        <v>5</v>
      </c>
      <c r="E56" s="192">
        <v>0</v>
      </c>
      <c r="F56" s="191">
        <v>0</v>
      </c>
      <c r="G56" s="191">
        <v>0</v>
      </c>
      <c r="H56" s="191">
        <v>602.18200000000002</v>
      </c>
      <c r="I56" s="193">
        <v>4</v>
      </c>
      <c r="J56" s="191">
        <v>263.77199999999999</v>
      </c>
      <c r="K56" s="193">
        <v>5</v>
      </c>
      <c r="L56" s="191">
        <v>0</v>
      </c>
      <c r="M56" s="191">
        <v>865.95399999999995</v>
      </c>
    </row>
    <row r="57" spans="1:13" ht="33" x14ac:dyDescent="0.3">
      <c r="A57" s="190" t="s">
        <v>547</v>
      </c>
      <c r="B57" s="195" t="s">
        <v>190</v>
      </c>
      <c r="C57" s="191">
        <v>118.7189</v>
      </c>
      <c r="D57" s="191">
        <v>5</v>
      </c>
      <c r="E57" s="192">
        <v>434.34100000000001</v>
      </c>
      <c r="F57" s="191">
        <v>434.34100000000001</v>
      </c>
      <c r="G57" s="191">
        <v>0</v>
      </c>
      <c r="H57" s="191">
        <v>266.39800000000002</v>
      </c>
      <c r="I57" s="193">
        <v>8</v>
      </c>
      <c r="J57" s="191">
        <v>486.45000000000005</v>
      </c>
      <c r="K57" s="193">
        <v>10</v>
      </c>
      <c r="L57" s="191">
        <v>0</v>
      </c>
      <c r="M57" s="191">
        <v>1187.1890000000001</v>
      </c>
    </row>
    <row r="58" spans="1:13" ht="49.5" x14ac:dyDescent="0.3">
      <c r="A58" s="190"/>
      <c r="B58" s="195" t="s">
        <v>191</v>
      </c>
      <c r="C58" s="191">
        <v>158.10319999999999</v>
      </c>
      <c r="D58" s="191">
        <v>5</v>
      </c>
      <c r="E58" s="192">
        <v>164.44200000000001</v>
      </c>
      <c r="F58" s="191">
        <v>164.44200000000001</v>
      </c>
      <c r="G58" s="191">
        <v>0</v>
      </c>
      <c r="H58" s="191">
        <v>348.29499999999996</v>
      </c>
      <c r="I58" s="193">
        <v>4</v>
      </c>
      <c r="J58" s="191">
        <v>267.779</v>
      </c>
      <c r="K58" s="193">
        <v>5</v>
      </c>
      <c r="L58" s="191">
        <v>10</v>
      </c>
      <c r="M58" s="191">
        <v>790.51599999999996</v>
      </c>
    </row>
    <row r="59" spans="1:13" ht="33" x14ac:dyDescent="0.3">
      <c r="A59" s="190"/>
      <c r="B59" s="195" t="s">
        <v>192</v>
      </c>
      <c r="C59" s="191">
        <v>84.302666666666667</v>
      </c>
      <c r="D59" s="191">
        <v>4.5</v>
      </c>
      <c r="E59" s="192">
        <v>183.38900000000001</v>
      </c>
      <c r="F59" s="191">
        <v>183.38900000000001</v>
      </c>
      <c r="G59" s="191">
        <v>0</v>
      </c>
      <c r="H59" s="191">
        <v>77.623999999999995</v>
      </c>
      <c r="I59" s="193">
        <v>7</v>
      </c>
      <c r="J59" s="191">
        <v>487.71100000000001</v>
      </c>
      <c r="K59" s="193">
        <v>9</v>
      </c>
      <c r="L59" s="191">
        <v>10</v>
      </c>
      <c r="M59" s="191">
        <v>758.72400000000005</v>
      </c>
    </row>
    <row r="60" spans="1:13" ht="66" x14ac:dyDescent="0.3">
      <c r="A60" s="190"/>
      <c r="B60" s="195" t="s">
        <v>193</v>
      </c>
      <c r="C60" s="191">
        <v>130.91900000000001</v>
      </c>
      <c r="D60" s="191">
        <v>7</v>
      </c>
      <c r="E60" s="192">
        <v>383.702</v>
      </c>
      <c r="F60" s="191">
        <v>383.702</v>
      </c>
      <c r="G60" s="191">
        <v>0</v>
      </c>
      <c r="H60" s="191">
        <v>293.88099999999997</v>
      </c>
      <c r="I60" s="193">
        <v>6</v>
      </c>
      <c r="J60" s="191">
        <v>238.85</v>
      </c>
      <c r="K60" s="193">
        <v>7</v>
      </c>
      <c r="L60" s="191">
        <v>0</v>
      </c>
      <c r="M60" s="191">
        <v>916.43299999999999</v>
      </c>
    </row>
    <row r="61" spans="1:13" ht="49.5" x14ac:dyDescent="0.3">
      <c r="A61" s="190"/>
      <c r="B61" s="195" t="s">
        <v>260</v>
      </c>
      <c r="C61" s="191">
        <v>105.46821428571427</v>
      </c>
      <c r="D61" s="191">
        <v>2.8</v>
      </c>
      <c r="E61" s="192">
        <v>164.44200000000001</v>
      </c>
      <c r="F61" s="191">
        <v>164.44200000000001</v>
      </c>
      <c r="G61" s="191">
        <v>0</v>
      </c>
      <c r="H61" s="191">
        <v>539.12099999999998</v>
      </c>
      <c r="I61" s="193">
        <v>9</v>
      </c>
      <c r="J61" s="191">
        <v>752.99199999999996</v>
      </c>
      <c r="K61" s="193">
        <v>14</v>
      </c>
      <c r="L61" s="191">
        <v>20</v>
      </c>
      <c r="M61" s="191">
        <v>1476.5549999999998</v>
      </c>
    </row>
    <row r="62" spans="1:13" ht="49.5" x14ac:dyDescent="0.3">
      <c r="A62" s="190"/>
      <c r="B62" s="195" t="s">
        <v>295</v>
      </c>
      <c r="C62" s="191">
        <v>148.84179999999998</v>
      </c>
      <c r="D62" s="191">
        <v>10</v>
      </c>
      <c r="E62" s="192">
        <v>169.19499999999999</v>
      </c>
      <c r="F62" s="191">
        <v>169.19499999999999</v>
      </c>
      <c r="G62" s="191">
        <v>0</v>
      </c>
      <c r="H62" s="191">
        <v>783.66399999999999</v>
      </c>
      <c r="I62" s="193">
        <v>9</v>
      </c>
      <c r="J62" s="191">
        <v>535.55899999999997</v>
      </c>
      <c r="K62" s="193">
        <v>10</v>
      </c>
      <c r="L62" s="191">
        <v>0</v>
      </c>
      <c r="M62" s="191">
        <v>1488.4179999999999</v>
      </c>
    </row>
    <row r="63" spans="1:13" ht="49.5" x14ac:dyDescent="0.3">
      <c r="A63" s="190"/>
      <c r="B63" s="195" t="s">
        <v>411</v>
      </c>
      <c r="C63" s="191">
        <v>166.37557142857142</v>
      </c>
      <c r="D63" s="191">
        <v>7</v>
      </c>
      <c r="E63" s="192">
        <v>260.77300000000002</v>
      </c>
      <c r="F63" s="191">
        <v>260.77300000000002</v>
      </c>
      <c r="G63" s="191">
        <v>0</v>
      </c>
      <c r="H63" s="191">
        <v>548.303</v>
      </c>
      <c r="I63" s="193">
        <v>6</v>
      </c>
      <c r="J63" s="191">
        <v>330.053</v>
      </c>
      <c r="K63" s="193">
        <v>7</v>
      </c>
      <c r="L63" s="191">
        <v>25.5</v>
      </c>
      <c r="M63" s="191">
        <v>1164.6289999999999</v>
      </c>
    </row>
    <row r="64" spans="1:13" ht="49.5" x14ac:dyDescent="0.3">
      <c r="A64" s="190"/>
      <c r="B64" s="195" t="s">
        <v>413</v>
      </c>
      <c r="C64" s="191">
        <v>166.37557142857142</v>
      </c>
      <c r="D64" s="191">
        <v>7</v>
      </c>
      <c r="E64" s="192">
        <v>260.77300000000002</v>
      </c>
      <c r="F64" s="191">
        <v>260.77300000000002</v>
      </c>
      <c r="G64" s="191">
        <v>0</v>
      </c>
      <c r="H64" s="191">
        <v>548.303</v>
      </c>
      <c r="I64" s="193">
        <v>6</v>
      </c>
      <c r="J64" s="191">
        <v>330.053</v>
      </c>
      <c r="K64" s="193">
        <v>7</v>
      </c>
      <c r="L64" s="191">
        <v>25.5</v>
      </c>
      <c r="M64" s="191">
        <v>1164.6289999999999</v>
      </c>
    </row>
    <row r="65" spans="1:13" ht="49.5" x14ac:dyDescent="0.3">
      <c r="A65" s="190"/>
      <c r="B65" s="195" t="s">
        <v>452</v>
      </c>
      <c r="C65" s="191">
        <v>166.37557142857142</v>
      </c>
      <c r="D65" s="191">
        <v>7</v>
      </c>
      <c r="E65" s="192">
        <v>260.77300000000002</v>
      </c>
      <c r="F65" s="191">
        <v>260.77300000000002</v>
      </c>
      <c r="G65" s="191">
        <v>0</v>
      </c>
      <c r="H65" s="191">
        <v>548.303</v>
      </c>
      <c r="I65" s="193">
        <v>6</v>
      </c>
      <c r="J65" s="191">
        <v>330.053</v>
      </c>
      <c r="K65" s="193">
        <v>7</v>
      </c>
      <c r="L65" s="191">
        <v>25.5</v>
      </c>
      <c r="M65" s="191">
        <v>1164.6289999999999</v>
      </c>
    </row>
    <row r="66" spans="1:13" ht="49.5" x14ac:dyDescent="0.3">
      <c r="A66" s="190"/>
      <c r="B66" s="195" t="s">
        <v>453</v>
      </c>
      <c r="C66" s="191">
        <v>166.37557142857142</v>
      </c>
      <c r="D66" s="191">
        <v>7</v>
      </c>
      <c r="E66" s="192">
        <v>260.77300000000002</v>
      </c>
      <c r="F66" s="191">
        <v>260.77300000000002</v>
      </c>
      <c r="G66" s="191">
        <v>0</v>
      </c>
      <c r="H66" s="191">
        <v>548.303</v>
      </c>
      <c r="I66" s="193">
        <v>6</v>
      </c>
      <c r="J66" s="191">
        <v>330.053</v>
      </c>
      <c r="K66" s="193">
        <v>7</v>
      </c>
      <c r="L66" s="191">
        <v>25.5</v>
      </c>
      <c r="M66" s="191">
        <v>1164.6289999999999</v>
      </c>
    </row>
    <row r="67" spans="1:13" ht="33" x14ac:dyDescent="0.3">
      <c r="A67" s="190"/>
      <c r="B67" s="195" t="s">
        <v>474</v>
      </c>
      <c r="C67" s="191">
        <v>74.368750000000006</v>
      </c>
      <c r="D67" s="191">
        <v>4</v>
      </c>
      <c r="E67" s="192">
        <v>0</v>
      </c>
      <c r="F67" s="191">
        <v>0</v>
      </c>
      <c r="G67" s="191">
        <v>0</v>
      </c>
      <c r="H67" s="191">
        <v>77.623999999999995</v>
      </c>
      <c r="I67" s="193">
        <v>3</v>
      </c>
      <c r="J67" s="191">
        <v>219.851</v>
      </c>
      <c r="K67" s="193">
        <v>4</v>
      </c>
      <c r="L67" s="191">
        <v>0</v>
      </c>
      <c r="M67" s="191">
        <v>297.47500000000002</v>
      </c>
    </row>
    <row r="68" spans="1:13" ht="49.5" x14ac:dyDescent="0.3">
      <c r="A68" s="190"/>
      <c r="B68" s="195" t="s">
        <v>290</v>
      </c>
      <c r="C68" s="191">
        <v>76.109000000000009</v>
      </c>
      <c r="D68" s="191">
        <v>5.5</v>
      </c>
      <c r="E68" s="192">
        <v>364.86700000000002</v>
      </c>
      <c r="F68" s="191">
        <v>364.86700000000002</v>
      </c>
      <c r="G68" s="191">
        <v>0</v>
      </c>
      <c r="H68" s="191">
        <v>0</v>
      </c>
      <c r="I68" s="193">
        <v>9</v>
      </c>
      <c r="J68" s="191">
        <v>472.33199999999999</v>
      </c>
      <c r="K68" s="193">
        <v>11</v>
      </c>
      <c r="L68" s="191">
        <v>0</v>
      </c>
      <c r="M68" s="191">
        <v>837.19900000000007</v>
      </c>
    </row>
    <row r="69" spans="1:13" ht="66" x14ac:dyDescent="0.3">
      <c r="A69" s="190"/>
      <c r="B69" s="195" t="s">
        <v>292</v>
      </c>
      <c r="C69" s="191">
        <v>117.60439999999998</v>
      </c>
      <c r="D69" s="191">
        <v>10</v>
      </c>
      <c r="E69" s="192">
        <v>169.19399999999999</v>
      </c>
      <c r="F69" s="191">
        <v>169.19399999999999</v>
      </c>
      <c r="G69" s="191">
        <v>0</v>
      </c>
      <c r="H69" s="191">
        <v>471.291</v>
      </c>
      <c r="I69" s="193">
        <v>9</v>
      </c>
      <c r="J69" s="191">
        <v>535.55899999999997</v>
      </c>
      <c r="K69" s="193">
        <v>10</v>
      </c>
      <c r="L69" s="191">
        <v>0</v>
      </c>
      <c r="M69" s="191">
        <v>1176.0439999999999</v>
      </c>
    </row>
    <row r="70" spans="1:13" ht="66" x14ac:dyDescent="0.3">
      <c r="A70" s="190"/>
      <c r="B70" s="195" t="s">
        <v>293</v>
      </c>
      <c r="C70" s="191">
        <v>148.84179999999998</v>
      </c>
      <c r="D70" s="191">
        <v>10</v>
      </c>
      <c r="E70" s="192">
        <v>169.19499999999999</v>
      </c>
      <c r="F70" s="191">
        <v>169.19499999999999</v>
      </c>
      <c r="G70" s="191">
        <v>0</v>
      </c>
      <c r="H70" s="191">
        <v>783.66399999999999</v>
      </c>
      <c r="I70" s="193">
        <v>9</v>
      </c>
      <c r="J70" s="191">
        <v>535.55899999999997</v>
      </c>
      <c r="K70" s="193">
        <v>10</v>
      </c>
      <c r="L70" s="191">
        <v>0</v>
      </c>
      <c r="M70" s="191">
        <v>1488.4179999999999</v>
      </c>
    </row>
    <row r="71" spans="1:13" ht="66" x14ac:dyDescent="0.3">
      <c r="A71" s="190"/>
      <c r="B71" s="195" t="s">
        <v>294</v>
      </c>
      <c r="C71" s="191">
        <v>117.6045</v>
      </c>
      <c r="D71" s="191">
        <v>10</v>
      </c>
      <c r="E71" s="192">
        <v>169.19499999999999</v>
      </c>
      <c r="F71" s="191">
        <v>169.19499999999999</v>
      </c>
      <c r="G71" s="191">
        <v>0</v>
      </c>
      <c r="H71" s="191">
        <v>471.291</v>
      </c>
      <c r="I71" s="193">
        <v>9</v>
      </c>
      <c r="J71" s="191">
        <v>535.55899999999997</v>
      </c>
      <c r="K71" s="193">
        <v>10</v>
      </c>
      <c r="L71" s="191">
        <v>0</v>
      </c>
      <c r="M71" s="191">
        <v>1176.0450000000001</v>
      </c>
    </row>
    <row r="72" spans="1:13" ht="66" x14ac:dyDescent="0.3">
      <c r="A72" s="190" t="s">
        <v>551</v>
      </c>
      <c r="B72" s="195" t="s">
        <v>194</v>
      </c>
      <c r="C72" s="191">
        <v>19.294999999999998</v>
      </c>
      <c r="D72" s="191">
        <v>5</v>
      </c>
      <c r="E72" s="192">
        <v>0</v>
      </c>
      <c r="F72" s="191">
        <v>0</v>
      </c>
      <c r="G72" s="191">
        <v>0</v>
      </c>
      <c r="H72" s="191">
        <v>0</v>
      </c>
      <c r="I72" s="193">
        <v>4</v>
      </c>
      <c r="J72" s="191">
        <v>96.474999999999994</v>
      </c>
      <c r="K72" s="193">
        <v>5</v>
      </c>
      <c r="L72" s="191">
        <v>0</v>
      </c>
      <c r="M72" s="191">
        <v>96.474999999999994</v>
      </c>
    </row>
    <row r="73" spans="1:13" ht="49.5" x14ac:dyDescent="0.3">
      <c r="A73" s="190"/>
      <c r="B73" s="195" t="s">
        <v>195</v>
      </c>
      <c r="C73" s="191">
        <v>55.842999999999996</v>
      </c>
      <c r="D73" s="191">
        <v>6</v>
      </c>
      <c r="E73" s="192">
        <v>0</v>
      </c>
      <c r="F73" s="191">
        <v>0</v>
      </c>
      <c r="G73" s="191">
        <v>0</v>
      </c>
      <c r="H73" s="191">
        <v>0</v>
      </c>
      <c r="I73" s="193">
        <v>5</v>
      </c>
      <c r="J73" s="191">
        <v>335.05799999999999</v>
      </c>
      <c r="K73" s="193">
        <v>6</v>
      </c>
      <c r="L73" s="191">
        <v>0</v>
      </c>
      <c r="M73" s="191">
        <v>335.05799999999999</v>
      </c>
    </row>
    <row r="74" spans="1:13" ht="33" x14ac:dyDescent="0.3">
      <c r="A74" s="190"/>
      <c r="B74" s="195" t="s">
        <v>254</v>
      </c>
      <c r="C74" s="191">
        <v>94.553846153846138</v>
      </c>
      <c r="D74" s="191">
        <v>2.6</v>
      </c>
      <c r="E74" s="192">
        <v>257.572</v>
      </c>
      <c r="F74" s="191">
        <v>257.572</v>
      </c>
      <c r="G74" s="191">
        <v>0</v>
      </c>
      <c r="H74" s="191">
        <v>172.21600000000001</v>
      </c>
      <c r="I74" s="193">
        <v>9</v>
      </c>
      <c r="J74" s="191">
        <v>672.31999999999994</v>
      </c>
      <c r="K74" s="193">
        <v>13</v>
      </c>
      <c r="L74" s="191">
        <v>127.092</v>
      </c>
      <c r="M74" s="191">
        <v>1229.1999999999998</v>
      </c>
    </row>
    <row r="75" spans="1:13" ht="33" x14ac:dyDescent="0.3">
      <c r="A75" s="190"/>
      <c r="B75" s="195" t="s">
        <v>263</v>
      </c>
      <c r="C75" s="191">
        <v>66.707000000000008</v>
      </c>
      <c r="D75" s="191">
        <v>5</v>
      </c>
      <c r="E75" s="192">
        <v>186.596</v>
      </c>
      <c r="F75" s="191">
        <v>186.596</v>
      </c>
      <c r="G75" s="191">
        <v>0</v>
      </c>
      <c r="H75" s="191">
        <v>145.465</v>
      </c>
      <c r="I75" s="193">
        <v>8</v>
      </c>
      <c r="J75" s="191">
        <v>335.00900000000001</v>
      </c>
      <c r="K75" s="193">
        <v>10</v>
      </c>
      <c r="L75" s="191">
        <v>0</v>
      </c>
      <c r="M75" s="191">
        <v>667.07</v>
      </c>
    </row>
    <row r="76" spans="1:13" ht="49.5" x14ac:dyDescent="0.3">
      <c r="A76" s="190"/>
      <c r="B76" s="195" t="s">
        <v>280</v>
      </c>
      <c r="C76" s="191">
        <v>50.137999999999998</v>
      </c>
      <c r="D76" s="191">
        <v>5</v>
      </c>
      <c r="E76" s="192">
        <v>0</v>
      </c>
      <c r="F76" s="191">
        <v>0</v>
      </c>
      <c r="G76" s="191">
        <v>0</v>
      </c>
      <c r="H76" s="191">
        <v>0</v>
      </c>
      <c r="I76" s="193">
        <v>4</v>
      </c>
      <c r="J76" s="191">
        <v>250.69</v>
      </c>
      <c r="K76" s="193">
        <v>5</v>
      </c>
      <c r="L76" s="191">
        <v>0</v>
      </c>
      <c r="M76" s="191">
        <v>250.69</v>
      </c>
    </row>
    <row r="77" spans="1:13" ht="33" x14ac:dyDescent="0.3">
      <c r="A77" s="190"/>
      <c r="B77" s="195" t="s">
        <v>358</v>
      </c>
      <c r="C77" s="191">
        <v>55.842999999999996</v>
      </c>
      <c r="D77" s="191">
        <v>6</v>
      </c>
      <c r="E77" s="192">
        <v>0</v>
      </c>
      <c r="F77" s="191">
        <v>0</v>
      </c>
      <c r="G77" s="191">
        <v>0</v>
      </c>
      <c r="H77" s="191">
        <v>0</v>
      </c>
      <c r="I77" s="193">
        <v>5</v>
      </c>
      <c r="J77" s="191">
        <v>335.05799999999999</v>
      </c>
      <c r="K77" s="193">
        <v>6</v>
      </c>
      <c r="L77" s="191">
        <v>0</v>
      </c>
      <c r="M77" s="191">
        <v>335.05799999999999</v>
      </c>
    </row>
    <row r="78" spans="1:13" ht="49.5" x14ac:dyDescent="0.3">
      <c r="A78" s="190"/>
      <c r="B78" s="195" t="s">
        <v>359</v>
      </c>
      <c r="C78" s="191">
        <v>55.842999999999996</v>
      </c>
      <c r="D78" s="191">
        <v>6</v>
      </c>
      <c r="E78" s="192">
        <v>0</v>
      </c>
      <c r="F78" s="191">
        <v>0</v>
      </c>
      <c r="G78" s="191">
        <v>0</v>
      </c>
      <c r="H78" s="191">
        <v>0</v>
      </c>
      <c r="I78" s="193">
        <v>5</v>
      </c>
      <c r="J78" s="191">
        <v>335.05799999999999</v>
      </c>
      <c r="K78" s="193">
        <v>6</v>
      </c>
      <c r="L78" s="191">
        <v>0</v>
      </c>
      <c r="M78" s="191">
        <v>335.05799999999999</v>
      </c>
    </row>
    <row r="79" spans="1:13" ht="33" x14ac:dyDescent="0.3">
      <c r="A79" s="190"/>
      <c r="B79" s="195" t="s">
        <v>393</v>
      </c>
      <c r="C79" s="191">
        <v>19.294999999999998</v>
      </c>
      <c r="D79" s="191">
        <v>5</v>
      </c>
      <c r="E79" s="192">
        <v>0</v>
      </c>
      <c r="F79" s="191">
        <v>0</v>
      </c>
      <c r="G79" s="191">
        <v>0</v>
      </c>
      <c r="H79" s="191">
        <v>0</v>
      </c>
      <c r="I79" s="193">
        <v>4</v>
      </c>
      <c r="J79" s="191">
        <v>96.474999999999994</v>
      </c>
      <c r="K79" s="193">
        <v>5</v>
      </c>
      <c r="L79" s="191">
        <v>0</v>
      </c>
      <c r="M79" s="191">
        <v>96.474999999999994</v>
      </c>
    </row>
    <row r="80" spans="1:13" ht="49.5" x14ac:dyDescent="0.3">
      <c r="A80" s="190"/>
      <c r="B80" s="195" t="s">
        <v>449</v>
      </c>
      <c r="C80" s="191">
        <v>19.294999999999998</v>
      </c>
      <c r="D80" s="191">
        <v>5</v>
      </c>
      <c r="E80" s="192">
        <v>0</v>
      </c>
      <c r="F80" s="191">
        <v>0</v>
      </c>
      <c r="G80" s="191">
        <v>0</v>
      </c>
      <c r="H80" s="191">
        <v>0</v>
      </c>
      <c r="I80" s="193">
        <v>4</v>
      </c>
      <c r="J80" s="191">
        <v>96.474999999999994</v>
      </c>
      <c r="K80" s="193">
        <v>5</v>
      </c>
      <c r="L80" s="191">
        <v>0</v>
      </c>
      <c r="M80" s="191">
        <v>96.474999999999994</v>
      </c>
    </row>
    <row r="81" spans="1:13" ht="66" x14ac:dyDescent="0.3">
      <c r="A81" s="190"/>
      <c r="B81" s="195" t="s">
        <v>396</v>
      </c>
      <c r="C81" s="191">
        <v>19.294999999999998</v>
      </c>
      <c r="D81" s="191">
        <v>5</v>
      </c>
      <c r="E81" s="192">
        <v>0</v>
      </c>
      <c r="F81" s="191">
        <v>0</v>
      </c>
      <c r="G81" s="191">
        <v>0</v>
      </c>
      <c r="H81" s="191">
        <v>0</v>
      </c>
      <c r="I81" s="193">
        <v>4</v>
      </c>
      <c r="J81" s="191">
        <v>96.474999999999994</v>
      </c>
      <c r="K81" s="193">
        <v>5</v>
      </c>
      <c r="L81" s="191">
        <v>0</v>
      </c>
      <c r="M81" s="191">
        <v>96.474999999999994</v>
      </c>
    </row>
    <row r="82" spans="1:13" ht="49.5" x14ac:dyDescent="0.3">
      <c r="A82" s="190"/>
      <c r="B82" s="195" t="s">
        <v>395</v>
      </c>
      <c r="C82" s="191">
        <v>19.294999999999998</v>
      </c>
      <c r="D82" s="191">
        <v>5</v>
      </c>
      <c r="E82" s="192">
        <v>0</v>
      </c>
      <c r="F82" s="191">
        <v>0</v>
      </c>
      <c r="G82" s="191">
        <v>0</v>
      </c>
      <c r="H82" s="191">
        <v>0</v>
      </c>
      <c r="I82" s="193">
        <v>4</v>
      </c>
      <c r="J82" s="191">
        <v>96.474999999999994</v>
      </c>
      <c r="K82" s="193">
        <v>5</v>
      </c>
      <c r="L82" s="191">
        <v>0</v>
      </c>
      <c r="M82" s="191">
        <v>96.474999999999994</v>
      </c>
    </row>
    <row r="83" spans="1:13" ht="66" x14ac:dyDescent="0.3">
      <c r="A83" s="190"/>
      <c r="B83" s="195" t="s">
        <v>406</v>
      </c>
      <c r="C83" s="191">
        <v>82.849384615384608</v>
      </c>
      <c r="D83" s="191">
        <v>13</v>
      </c>
      <c r="E83" s="192">
        <v>188.542</v>
      </c>
      <c r="F83" s="191">
        <v>188.542</v>
      </c>
      <c r="G83" s="191">
        <v>0</v>
      </c>
      <c r="H83" s="191">
        <v>458.88499999999999</v>
      </c>
      <c r="I83" s="193">
        <v>12</v>
      </c>
      <c r="J83" s="191">
        <v>429.61500000000001</v>
      </c>
      <c r="K83" s="193">
        <v>13</v>
      </c>
      <c r="L83" s="191">
        <v>0</v>
      </c>
      <c r="M83" s="191">
        <v>1077.0419999999999</v>
      </c>
    </row>
    <row r="84" spans="1:13" ht="66" x14ac:dyDescent="0.3">
      <c r="A84" s="190"/>
      <c r="B84" s="195" t="s">
        <v>435</v>
      </c>
      <c r="C84" s="191">
        <v>19.231200000000001</v>
      </c>
      <c r="D84" s="191">
        <v>5</v>
      </c>
      <c r="E84" s="192">
        <v>0</v>
      </c>
      <c r="F84" s="191">
        <v>0</v>
      </c>
      <c r="G84" s="191">
        <v>0</v>
      </c>
      <c r="H84" s="191">
        <v>0</v>
      </c>
      <c r="I84" s="193">
        <v>4</v>
      </c>
      <c r="J84" s="191">
        <v>96.156000000000006</v>
      </c>
      <c r="K84" s="193">
        <v>5</v>
      </c>
      <c r="L84" s="191">
        <v>0</v>
      </c>
      <c r="M84" s="191">
        <v>96.156000000000006</v>
      </c>
    </row>
    <row r="85" spans="1:13" ht="49.5" x14ac:dyDescent="0.3">
      <c r="A85" s="190" t="s">
        <v>567</v>
      </c>
      <c r="B85" s="195" t="s">
        <v>196</v>
      </c>
      <c r="C85" s="191">
        <v>211.95249999999999</v>
      </c>
      <c r="D85" s="191">
        <v>4</v>
      </c>
      <c r="E85" s="192">
        <v>841.92</v>
      </c>
      <c r="F85" s="191">
        <v>841.92</v>
      </c>
      <c r="G85" s="191">
        <v>0</v>
      </c>
      <c r="H85" s="191">
        <v>387.17999999999995</v>
      </c>
      <c r="I85" s="193">
        <v>6</v>
      </c>
      <c r="J85" s="191">
        <v>466.52</v>
      </c>
      <c r="K85" s="193">
        <v>8</v>
      </c>
      <c r="L85" s="191">
        <v>0</v>
      </c>
      <c r="M85" s="191">
        <v>1695.62</v>
      </c>
    </row>
    <row r="86" spans="1:13" ht="33" x14ac:dyDescent="0.3">
      <c r="A86" s="190"/>
      <c r="B86" s="195" t="s">
        <v>197</v>
      </c>
      <c r="C86" s="191">
        <v>159.08633333333333</v>
      </c>
      <c r="D86" s="191">
        <v>3</v>
      </c>
      <c r="E86" s="192">
        <v>780.47600000000011</v>
      </c>
      <c r="F86" s="191">
        <v>780.47600000000011</v>
      </c>
      <c r="G86" s="191">
        <v>0</v>
      </c>
      <c r="H86" s="191">
        <v>289.65800000000002</v>
      </c>
      <c r="I86" s="193">
        <v>7</v>
      </c>
      <c r="J86" s="191">
        <v>361.64300000000003</v>
      </c>
      <c r="K86" s="193">
        <v>9</v>
      </c>
      <c r="L86" s="191">
        <v>0</v>
      </c>
      <c r="M86" s="191">
        <v>1431.777</v>
      </c>
    </row>
    <row r="87" spans="1:13" ht="49.5" x14ac:dyDescent="0.3">
      <c r="A87" s="190"/>
      <c r="B87" s="195" t="s">
        <v>198</v>
      </c>
      <c r="C87" s="191">
        <v>184.87033333333332</v>
      </c>
      <c r="D87" s="191">
        <v>3</v>
      </c>
      <c r="E87" s="192">
        <v>509.75600000000003</v>
      </c>
      <c r="F87" s="191">
        <v>509.75600000000003</v>
      </c>
      <c r="G87" s="191">
        <v>0</v>
      </c>
      <c r="H87" s="191">
        <v>289.65800000000002</v>
      </c>
      <c r="I87" s="193">
        <v>5</v>
      </c>
      <c r="J87" s="191">
        <v>309.80799999999999</v>
      </c>
      <c r="K87" s="193">
        <v>6</v>
      </c>
      <c r="L87" s="191">
        <v>0</v>
      </c>
      <c r="M87" s="191">
        <v>1109.222</v>
      </c>
    </row>
    <row r="88" spans="1:13" ht="33" x14ac:dyDescent="0.3">
      <c r="A88" s="190" t="s">
        <v>569</v>
      </c>
      <c r="B88" s="195" t="s">
        <v>199</v>
      </c>
      <c r="C88" s="191">
        <v>161.88475000000003</v>
      </c>
      <c r="D88" s="191">
        <v>4</v>
      </c>
      <c r="E88" s="192">
        <v>134.09200000000001</v>
      </c>
      <c r="F88" s="191">
        <v>134.09200000000001</v>
      </c>
      <c r="G88" s="191">
        <v>0</v>
      </c>
      <c r="H88" s="191">
        <v>275.03300000000002</v>
      </c>
      <c r="I88" s="193">
        <v>3</v>
      </c>
      <c r="J88" s="191">
        <v>181.63200000000001</v>
      </c>
      <c r="K88" s="193">
        <v>4</v>
      </c>
      <c r="L88" s="191">
        <v>56.781999999999996</v>
      </c>
      <c r="M88" s="191">
        <v>647.5390000000001</v>
      </c>
    </row>
    <row r="89" spans="1:13" ht="66" x14ac:dyDescent="0.3">
      <c r="A89" s="190"/>
      <c r="B89" s="195" t="s">
        <v>200</v>
      </c>
      <c r="C89" s="191">
        <v>112.037525</v>
      </c>
      <c r="D89" s="191">
        <v>4</v>
      </c>
      <c r="E89" s="192">
        <v>180.286</v>
      </c>
      <c r="F89" s="191">
        <v>180.286</v>
      </c>
      <c r="G89" s="191">
        <v>0</v>
      </c>
      <c r="H89" s="191">
        <v>134.16300000000001</v>
      </c>
      <c r="I89" s="193">
        <v>3</v>
      </c>
      <c r="J89" s="191">
        <v>133.7011</v>
      </c>
      <c r="K89" s="193">
        <v>4</v>
      </c>
      <c r="L89" s="191">
        <v>0</v>
      </c>
      <c r="M89" s="191">
        <v>448.15010000000001</v>
      </c>
    </row>
    <row r="90" spans="1:13" ht="66" x14ac:dyDescent="0.3">
      <c r="A90" s="190"/>
      <c r="B90" s="195" t="s">
        <v>201</v>
      </c>
      <c r="C90" s="191">
        <v>79.693250000000006</v>
      </c>
      <c r="D90" s="191">
        <v>4</v>
      </c>
      <c r="E90" s="192">
        <v>159.571</v>
      </c>
      <c r="F90" s="191">
        <v>159.571</v>
      </c>
      <c r="G90" s="191">
        <v>0</v>
      </c>
      <c r="H90" s="191">
        <v>65.647000000000006</v>
      </c>
      <c r="I90" s="193">
        <v>3</v>
      </c>
      <c r="J90" s="191">
        <v>93.555000000000007</v>
      </c>
      <c r="K90" s="193">
        <v>4</v>
      </c>
      <c r="L90" s="191">
        <v>0</v>
      </c>
      <c r="M90" s="191">
        <v>318.77300000000002</v>
      </c>
    </row>
    <row r="91" spans="1:13" ht="33" x14ac:dyDescent="0.3">
      <c r="A91" s="190"/>
      <c r="B91" s="195" t="s">
        <v>202</v>
      </c>
      <c r="C91" s="191">
        <v>113.624</v>
      </c>
      <c r="D91" s="191">
        <v>4</v>
      </c>
      <c r="E91" s="192">
        <v>235.93299999999999</v>
      </c>
      <c r="F91" s="191">
        <v>235.93299999999999</v>
      </c>
      <c r="G91" s="191">
        <v>0</v>
      </c>
      <c r="H91" s="191">
        <v>79.548000000000002</v>
      </c>
      <c r="I91" s="193">
        <v>3</v>
      </c>
      <c r="J91" s="191">
        <v>139.01499999999999</v>
      </c>
      <c r="K91" s="193">
        <v>4</v>
      </c>
      <c r="L91" s="191">
        <v>0</v>
      </c>
      <c r="M91" s="191">
        <v>454.49599999999998</v>
      </c>
    </row>
    <row r="92" spans="1:13" ht="49.5" x14ac:dyDescent="0.3">
      <c r="A92" s="190"/>
      <c r="B92" s="195" t="s">
        <v>203</v>
      </c>
      <c r="C92" s="191">
        <v>90.169374999999988</v>
      </c>
      <c r="D92" s="191">
        <v>4</v>
      </c>
      <c r="E92" s="192">
        <v>355.91299999999995</v>
      </c>
      <c r="F92" s="191">
        <v>355.91299999999995</v>
      </c>
      <c r="G92" s="191">
        <v>0</v>
      </c>
      <c r="H92" s="191">
        <v>64.843999999999994</v>
      </c>
      <c r="I92" s="193">
        <v>6</v>
      </c>
      <c r="J92" s="191">
        <v>300.59800000000001</v>
      </c>
      <c r="K92" s="193">
        <v>8</v>
      </c>
      <c r="L92" s="191">
        <v>0</v>
      </c>
      <c r="M92" s="191">
        <v>721.3549999999999</v>
      </c>
    </row>
    <row r="93" spans="1:13" ht="49.5" x14ac:dyDescent="0.3">
      <c r="A93" s="190"/>
      <c r="B93" s="195" t="s">
        <v>255</v>
      </c>
      <c r="C93" s="191">
        <v>150.76025000000001</v>
      </c>
      <c r="D93" s="191">
        <v>4</v>
      </c>
      <c r="E93" s="192">
        <v>134.09200000000001</v>
      </c>
      <c r="F93" s="191">
        <v>134.09200000000001</v>
      </c>
      <c r="G93" s="191">
        <v>0</v>
      </c>
      <c r="H93" s="191">
        <v>275.03300000000002</v>
      </c>
      <c r="I93" s="193">
        <v>3</v>
      </c>
      <c r="J93" s="191">
        <v>181.63200000000001</v>
      </c>
      <c r="K93" s="193">
        <v>4</v>
      </c>
      <c r="L93" s="191">
        <v>12.284000000000001</v>
      </c>
      <c r="M93" s="191">
        <v>603.04100000000005</v>
      </c>
    </row>
    <row r="94" spans="1:13" ht="49.5" x14ac:dyDescent="0.3">
      <c r="A94" s="190"/>
      <c r="B94" s="195" t="s">
        <v>276</v>
      </c>
      <c r="C94" s="191">
        <v>116.61777499999999</v>
      </c>
      <c r="D94" s="191">
        <v>4</v>
      </c>
      <c r="E94" s="192">
        <v>180.286</v>
      </c>
      <c r="F94" s="191">
        <v>180.286</v>
      </c>
      <c r="G94" s="191">
        <v>0</v>
      </c>
      <c r="H94" s="191">
        <v>144.48400000000001</v>
      </c>
      <c r="I94" s="193">
        <v>3</v>
      </c>
      <c r="J94" s="191">
        <v>133.7011</v>
      </c>
      <c r="K94" s="193">
        <v>4</v>
      </c>
      <c r="L94" s="191">
        <v>8</v>
      </c>
      <c r="M94" s="191">
        <v>466.47109999999998</v>
      </c>
    </row>
    <row r="95" spans="1:13" ht="49.5" x14ac:dyDescent="0.3">
      <c r="A95" s="190"/>
      <c r="B95" s="195" t="s">
        <v>374</v>
      </c>
      <c r="C95" s="191">
        <v>52.046750000000003</v>
      </c>
      <c r="D95" s="191">
        <v>4</v>
      </c>
      <c r="E95" s="192">
        <v>0</v>
      </c>
      <c r="F95" s="191">
        <v>0</v>
      </c>
      <c r="G95" s="191">
        <v>0</v>
      </c>
      <c r="H95" s="191">
        <v>0</v>
      </c>
      <c r="I95" s="193">
        <v>3</v>
      </c>
      <c r="J95" s="191">
        <v>208.18700000000001</v>
      </c>
      <c r="K95" s="193">
        <v>4</v>
      </c>
      <c r="L95" s="191">
        <v>0</v>
      </c>
      <c r="M95" s="191">
        <v>208.18700000000001</v>
      </c>
    </row>
    <row r="96" spans="1:13" ht="33" x14ac:dyDescent="0.3">
      <c r="A96" s="190"/>
      <c r="B96" s="195" t="s">
        <v>399</v>
      </c>
      <c r="C96" s="191">
        <v>113.624</v>
      </c>
      <c r="D96" s="191">
        <v>4</v>
      </c>
      <c r="E96" s="192">
        <v>235.93299999999999</v>
      </c>
      <c r="F96" s="191">
        <v>235.93299999999999</v>
      </c>
      <c r="G96" s="191">
        <v>0</v>
      </c>
      <c r="H96" s="191">
        <v>79.548000000000002</v>
      </c>
      <c r="I96" s="193">
        <v>3</v>
      </c>
      <c r="J96" s="191">
        <v>139.01499999999999</v>
      </c>
      <c r="K96" s="193">
        <v>4</v>
      </c>
      <c r="L96" s="191">
        <v>0</v>
      </c>
      <c r="M96" s="191">
        <v>454.49599999999998</v>
      </c>
    </row>
    <row r="97" spans="1:13" ht="33" x14ac:dyDescent="0.3">
      <c r="A97" s="190" t="s">
        <v>570</v>
      </c>
      <c r="B97" s="195" t="s">
        <v>204</v>
      </c>
      <c r="C97" s="191">
        <v>76.467399999999998</v>
      </c>
      <c r="D97" s="191">
        <v>5</v>
      </c>
      <c r="E97" s="192">
        <v>265.22500000000002</v>
      </c>
      <c r="F97" s="191">
        <v>265.22500000000002</v>
      </c>
      <c r="G97" s="191">
        <v>0</v>
      </c>
      <c r="H97" s="191">
        <v>0</v>
      </c>
      <c r="I97" s="193">
        <v>4</v>
      </c>
      <c r="J97" s="191">
        <v>117.11199999999999</v>
      </c>
      <c r="K97" s="193">
        <v>5</v>
      </c>
      <c r="L97" s="191">
        <v>0</v>
      </c>
      <c r="M97" s="191">
        <v>382.33699999999999</v>
      </c>
    </row>
    <row r="98" spans="1:13" ht="33" x14ac:dyDescent="0.3">
      <c r="A98" s="190"/>
      <c r="B98" s="195" t="s">
        <v>285</v>
      </c>
      <c r="C98" s="191">
        <v>76.983399999999989</v>
      </c>
      <c r="D98" s="191">
        <v>5</v>
      </c>
      <c r="E98" s="192">
        <v>265.22500000000002</v>
      </c>
      <c r="F98" s="191">
        <v>265.22500000000002</v>
      </c>
      <c r="G98" s="191">
        <v>0</v>
      </c>
      <c r="H98" s="191">
        <v>0</v>
      </c>
      <c r="I98" s="193">
        <v>4</v>
      </c>
      <c r="J98" s="191">
        <v>117.11199999999999</v>
      </c>
      <c r="K98" s="193">
        <v>5</v>
      </c>
      <c r="L98" s="191">
        <v>2.58</v>
      </c>
      <c r="M98" s="191">
        <v>384.91699999999997</v>
      </c>
    </row>
    <row r="99" spans="1:13" ht="33" x14ac:dyDescent="0.3">
      <c r="A99" s="190"/>
      <c r="B99" s="195" t="s">
        <v>320</v>
      </c>
      <c r="C99" s="191">
        <v>234.80133333333333</v>
      </c>
      <c r="D99" s="191">
        <v>3</v>
      </c>
      <c r="E99" s="192">
        <v>408.09399999999999</v>
      </c>
      <c r="F99" s="191">
        <v>408.09399999999999</v>
      </c>
      <c r="G99" s="191">
        <v>0</v>
      </c>
      <c r="H99" s="191">
        <v>124.205</v>
      </c>
      <c r="I99" s="193">
        <v>2</v>
      </c>
      <c r="J99" s="191">
        <v>155.505</v>
      </c>
      <c r="K99" s="193">
        <v>3</v>
      </c>
      <c r="L99" s="191">
        <v>16.600000000000001</v>
      </c>
      <c r="M99" s="191">
        <v>704.404</v>
      </c>
    </row>
    <row r="100" spans="1:13" ht="33" x14ac:dyDescent="0.3">
      <c r="A100" s="190" t="s">
        <v>622</v>
      </c>
      <c r="B100" s="195" t="s">
        <v>623</v>
      </c>
      <c r="C100" s="191">
        <v>122.84</v>
      </c>
      <c r="D100" s="191">
        <v>3.6666666666666665</v>
      </c>
      <c r="E100" s="192">
        <v>712.81899999999996</v>
      </c>
      <c r="F100" s="191">
        <v>712.81899999999996</v>
      </c>
      <c r="G100" s="191">
        <v>0</v>
      </c>
      <c r="H100" s="191">
        <v>220.61099999999999</v>
      </c>
      <c r="I100" s="193">
        <v>8</v>
      </c>
      <c r="J100" s="191">
        <v>407.81000000000006</v>
      </c>
      <c r="K100" s="193">
        <v>11</v>
      </c>
      <c r="L100" s="191">
        <v>10</v>
      </c>
      <c r="M100" s="191">
        <v>1351.24</v>
      </c>
    </row>
    <row r="101" spans="1:13" ht="66" x14ac:dyDescent="0.3">
      <c r="A101" s="190"/>
      <c r="B101" s="195" t="s">
        <v>624</v>
      </c>
      <c r="C101" s="191">
        <v>33.121333333333332</v>
      </c>
      <c r="D101" s="191">
        <v>3</v>
      </c>
      <c r="E101" s="192">
        <v>0</v>
      </c>
      <c r="F101" s="191">
        <v>0</v>
      </c>
      <c r="G101" s="191">
        <v>0</v>
      </c>
      <c r="H101" s="191">
        <v>0</v>
      </c>
      <c r="I101" s="193">
        <v>2</v>
      </c>
      <c r="J101" s="191">
        <v>99.364000000000004</v>
      </c>
      <c r="K101" s="193">
        <v>3</v>
      </c>
      <c r="L101" s="191">
        <v>0</v>
      </c>
      <c r="M101" s="191">
        <v>99.364000000000004</v>
      </c>
    </row>
    <row r="102" spans="1:13" ht="66" x14ac:dyDescent="0.3">
      <c r="A102" s="190"/>
      <c r="B102" s="195" t="s">
        <v>625</v>
      </c>
      <c r="C102" s="191">
        <v>15.539599999999998</v>
      </c>
      <c r="D102" s="191">
        <v>5</v>
      </c>
      <c r="E102" s="192">
        <v>0</v>
      </c>
      <c r="F102" s="191">
        <v>0</v>
      </c>
      <c r="G102" s="191">
        <v>0</v>
      </c>
      <c r="H102" s="191">
        <v>0</v>
      </c>
      <c r="I102" s="193">
        <v>4</v>
      </c>
      <c r="J102" s="191">
        <v>77.697999999999993</v>
      </c>
      <c r="K102" s="193">
        <v>5</v>
      </c>
      <c r="L102" s="191">
        <v>0</v>
      </c>
      <c r="M102" s="191">
        <v>77.697999999999993</v>
      </c>
    </row>
    <row r="103" spans="1:13" ht="33" x14ac:dyDescent="0.3">
      <c r="A103" s="190"/>
      <c r="B103" s="195" t="s">
        <v>626</v>
      </c>
      <c r="C103" s="191">
        <v>15.539599999999998</v>
      </c>
      <c r="D103" s="191">
        <v>5</v>
      </c>
      <c r="E103" s="192">
        <v>0</v>
      </c>
      <c r="F103" s="191">
        <v>0</v>
      </c>
      <c r="G103" s="191">
        <v>0</v>
      </c>
      <c r="H103" s="191">
        <v>0</v>
      </c>
      <c r="I103" s="193">
        <v>4</v>
      </c>
      <c r="J103" s="191">
        <v>77.697999999999993</v>
      </c>
      <c r="K103" s="193">
        <v>5</v>
      </c>
      <c r="L103" s="191">
        <v>0</v>
      </c>
      <c r="M103" s="191">
        <v>77.697999999999993</v>
      </c>
    </row>
    <row r="104" spans="1:13" ht="66" x14ac:dyDescent="0.3">
      <c r="A104" s="190"/>
      <c r="B104" s="195" t="s">
        <v>627</v>
      </c>
      <c r="C104" s="191">
        <v>143.12866666666665</v>
      </c>
      <c r="D104" s="191">
        <v>3</v>
      </c>
      <c r="E104" s="192">
        <v>139.31599999999997</v>
      </c>
      <c r="F104" s="191">
        <v>139.31599999999997</v>
      </c>
      <c r="G104" s="191">
        <v>0</v>
      </c>
      <c r="H104" s="191">
        <v>108.937</v>
      </c>
      <c r="I104" s="193">
        <v>2</v>
      </c>
      <c r="J104" s="191">
        <v>181.13300000000001</v>
      </c>
      <c r="K104" s="193">
        <v>3</v>
      </c>
      <c r="L104" s="191">
        <v>0</v>
      </c>
      <c r="M104" s="191">
        <v>429.38599999999997</v>
      </c>
    </row>
    <row r="105" spans="1:13" ht="82.5" x14ac:dyDescent="0.3">
      <c r="A105" s="190"/>
      <c r="B105" s="195" t="s">
        <v>628</v>
      </c>
      <c r="C105" s="191">
        <v>143.12866666666665</v>
      </c>
      <c r="D105" s="191">
        <v>3</v>
      </c>
      <c r="E105" s="192">
        <v>139.31599999999997</v>
      </c>
      <c r="F105" s="191">
        <v>139.31599999999997</v>
      </c>
      <c r="G105" s="191">
        <v>0</v>
      </c>
      <c r="H105" s="191">
        <v>108.937</v>
      </c>
      <c r="I105" s="193">
        <v>2</v>
      </c>
      <c r="J105" s="191">
        <v>181.13300000000001</v>
      </c>
      <c r="K105" s="193">
        <v>3</v>
      </c>
      <c r="L105" s="191">
        <v>0</v>
      </c>
      <c r="M105" s="191">
        <v>429.38599999999997</v>
      </c>
    </row>
    <row r="106" spans="1:13" ht="33" x14ac:dyDescent="0.3">
      <c r="A106" s="190" t="s">
        <v>571</v>
      </c>
      <c r="B106" s="195" t="s">
        <v>205</v>
      </c>
      <c r="C106" s="191">
        <v>216.857</v>
      </c>
      <c r="D106" s="191">
        <v>4</v>
      </c>
      <c r="E106" s="192">
        <v>338.202</v>
      </c>
      <c r="F106" s="191">
        <v>338.202</v>
      </c>
      <c r="G106" s="191">
        <v>0</v>
      </c>
      <c r="H106" s="191">
        <v>269.82100000000003</v>
      </c>
      <c r="I106" s="193">
        <v>3</v>
      </c>
      <c r="J106" s="191">
        <v>212.577</v>
      </c>
      <c r="K106" s="193">
        <v>4</v>
      </c>
      <c r="L106" s="191">
        <v>46.828000000000003</v>
      </c>
      <c r="M106" s="191">
        <v>867.428</v>
      </c>
    </row>
    <row r="107" spans="1:13" ht="66" x14ac:dyDescent="0.3">
      <c r="A107" s="190"/>
      <c r="B107" s="195" t="s">
        <v>206</v>
      </c>
      <c r="C107" s="191">
        <v>205.55</v>
      </c>
      <c r="D107" s="191">
        <v>4</v>
      </c>
      <c r="E107" s="192">
        <v>338.202</v>
      </c>
      <c r="F107" s="191">
        <v>338.202</v>
      </c>
      <c r="G107" s="191">
        <v>0</v>
      </c>
      <c r="H107" s="191">
        <v>269.82100000000003</v>
      </c>
      <c r="I107" s="193">
        <v>3</v>
      </c>
      <c r="J107" s="191">
        <v>212.577</v>
      </c>
      <c r="K107" s="193">
        <v>4</v>
      </c>
      <c r="L107" s="191">
        <v>1.6</v>
      </c>
      <c r="M107" s="191">
        <v>822.2</v>
      </c>
    </row>
    <row r="108" spans="1:13" ht="49.5" x14ac:dyDescent="0.3">
      <c r="A108" s="190" t="s">
        <v>629</v>
      </c>
      <c r="B108" s="195" t="s">
        <v>331</v>
      </c>
      <c r="C108" s="191">
        <v>217.82166666666669</v>
      </c>
      <c r="D108" s="191">
        <v>3</v>
      </c>
      <c r="E108" s="192">
        <v>332.92700000000002</v>
      </c>
      <c r="F108" s="191">
        <v>332.92700000000002</v>
      </c>
      <c r="G108" s="191">
        <v>0</v>
      </c>
      <c r="H108" s="191">
        <v>164.49600000000001</v>
      </c>
      <c r="I108" s="193">
        <v>2</v>
      </c>
      <c r="J108" s="191">
        <v>156.042</v>
      </c>
      <c r="K108" s="193">
        <v>3</v>
      </c>
      <c r="L108" s="191">
        <v>0</v>
      </c>
      <c r="M108" s="191">
        <v>653.46500000000003</v>
      </c>
    </row>
    <row r="109" spans="1:13" ht="33" x14ac:dyDescent="0.3">
      <c r="A109" s="190" t="s">
        <v>572</v>
      </c>
      <c r="B109" s="195" t="s">
        <v>266</v>
      </c>
      <c r="C109" s="191">
        <v>240.38674999999998</v>
      </c>
      <c r="D109" s="191">
        <v>4</v>
      </c>
      <c r="E109" s="192">
        <v>418.75599999999997</v>
      </c>
      <c r="F109" s="191">
        <v>418.75599999999997</v>
      </c>
      <c r="G109" s="191">
        <v>0</v>
      </c>
      <c r="H109" s="191">
        <v>219.2</v>
      </c>
      <c r="I109" s="193">
        <v>3</v>
      </c>
      <c r="J109" s="191">
        <v>226.56399999999999</v>
      </c>
      <c r="K109" s="193">
        <v>4</v>
      </c>
      <c r="L109" s="191">
        <v>97.027000000000001</v>
      </c>
      <c r="M109" s="191">
        <v>961.54699999999991</v>
      </c>
    </row>
    <row r="110" spans="1:13" ht="33" x14ac:dyDescent="0.3">
      <c r="A110" s="190" t="s">
        <v>573</v>
      </c>
      <c r="B110" s="195" t="s">
        <v>207</v>
      </c>
      <c r="C110" s="191">
        <v>186.67949999999999</v>
      </c>
      <c r="D110" s="191">
        <v>4</v>
      </c>
      <c r="E110" s="192">
        <v>1459.8</v>
      </c>
      <c r="F110" s="191">
        <v>1459.8</v>
      </c>
      <c r="G110" s="191">
        <v>0</v>
      </c>
      <c r="H110" s="191">
        <v>379.55700000000002</v>
      </c>
      <c r="I110" s="193">
        <v>9</v>
      </c>
      <c r="J110" s="191">
        <v>396.74700000000001</v>
      </c>
      <c r="K110" s="193">
        <v>12</v>
      </c>
      <c r="L110" s="191">
        <v>4.05</v>
      </c>
      <c r="M110" s="191">
        <v>2240.154</v>
      </c>
    </row>
    <row r="111" spans="1:13" ht="49.5" x14ac:dyDescent="0.3">
      <c r="A111" s="190"/>
      <c r="B111" s="195" t="s">
        <v>208</v>
      </c>
      <c r="C111" s="191">
        <v>295.28879999999998</v>
      </c>
      <c r="D111" s="191">
        <v>5</v>
      </c>
      <c r="E111" s="192">
        <v>1045</v>
      </c>
      <c r="F111" s="191">
        <v>1045</v>
      </c>
      <c r="G111" s="191">
        <v>0</v>
      </c>
      <c r="H111" s="191">
        <v>250.297</v>
      </c>
      <c r="I111" s="193">
        <v>4</v>
      </c>
      <c r="J111" s="191">
        <v>177.09700000000001</v>
      </c>
      <c r="K111" s="193">
        <v>5</v>
      </c>
      <c r="L111" s="191">
        <v>4.05</v>
      </c>
      <c r="M111" s="191">
        <v>1476.444</v>
      </c>
    </row>
    <row r="112" spans="1:13" ht="66" x14ac:dyDescent="0.3">
      <c r="A112" s="190"/>
      <c r="B112" s="195" t="s">
        <v>326</v>
      </c>
      <c r="C112" s="191">
        <v>48</v>
      </c>
      <c r="D112" s="191">
        <v>3</v>
      </c>
      <c r="E112" s="192">
        <v>144</v>
      </c>
      <c r="F112" s="191">
        <v>144</v>
      </c>
      <c r="G112" s="191">
        <v>0</v>
      </c>
      <c r="H112" s="191">
        <v>0</v>
      </c>
      <c r="I112" s="193">
        <v>2</v>
      </c>
      <c r="J112" s="191">
        <v>0</v>
      </c>
      <c r="K112" s="193">
        <v>3</v>
      </c>
      <c r="L112" s="191">
        <v>0</v>
      </c>
      <c r="M112" s="191">
        <v>144</v>
      </c>
    </row>
    <row r="113" spans="1:13" ht="33" x14ac:dyDescent="0.3">
      <c r="A113" s="190" t="s">
        <v>574</v>
      </c>
      <c r="B113" s="195" t="s">
        <v>209</v>
      </c>
      <c r="C113" s="191">
        <v>125.33450000000001</v>
      </c>
      <c r="D113" s="191">
        <v>3.3333333333333335</v>
      </c>
      <c r="E113" s="192">
        <v>605.85</v>
      </c>
      <c r="F113" s="191">
        <v>605.85</v>
      </c>
      <c r="G113" s="191">
        <v>0</v>
      </c>
      <c r="H113" s="191">
        <v>324.137</v>
      </c>
      <c r="I113" s="193">
        <v>7</v>
      </c>
      <c r="J113" s="191">
        <v>323.358</v>
      </c>
      <c r="K113" s="193">
        <v>10</v>
      </c>
      <c r="L113" s="191">
        <v>0</v>
      </c>
      <c r="M113" s="191">
        <v>1253.345</v>
      </c>
    </row>
    <row r="114" spans="1:13" ht="49.5" x14ac:dyDescent="0.3">
      <c r="A114" s="190"/>
      <c r="B114" s="195" t="s">
        <v>210</v>
      </c>
      <c r="C114" s="191">
        <v>123.79116666666668</v>
      </c>
      <c r="D114" s="191">
        <v>6</v>
      </c>
      <c r="E114" s="192">
        <v>234.554</v>
      </c>
      <c r="F114" s="191">
        <v>234.554</v>
      </c>
      <c r="G114" s="191">
        <v>0</v>
      </c>
      <c r="H114" s="191">
        <v>239.29499999999999</v>
      </c>
      <c r="I114" s="193">
        <v>5</v>
      </c>
      <c r="J114" s="191">
        <v>268.89800000000002</v>
      </c>
      <c r="K114" s="193">
        <v>6</v>
      </c>
      <c r="L114" s="191">
        <v>0</v>
      </c>
      <c r="M114" s="191">
        <v>742.74700000000007</v>
      </c>
    </row>
    <row r="115" spans="1:13" ht="49.5" x14ac:dyDescent="0.3">
      <c r="A115" s="190"/>
      <c r="B115" s="195" t="s">
        <v>211</v>
      </c>
      <c r="C115" s="191">
        <v>91.552000000000007</v>
      </c>
      <c r="D115" s="191">
        <v>3</v>
      </c>
      <c r="E115" s="192">
        <v>112.02800000000001</v>
      </c>
      <c r="F115" s="191">
        <v>112.02800000000001</v>
      </c>
      <c r="G115" s="191">
        <v>0</v>
      </c>
      <c r="H115" s="191">
        <v>74.998000000000005</v>
      </c>
      <c r="I115" s="193">
        <v>2</v>
      </c>
      <c r="J115" s="191">
        <v>87.63</v>
      </c>
      <c r="K115" s="193">
        <v>3</v>
      </c>
      <c r="L115" s="191">
        <v>0</v>
      </c>
      <c r="M115" s="191">
        <v>274.65600000000001</v>
      </c>
    </row>
    <row r="116" spans="1:13" ht="49.5" x14ac:dyDescent="0.3">
      <c r="A116" s="190"/>
      <c r="B116" s="195" t="s">
        <v>212</v>
      </c>
      <c r="C116" s="191">
        <v>150.46714285714285</v>
      </c>
      <c r="D116" s="191">
        <v>7</v>
      </c>
      <c r="E116" s="192">
        <v>235.28</v>
      </c>
      <c r="F116" s="191">
        <v>235.28</v>
      </c>
      <c r="G116" s="191">
        <v>0</v>
      </c>
      <c r="H116" s="191">
        <v>457.15499999999997</v>
      </c>
      <c r="I116" s="193">
        <v>6</v>
      </c>
      <c r="J116" s="191">
        <v>360.83499999999998</v>
      </c>
      <c r="K116" s="193">
        <v>7</v>
      </c>
      <c r="L116" s="191">
        <v>0</v>
      </c>
      <c r="M116" s="191">
        <v>1053.27</v>
      </c>
    </row>
    <row r="117" spans="1:13" ht="66" x14ac:dyDescent="0.3">
      <c r="A117" s="190"/>
      <c r="B117" s="195" t="s">
        <v>213</v>
      </c>
      <c r="C117" s="191">
        <v>68.805599999999998</v>
      </c>
      <c r="D117" s="191">
        <v>5</v>
      </c>
      <c r="E117" s="192">
        <v>149.37299999999999</v>
      </c>
      <c r="F117" s="191">
        <v>149.37299999999999</v>
      </c>
      <c r="G117" s="191">
        <v>0</v>
      </c>
      <c r="H117" s="191">
        <v>104.026</v>
      </c>
      <c r="I117" s="193">
        <v>4</v>
      </c>
      <c r="J117" s="191">
        <v>90.629000000000005</v>
      </c>
      <c r="K117" s="193">
        <v>5</v>
      </c>
      <c r="L117" s="191">
        <v>0</v>
      </c>
      <c r="M117" s="191">
        <v>344.02800000000002</v>
      </c>
    </row>
    <row r="118" spans="1:13" ht="33" x14ac:dyDescent="0.3">
      <c r="A118" s="190"/>
      <c r="B118" s="195" t="s">
        <v>214</v>
      </c>
      <c r="C118" s="191">
        <v>54.209333333333326</v>
      </c>
      <c r="D118" s="191">
        <v>3</v>
      </c>
      <c r="E118" s="192">
        <v>0</v>
      </c>
      <c r="F118" s="191">
        <v>0</v>
      </c>
      <c r="G118" s="191">
        <v>0</v>
      </c>
      <c r="H118" s="191">
        <v>74.998000000000005</v>
      </c>
      <c r="I118" s="193">
        <v>2</v>
      </c>
      <c r="J118" s="191">
        <v>87.63</v>
      </c>
      <c r="K118" s="193">
        <v>3</v>
      </c>
      <c r="L118" s="191">
        <v>0</v>
      </c>
      <c r="M118" s="191">
        <v>162.62799999999999</v>
      </c>
    </row>
    <row r="119" spans="1:13" ht="49.5" x14ac:dyDescent="0.3">
      <c r="A119" s="190"/>
      <c r="B119" s="195" t="s">
        <v>215</v>
      </c>
      <c r="C119" s="191">
        <v>232.70499999999998</v>
      </c>
      <c r="D119" s="191">
        <v>4</v>
      </c>
      <c r="E119" s="192">
        <v>483.93200000000002</v>
      </c>
      <c r="F119" s="191">
        <v>483.93200000000002</v>
      </c>
      <c r="G119" s="191">
        <v>0</v>
      </c>
      <c r="H119" s="191">
        <v>207.75</v>
      </c>
      <c r="I119" s="193">
        <v>3</v>
      </c>
      <c r="J119" s="191">
        <v>214.59800000000001</v>
      </c>
      <c r="K119" s="193">
        <v>4</v>
      </c>
      <c r="L119" s="191">
        <v>24.54</v>
      </c>
      <c r="M119" s="191">
        <v>930.81999999999994</v>
      </c>
    </row>
    <row r="120" spans="1:13" ht="49.5" x14ac:dyDescent="0.3">
      <c r="A120" s="190"/>
      <c r="B120" s="195" t="s">
        <v>216</v>
      </c>
      <c r="C120" s="191">
        <v>75.600999999999999</v>
      </c>
      <c r="D120" s="191">
        <v>5</v>
      </c>
      <c r="E120" s="192">
        <v>181.434</v>
      </c>
      <c r="F120" s="191">
        <v>181.434</v>
      </c>
      <c r="G120" s="191">
        <v>0</v>
      </c>
      <c r="H120" s="191">
        <v>105.05</v>
      </c>
      <c r="I120" s="193">
        <v>4</v>
      </c>
      <c r="J120" s="191">
        <v>91.521000000000001</v>
      </c>
      <c r="K120" s="193">
        <v>5</v>
      </c>
      <c r="L120" s="191">
        <v>0</v>
      </c>
      <c r="M120" s="191">
        <v>378.005</v>
      </c>
    </row>
    <row r="121" spans="1:13" ht="82.5" x14ac:dyDescent="0.3">
      <c r="A121" s="190"/>
      <c r="B121" s="195" t="s">
        <v>258</v>
      </c>
      <c r="C121" s="191">
        <v>75.600999999999999</v>
      </c>
      <c r="D121" s="191">
        <v>5</v>
      </c>
      <c r="E121" s="192">
        <v>181.434</v>
      </c>
      <c r="F121" s="191">
        <v>181.434</v>
      </c>
      <c r="G121" s="191">
        <v>0</v>
      </c>
      <c r="H121" s="191">
        <v>105.05</v>
      </c>
      <c r="I121" s="193">
        <v>4</v>
      </c>
      <c r="J121" s="191">
        <v>91.521000000000001</v>
      </c>
      <c r="K121" s="193">
        <v>5</v>
      </c>
      <c r="L121" s="191">
        <v>0</v>
      </c>
      <c r="M121" s="191">
        <v>378.005</v>
      </c>
    </row>
    <row r="122" spans="1:13" ht="82.5" x14ac:dyDescent="0.3">
      <c r="A122" s="190"/>
      <c r="B122" s="195" t="s">
        <v>269</v>
      </c>
      <c r="C122" s="191">
        <v>152.60999999999999</v>
      </c>
      <c r="D122" s="191">
        <v>7</v>
      </c>
      <c r="E122" s="192">
        <v>235.28</v>
      </c>
      <c r="F122" s="191">
        <v>235.28</v>
      </c>
      <c r="G122" s="191">
        <v>0</v>
      </c>
      <c r="H122" s="191">
        <v>457.15499999999997</v>
      </c>
      <c r="I122" s="193">
        <v>6</v>
      </c>
      <c r="J122" s="191">
        <v>360.83499999999998</v>
      </c>
      <c r="K122" s="193">
        <v>7</v>
      </c>
      <c r="L122" s="191">
        <v>15</v>
      </c>
      <c r="M122" s="191">
        <v>1068.27</v>
      </c>
    </row>
    <row r="123" spans="1:13" ht="82.5" x14ac:dyDescent="0.3">
      <c r="A123" s="190"/>
      <c r="B123" s="195" t="s">
        <v>334</v>
      </c>
      <c r="C123" s="191">
        <v>23.27</v>
      </c>
      <c r="D123" s="191">
        <v>5</v>
      </c>
      <c r="E123" s="192">
        <v>0</v>
      </c>
      <c r="F123" s="191">
        <v>0</v>
      </c>
      <c r="G123" s="191">
        <v>0</v>
      </c>
      <c r="H123" s="191">
        <v>0</v>
      </c>
      <c r="I123" s="193">
        <v>4</v>
      </c>
      <c r="J123" s="191">
        <v>116.35</v>
      </c>
      <c r="K123" s="193">
        <v>5</v>
      </c>
      <c r="L123" s="191">
        <v>0</v>
      </c>
      <c r="M123" s="191">
        <v>116.35</v>
      </c>
    </row>
    <row r="124" spans="1:13" ht="66" x14ac:dyDescent="0.3">
      <c r="A124" s="190"/>
      <c r="B124" s="195" t="s">
        <v>336</v>
      </c>
      <c r="C124" s="191">
        <v>29.087499999999999</v>
      </c>
      <c r="D124" s="191">
        <v>4</v>
      </c>
      <c r="E124" s="192">
        <v>0</v>
      </c>
      <c r="F124" s="191">
        <v>0</v>
      </c>
      <c r="G124" s="191">
        <v>0</v>
      </c>
      <c r="H124" s="191">
        <v>0</v>
      </c>
      <c r="I124" s="193">
        <v>4</v>
      </c>
      <c r="J124" s="191">
        <v>116.35</v>
      </c>
      <c r="K124" s="193">
        <v>4</v>
      </c>
      <c r="L124" s="191">
        <v>0</v>
      </c>
      <c r="M124" s="191">
        <v>116.35</v>
      </c>
    </row>
    <row r="125" spans="1:13" ht="49.5" x14ac:dyDescent="0.3">
      <c r="A125" s="190"/>
      <c r="B125" s="195" t="s">
        <v>419</v>
      </c>
      <c r="C125" s="191">
        <v>44.209666666666664</v>
      </c>
      <c r="D125" s="191">
        <v>3</v>
      </c>
      <c r="E125" s="192">
        <v>0</v>
      </c>
      <c r="F125" s="191">
        <v>0</v>
      </c>
      <c r="G125" s="191">
        <v>0</v>
      </c>
      <c r="H125" s="191">
        <v>44.999000000000002</v>
      </c>
      <c r="I125" s="193">
        <v>2</v>
      </c>
      <c r="J125" s="191">
        <v>87.63</v>
      </c>
      <c r="K125" s="193">
        <v>3</v>
      </c>
      <c r="L125" s="191">
        <v>0</v>
      </c>
      <c r="M125" s="191">
        <v>132.62899999999999</v>
      </c>
    </row>
    <row r="126" spans="1:13" ht="49.5" x14ac:dyDescent="0.3">
      <c r="A126" s="190"/>
      <c r="B126" s="195" t="s">
        <v>418</v>
      </c>
      <c r="C126" s="191">
        <v>54.209333333333326</v>
      </c>
      <c r="D126" s="191">
        <v>3</v>
      </c>
      <c r="E126" s="192">
        <v>0</v>
      </c>
      <c r="F126" s="191">
        <v>0</v>
      </c>
      <c r="G126" s="191">
        <v>0</v>
      </c>
      <c r="H126" s="191">
        <v>74.998000000000005</v>
      </c>
      <c r="I126" s="193">
        <v>2</v>
      </c>
      <c r="J126" s="191">
        <v>87.63</v>
      </c>
      <c r="K126" s="193">
        <v>3</v>
      </c>
      <c r="L126" s="191">
        <v>0</v>
      </c>
      <c r="M126" s="191">
        <v>162.62799999999999</v>
      </c>
    </row>
    <row r="127" spans="1:13" ht="49.5" x14ac:dyDescent="0.3">
      <c r="A127" s="190"/>
      <c r="B127" s="195" t="s">
        <v>423</v>
      </c>
      <c r="C127" s="191">
        <v>135.03766666666669</v>
      </c>
      <c r="D127" s="191">
        <v>3</v>
      </c>
      <c r="E127" s="192">
        <v>155.37200000000001</v>
      </c>
      <c r="F127" s="191">
        <v>155.37200000000001</v>
      </c>
      <c r="G127" s="191">
        <v>0</v>
      </c>
      <c r="H127" s="191">
        <v>105.01900000000001</v>
      </c>
      <c r="I127" s="193">
        <v>2</v>
      </c>
      <c r="J127" s="191">
        <v>144.72200000000001</v>
      </c>
      <c r="K127" s="193">
        <v>3</v>
      </c>
      <c r="L127" s="191">
        <v>0</v>
      </c>
      <c r="M127" s="191">
        <v>405.11300000000006</v>
      </c>
    </row>
    <row r="128" spans="1:13" ht="66" x14ac:dyDescent="0.3">
      <c r="A128" s="190"/>
      <c r="B128" s="195" t="s">
        <v>450</v>
      </c>
      <c r="C128" s="191">
        <v>54.209333333333326</v>
      </c>
      <c r="D128" s="191">
        <v>3</v>
      </c>
      <c r="E128" s="192">
        <v>0</v>
      </c>
      <c r="F128" s="191">
        <v>0</v>
      </c>
      <c r="G128" s="191">
        <v>0</v>
      </c>
      <c r="H128" s="191">
        <v>74.998000000000005</v>
      </c>
      <c r="I128" s="193">
        <v>2</v>
      </c>
      <c r="J128" s="191">
        <v>87.63</v>
      </c>
      <c r="K128" s="193">
        <v>3</v>
      </c>
      <c r="L128" s="191">
        <v>0</v>
      </c>
      <c r="M128" s="191">
        <v>162.62799999999999</v>
      </c>
    </row>
    <row r="129" spans="1:13" ht="33" x14ac:dyDescent="0.3">
      <c r="A129" s="190"/>
      <c r="B129" s="195" t="s">
        <v>427</v>
      </c>
      <c r="C129" s="191">
        <v>44.209666666666664</v>
      </c>
      <c r="D129" s="191">
        <v>3</v>
      </c>
      <c r="E129" s="192">
        <v>0</v>
      </c>
      <c r="F129" s="191">
        <v>0</v>
      </c>
      <c r="G129" s="191">
        <v>0</v>
      </c>
      <c r="H129" s="191">
        <v>44.999000000000002</v>
      </c>
      <c r="I129" s="193">
        <v>2</v>
      </c>
      <c r="J129" s="191">
        <v>87.63</v>
      </c>
      <c r="K129" s="193">
        <v>3</v>
      </c>
      <c r="L129" s="191">
        <v>0</v>
      </c>
      <c r="M129" s="191">
        <v>132.62899999999999</v>
      </c>
    </row>
    <row r="130" spans="1:13" ht="66" x14ac:dyDescent="0.3">
      <c r="A130" s="190"/>
      <c r="B130" s="195" t="s">
        <v>429</v>
      </c>
      <c r="C130" s="191">
        <v>148.8752857142857</v>
      </c>
      <c r="D130" s="191">
        <v>7</v>
      </c>
      <c r="E130" s="192">
        <v>250.179</v>
      </c>
      <c r="F130" s="191">
        <v>250.179</v>
      </c>
      <c r="G130" s="191">
        <v>0</v>
      </c>
      <c r="H130" s="191">
        <v>414.267</v>
      </c>
      <c r="I130" s="193">
        <v>6</v>
      </c>
      <c r="J130" s="191">
        <v>377.68099999999998</v>
      </c>
      <c r="K130" s="193">
        <v>7</v>
      </c>
      <c r="L130" s="191">
        <v>0</v>
      </c>
      <c r="M130" s="191">
        <v>1042.127</v>
      </c>
    </row>
    <row r="131" spans="1:13" ht="82.5" x14ac:dyDescent="0.3">
      <c r="A131" s="190"/>
      <c r="B131" s="195" t="s">
        <v>451</v>
      </c>
      <c r="C131" s="191">
        <v>148.8752857142857</v>
      </c>
      <c r="D131" s="191">
        <v>7</v>
      </c>
      <c r="E131" s="192">
        <v>250.179</v>
      </c>
      <c r="F131" s="191">
        <v>250.179</v>
      </c>
      <c r="G131" s="191">
        <v>0</v>
      </c>
      <c r="H131" s="191">
        <v>414.267</v>
      </c>
      <c r="I131" s="193">
        <v>6</v>
      </c>
      <c r="J131" s="191">
        <v>377.68099999999998</v>
      </c>
      <c r="K131" s="193">
        <v>7</v>
      </c>
      <c r="L131" s="191">
        <v>0</v>
      </c>
      <c r="M131" s="191">
        <v>1042.127</v>
      </c>
    </row>
    <row r="132" spans="1:13" ht="66" x14ac:dyDescent="0.3">
      <c r="A132" s="190"/>
      <c r="B132" s="195" t="s">
        <v>459</v>
      </c>
      <c r="C132" s="191">
        <v>103.73875</v>
      </c>
      <c r="D132" s="191">
        <v>4</v>
      </c>
      <c r="E132" s="192">
        <v>169.50200000000001</v>
      </c>
      <c r="F132" s="191">
        <v>169.50200000000001</v>
      </c>
      <c r="G132" s="191">
        <v>0</v>
      </c>
      <c r="H132" s="191">
        <v>114.044</v>
      </c>
      <c r="I132" s="193">
        <v>3</v>
      </c>
      <c r="J132" s="191">
        <v>131.40899999999999</v>
      </c>
      <c r="K132" s="193">
        <v>4</v>
      </c>
      <c r="L132" s="191">
        <v>0</v>
      </c>
      <c r="M132" s="191">
        <v>414.95499999999998</v>
      </c>
    </row>
    <row r="133" spans="1:13" ht="66" x14ac:dyDescent="0.3">
      <c r="A133" s="190"/>
      <c r="B133" s="195" t="s">
        <v>460</v>
      </c>
      <c r="C133" s="191">
        <v>103.73875</v>
      </c>
      <c r="D133" s="191">
        <v>4</v>
      </c>
      <c r="E133" s="192">
        <v>169.50200000000001</v>
      </c>
      <c r="F133" s="191">
        <v>169.50200000000001</v>
      </c>
      <c r="G133" s="191">
        <v>0</v>
      </c>
      <c r="H133" s="191">
        <v>114.044</v>
      </c>
      <c r="I133" s="193">
        <v>3</v>
      </c>
      <c r="J133" s="191">
        <v>131.40899999999999</v>
      </c>
      <c r="K133" s="193">
        <v>4</v>
      </c>
      <c r="L133" s="191">
        <v>0</v>
      </c>
      <c r="M133" s="191">
        <v>414.95499999999998</v>
      </c>
    </row>
    <row r="134" spans="1:13" ht="82.5" x14ac:dyDescent="0.3">
      <c r="A134" s="190"/>
      <c r="B134" s="195" t="s">
        <v>461</v>
      </c>
      <c r="C134" s="191">
        <v>103.73875</v>
      </c>
      <c r="D134" s="191">
        <v>4</v>
      </c>
      <c r="E134" s="192">
        <v>169.50200000000001</v>
      </c>
      <c r="F134" s="191">
        <v>169.50200000000001</v>
      </c>
      <c r="G134" s="191">
        <v>0</v>
      </c>
      <c r="H134" s="191">
        <v>114.044</v>
      </c>
      <c r="I134" s="193">
        <v>3</v>
      </c>
      <c r="J134" s="191">
        <v>131.40899999999999</v>
      </c>
      <c r="K134" s="193">
        <v>4</v>
      </c>
      <c r="L134" s="191">
        <v>0</v>
      </c>
      <c r="M134" s="191">
        <v>414.95499999999998</v>
      </c>
    </row>
    <row r="135" spans="1:13" ht="49.5" x14ac:dyDescent="0.3">
      <c r="A135" s="190" t="s">
        <v>592</v>
      </c>
      <c r="B135" s="195" t="s">
        <v>613</v>
      </c>
      <c r="C135" s="191">
        <v>181.46549999999999</v>
      </c>
      <c r="D135" s="191">
        <v>4</v>
      </c>
      <c r="E135" s="192">
        <v>408.31700000000001</v>
      </c>
      <c r="F135" s="191">
        <v>408.31700000000001</v>
      </c>
      <c r="G135" s="191">
        <v>0</v>
      </c>
      <c r="H135" s="191">
        <v>127.732</v>
      </c>
      <c r="I135" s="193">
        <v>3</v>
      </c>
      <c r="J135" s="191">
        <v>189.81299999999999</v>
      </c>
      <c r="K135" s="193">
        <v>4</v>
      </c>
      <c r="L135" s="191">
        <v>0</v>
      </c>
      <c r="M135" s="191">
        <v>725.86199999999997</v>
      </c>
    </row>
    <row r="136" spans="1:13" ht="49.5" x14ac:dyDescent="0.3">
      <c r="A136" s="190"/>
      <c r="B136" s="195" t="s">
        <v>614</v>
      </c>
      <c r="C136" s="191">
        <v>185.21549999999999</v>
      </c>
      <c r="D136" s="191">
        <v>4</v>
      </c>
      <c r="E136" s="192">
        <v>408.31700000000001</v>
      </c>
      <c r="F136" s="191">
        <v>408.31700000000001</v>
      </c>
      <c r="G136" s="191">
        <v>0</v>
      </c>
      <c r="H136" s="191">
        <v>127.732</v>
      </c>
      <c r="I136" s="193">
        <v>3</v>
      </c>
      <c r="J136" s="191">
        <v>189.81299999999999</v>
      </c>
      <c r="K136" s="193">
        <v>4</v>
      </c>
      <c r="L136" s="191">
        <v>15</v>
      </c>
      <c r="M136" s="191">
        <v>740.86199999999997</v>
      </c>
    </row>
    <row r="137" spans="1:13" ht="49.5" x14ac:dyDescent="0.3">
      <c r="A137" s="190"/>
      <c r="B137" s="195" t="s">
        <v>615</v>
      </c>
      <c r="C137" s="191">
        <v>118.29583333333333</v>
      </c>
      <c r="D137" s="191">
        <v>6</v>
      </c>
      <c r="E137" s="192">
        <v>255.49299999999999</v>
      </c>
      <c r="F137" s="191">
        <v>255.49299999999999</v>
      </c>
      <c r="G137" s="191">
        <v>0</v>
      </c>
      <c r="H137" s="191">
        <v>160.68</v>
      </c>
      <c r="I137" s="193">
        <v>5</v>
      </c>
      <c r="J137" s="191">
        <v>283.702</v>
      </c>
      <c r="K137" s="193">
        <v>6</v>
      </c>
      <c r="L137" s="191">
        <v>9.9</v>
      </c>
      <c r="M137" s="191">
        <v>709.77499999999998</v>
      </c>
    </row>
    <row r="138" spans="1:13" ht="66" x14ac:dyDescent="0.3">
      <c r="A138" s="190"/>
      <c r="B138" s="195" t="s">
        <v>616</v>
      </c>
      <c r="C138" s="191">
        <v>96.696000000000012</v>
      </c>
      <c r="D138" s="191">
        <v>7</v>
      </c>
      <c r="E138" s="192">
        <v>491.86900000000003</v>
      </c>
      <c r="F138" s="191">
        <v>491.86900000000003</v>
      </c>
      <c r="G138" s="191">
        <v>0</v>
      </c>
      <c r="H138" s="191">
        <v>188.45400000000001</v>
      </c>
      <c r="I138" s="193">
        <v>12</v>
      </c>
      <c r="J138" s="191">
        <v>673.42100000000005</v>
      </c>
      <c r="K138" s="193">
        <v>14</v>
      </c>
      <c r="L138" s="191">
        <v>0</v>
      </c>
      <c r="M138" s="191">
        <v>1353.7440000000001</v>
      </c>
    </row>
    <row r="139" spans="1:13" ht="66" x14ac:dyDescent="0.3">
      <c r="A139" s="190"/>
      <c r="B139" s="195" t="s">
        <v>617</v>
      </c>
      <c r="C139" s="191">
        <v>127.59433333333334</v>
      </c>
      <c r="D139" s="191">
        <v>6</v>
      </c>
      <c r="E139" s="192">
        <v>263.08600000000001</v>
      </c>
      <c r="F139" s="191">
        <v>263.08600000000001</v>
      </c>
      <c r="G139" s="191">
        <v>0</v>
      </c>
      <c r="H139" s="191">
        <v>185.589</v>
      </c>
      <c r="I139" s="193">
        <v>5</v>
      </c>
      <c r="J139" s="191">
        <v>301.89100000000002</v>
      </c>
      <c r="K139" s="193">
        <v>6</v>
      </c>
      <c r="L139" s="191">
        <v>15</v>
      </c>
      <c r="M139" s="191">
        <v>765.56600000000003</v>
      </c>
    </row>
    <row r="140" spans="1:13" ht="33" x14ac:dyDescent="0.3">
      <c r="A140" s="190"/>
      <c r="B140" s="195" t="s">
        <v>618</v>
      </c>
      <c r="C140" s="191">
        <v>48.475749999999998</v>
      </c>
      <c r="D140" s="191">
        <v>4</v>
      </c>
      <c r="E140" s="192">
        <v>0</v>
      </c>
      <c r="F140" s="191">
        <v>0</v>
      </c>
      <c r="G140" s="191">
        <v>0</v>
      </c>
      <c r="H140" s="191">
        <v>0</v>
      </c>
      <c r="I140" s="193">
        <v>3</v>
      </c>
      <c r="J140" s="191">
        <v>193.90299999999999</v>
      </c>
      <c r="K140" s="193">
        <v>4</v>
      </c>
      <c r="L140" s="191">
        <v>0</v>
      </c>
      <c r="M140" s="191">
        <v>193.90299999999999</v>
      </c>
    </row>
    <row r="141" spans="1:13" ht="33" x14ac:dyDescent="0.3">
      <c r="A141" s="190"/>
      <c r="B141" s="195" t="s">
        <v>619</v>
      </c>
      <c r="C141" s="191">
        <v>48.237250000000003</v>
      </c>
      <c r="D141" s="191">
        <v>4</v>
      </c>
      <c r="E141" s="192">
        <v>0</v>
      </c>
      <c r="F141" s="191">
        <v>0</v>
      </c>
      <c r="G141" s="191">
        <v>0</v>
      </c>
      <c r="H141" s="191">
        <v>0</v>
      </c>
      <c r="I141" s="193">
        <v>3</v>
      </c>
      <c r="J141" s="191">
        <v>192.94900000000001</v>
      </c>
      <c r="K141" s="193">
        <v>4</v>
      </c>
      <c r="L141" s="191">
        <v>0</v>
      </c>
      <c r="M141" s="191">
        <v>192.94900000000001</v>
      </c>
    </row>
    <row r="142" spans="1:13" ht="49.5" x14ac:dyDescent="0.3">
      <c r="A142" s="190" t="s">
        <v>593</v>
      </c>
      <c r="B142" s="195" t="s">
        <v>217</v>
      </c>
      <c r="C142" s="191">
        <v>103.24176923076924</v>
      </c>
      <c r="D142" s="191">
        <v>13</v>
      </c>
      <c r="E142" s="192">
        <v>367.45600000000002</v>
      </c>
      <c r="F142" s="191">
        <v>367.45600000000002</v>
      </c>
      <c r="G142" s="191">
        <v>0</v>
      </c>
      <c r="H142" s="191">
        <v>366.59399999999999</v>
      </c>
      <c r="I142" s="193">
        <v>12</v>
      </c>
      <c r="J142" s="191">
        <v>608.09299999999996</v>
      </c>
      <c r="K142" s="193">
        <v>13</v>
      </c>
      <c r="L142" s="191">
        <v>0</v>
      </c>
      <c r="M142" s="191">
        <v>1342.143</v>
      </c>
    </row>
    <row r="143" spans="1:13" ht="33" x14ac:dyDescent="0.3">
      <c r="A143" s="190" t="s">
        <v>594</v>
      </c>
      <c r="B143" s="195" t="s">
        <v>311</v>
      </c>
      <c r="C143" s="191">
        <v>185.95025000000001</v>
      </c>
      <c r="D143" s="191">
        <v>4</v>
      </c>
      <c r="E143" s="192">
        <v>329.96499999999997</v>
      </c>
      <c r="F143" s="191">
        <v>329.96499999999997</v>
      </c>
      <c r="G143" s="191">
        <v>0</v>
      </c>
      <c r="H143" s="191">
        <v>206.49600000000001</v>
      </c>
      <c r="I143" s="193">
        <v>3</v>
      </c>
      <c r="J143" s="191">
        <v>207.34</v>
      </c>
      <c r="K143" s="193">
        <v>4</v>
      </c>
      <c r="L143" s="191">
        <v>0</v>
      </c>
      <c r="M143" s="191">
        <v>743.80100000000004</v>
      </c>
    </row>
    <row r="144" spans="1:13" x14ac:dyDescent="0.3">
      <c r="A144" s="190" t="s">
        <v>89</v>
      </c>
      <c r="B144" s="190"/>
      <c r="C144" s="191">
        <v>115.56408154838712</v>
      </c>
      <c r="D144" s="191">
        <v>4.4797687861271687</v>
      </c>
      <c r="E144" s="192">
        <v>31054.493999999981</v>
      </c>
      <c r="F144" s="191">
        <v>31054.493999999981</v>
      </c>
      <c r="G144" s="191">
        <v>0</v>
      </c>
      <c r="H144" s="191">
        <v>24612.484</v>
      </c>
      <c r="I144" s="193">
        <v>608</v>
      </c>
      <c r="J144" s="191">
        <v>33123.057200000025</v>
      </c>
      <c r="K144" s="193">
        <v>775</v>
      </c>
      <c r="L144" s="191">
        <v>772.12799999999993</v>
      </c>
      <c r="M144" s="191">
        <v>89562.163200000025</v>
      </c>
    </row>
    <row r="145" spans="1:13" x14ac:dyDescent="0.3">
      <c r="A145" s="183"/>
      <c r="B145" s="184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4"/>
    </row>
    <row r="146" spans="1:13" x14ac:dyDescent="0.3">
      <c r="A146" s="183"/>
      <c r="B146" s="184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4"/>
    </row>
    <row r="147" spans="1:13" x14ac:dyDescent="0.3">
      <c r="A147" s="183"/>
      <c r="B147" s="184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4"/>
    </row>
    <row r="148" spans="1:13" x14ac:dyDescent="0.3">
      <c r="A148" s="183"/>
      <c r="B148" s="184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4"/>
    </row>
    <row r="149" spans="1:13" x14ac:dyDescent="0.3">
      <c r="A149" s="183"/>
      <c r="B149" s="184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</row>
    <row r="150" spans="1:13" x14ac:dyDescent="0.3">
      <c r="A150" s="183"/>
      <c r="B150" s="184"/>
      <c r="C150" s="18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</row>
    <row r="151" spans="1:13" x14ac:dyDescent="0.3">
      <c r="A151" s="183"/>
      <c r="B151" s="184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</row>
    <row r="152" spans="1:13" x14ac:dyDescent="0.3">
      <c r="A152" s="183"/>
      <c r="B152" s="184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4"/>
    </row>
    <row r="153" spans="1:13" x14ac:dyDescent="0.3">
      <c r="A153" s="183"/>
      <c r="B153" s="184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4"/>
    </row>
    <row r="154" spans="1:13" x14ac:dyDescent="0.3">
      <c r="A154" s="183"/>
      <c r="B154" s="184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4"/>
    </row>
    <row r="155" spans="1:13" x14ac:dyDescent="0.3">
      <c r="A155" s="183"/>
      <c r="B155" s="184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4"/>
    </row>
    <row r="156" spans="1:13" x14ac:dyDescent="0.3">
      <c r="A156" s="183"/>
      <c r="B156" s="184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4"/>
    </row>
    <row r="157" spans="1:13" x14ac:dyDescent="0.3">
      <c r="A157" s="183"/>
      <c r="B157" s="184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4"/>
    </row>
    <row r="158" spans="1:13" x14ac:dyDescent="0.3">
      <c r="A158" s="183"/>
      <c r="B158" s="184"/>
      <c r="C158" s="18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4"/>
    </row>
    <row r="159" spans="1:13" x14ac:dyDescent="0.3">
      <c r="A159" s="183"/>
      <c r="B159" s="184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4"/>
    </row>
    <row r="160" spans="1:13" x14ac:dyDescent="0.3">
      <c r="A160" s="183"/>
      <c r="B160" s="184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4"/>
    </row>
    <row r="161" spans="1:13" x14ac:dyDescent="0.3">
      <c r="A161" s="183"/>
      <c r="B161" s="184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4"/>
    </row>
    <row r="162" spans="1:13" x14ac:dyDescent="0.3">
      <c r="A162" s="183"/>
      <c r="B162" s="184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4"/>
    </row>
    <row r="163" spans="1:13" x14ac:dyDescent="0.3">
      <c r="A163" s="183"/>
      <c r="B163" s="184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4"/>
    </row>
    <row r="164" spans="1:13" x14ac:dyDescent="0.3">
      <c r="A164" s="183"/>
      <c r="B164" s="184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4"/>
    </row>
    <row r="165" spans="1:13" x14ac:dyDescent="0.3">
      <c r="A165" s="183"/>
      <c r="B165" s="184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4"/>
    </row>
    <row r="166" spans="1:13" x14ac:dyDescent="0.3">
      <c r="A166" s="183"/>
      <c r="B166" s="184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4"/>
    </row>
    <row r="167" spans="1:13" x14ac:dyDescent="0.3">
      <c r="A167" s="183"/>
      <c r="B167" s="184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4"/>
    </row>
    <row r="168" spans="1:13" x14ac:dyDescent="0.3">
      <c r="A168" s="183"/>
      <c r="B168" s="184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4"/>
    </row>
    <row r="169" spans="1:13" x14ac:dyDescent="0.3">
      <c r="A169" s="183"/>
      <c r="B169" s="184"/>
      <c r="C169" s="18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4"/>
    </row>
    <row r="170" spans="1:13" x14ac:dyDescent="0.3">
      <c r="A170" s="183"/>
      <c r="B170" s="184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4"/>
    </row>
    <row r="171" spans="1:13" x14ac:dyDescent="0.3">
      <c r="A171" s="183"/>
      <c r="B171" s="184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4"/>
    </row>
    <row r="172" spans="1:13" x14ac:dyDescent="0.3">
      <c r="A172" s="183"/>
      <c r="B172" s="184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4"/>
    </row>
    <row r="173" spans="1:13" x14ac:dyDescent="0.3">
      <c r="A173" s="183"/>
      <c r="B173" s="184"/>
      <c r="C173" s="18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4"/>
    </row>
    <row r="174" spans="1:13" x14ac:dyDescent="0.3">
      <c r="A174" s="183"/>
      <c r="B174" s="184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4"/>
    </row>
    <row r="175" spans="1:13" x14ac:dyDescent="0.3">
      <c r="A175" s="183"/>
      <c r="B175" s="184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4"/>
    </row>
    <row r="176" spans="1:13" x14ac:dyDescent="0.3">
      <c r="A176" s="183"/>
      <c r="B176" s="184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4"/>
    </row>
    <row r="177" spans="1:13" x14ac:dyDescent="0.3">
      <c r="A177" s="183"/>
      <c r="B177" s="184"/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4"/>
    </row>
    <row r="178" spans="1:13" x14ac:dyDescent="0.3">
      <c r="A178" s="183"/>
      <c r="B178" s="184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4"/>
    </row>
    <row r="179" spans="1:13" x14ac:dyDescent="0.3">
      <c r="A179" s="183"/>
      <c r="B179" s="184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4"/>
    </row>
    <row r="180" spans="1:13" x14ac:dyDescent="0.3">
      <c r="A180" s="183"/>
      <c r="B180" s="184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4"/>
    </row>
    <row r="181" spans="1:13" x14ac:dyDescent="0.3">
      <c r="A181" s="183"/>
      <c r="B181" s="184"/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4"/>
    </row>
    <row r="182" spans="1:13" x14ac:dyDescent="0.3">
      <c r="A182" s="183"/>
      <c r="B182" s="184"/>
      <c r="C182" s="18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4"/>
    </row>
    <row r="183" spans="1:13" x14ac:dyDescent="0.3">
      <c r="A183" s="183"/>
      <c r="B183" s="184"/>
      <c r="C183" s="18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4"/>
    </row>
    <row r="184" spans="1:13" x14ac:dyDescent="0.3">
      <c r="A184" s="183"/>
      <c r="B184" s="184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4"/>
    </row>
    <row r="185" spans="1:13" x14ac:dyDescent="0.3">
      <c r="A185" s="183"/>
      <c r="B185" s="184"/>
      <c r="C185" s="18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</row>
    <row r="186" spans="1:13" x14ac:dyDescent="0.3">
      <c r="A186" s="183"/>
      <c r="B186" s="184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</row>
    <row r="187" spans="1:13" x14ac:dyDescent="0.3">
      <c r="A187" s="183"/>
      <c r="B187" s="184"/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</row>
    <row r="188" spans="1:13" x14ac:dyDescent="0.3">
      <c r="A188" s="183"/>
      <c r="B188" s="184"/>
      <c r="C188" s="18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4"/>
    </row>
    <row r="189" spans="1:13" x14ac:dyDescent="0.3">
      <c r="A189" s="183"/>
      <c r="B189" s="184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4"/>
    </row>
    <row r="190" spans="1:13" x14ac:dyDescent="0.3">
      <c r="A190" s="183"/>
      <c r="B190" s="184"/>
      <c r="C190" s="18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4"/>
    </row>
    <row r="191" spans="1:13" x14ac:dyDescent="0.3">
      <c r="A191" s="183"/>
      <c r="B191" s="184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4"/>
    </row>
    <row r="192" spans="1:13" x14ac:dyDescent="0.3">
      <c r="A192" s="183"/>
      <c r="B192" s="184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4"/>
    </row>
    <row r="193" spans="1:13" x14ac:dyDescent="0.3">
      <c r="A193" s="183"/>
      <c r="B193" s="184"/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4"/>
    </row>
    <row r="194" spans="1:13" x14ac:dyDescent="0.3">
      <c r="A194" s="183"/>
      <c r="B194" s="184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4"/>
    </row>
    <row r="195" spans="1:13" x14ac:dyDescent="0.3">
      <c r="A195" s="183"/>
      <c r="B195" s="184"/>
      <c r="C195" s="18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4"/>
    </row>
    <row r="196" spans="1:13" x14ac:dyDescent="0.3">
      <c r="A196" s="183"/>
      <c r="B196" s="184"/>
      <c r="C196" s="18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4"/>
    </row>
    <row r="197" spans="1:13" x14ac:dyDescent="0.3">
      <c r="A197" s="183"/>
      <c r="B197" s="184"/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4"/>
    </row>
    <row r="198" spans="1:13" x14ac:dyDescent="0.3">
      <c r="A198" s="183"/>
      <c r="B198" s="184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4"/>
    </row>
    <row r="199" spans="1:13" x14ac:dyDescent="0.3">
      <c r="A199" s="183"/>
      <c r="B199" s="184"/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4"/>
    </row>
    <row r="200" spans="1:13" x14ac:dyDescent="0.3">
      <c r="A200" s="183"/>
      <c r="B200" s="184"/>
      <c r="C200" s="18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4"/>
    </row>
    <row r="201" spans="1:13" x14ac:dyDescent="0.3">
      <c r="A201" s="183"/>
      <c r="B201" s="184"/>
      <c r="C201" s="18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4"/>
    </row>
    <row r="202" spans="1:13" x14ac:dyDescent="0.3">
      <c r="A202" s="183"/>
      <c r="B202" s="184"/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4"/>
    </row>
    <row r="203" spans="1:13" x14ac:dyDescent="0.3">
      <c r="A203" s="183"/>
      <c r="B203" s="184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4"/>
    </row>
    <row r="204" spans="1:13" x14ac:dyDescent="0.3">
      <c r="A204" s="183"/>
      <c r="B204" s="184"/>
      <c r="C204" s="18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4"/>
    </row>
    <row r="205" spans="1:13" x14ac:dyDescent="0.3">
      <c r="A205" s="183"/>
      <c r="B205" s="184"/>
      <c r="C205" s="18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4"/>
    </row>
    <row r="206" spans="1:13" x14ac:dyDescent="0.3">
      <c r="A206" s="183"/>
      <c r="B206" s="184"/>
      <c r="C206" s="18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4"/>
    </row>
    <row r="207" spans="1:13" x14ac:dyDescent="0.3">
      <c r="A207" s="183"/>
      <c r="B207" s="184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4"/>
    </row>
    <row r="208" spans="1:13" x14ac:dyDescent="0.3">
      <c r="A208" s="183"/>
      <c r="B208" s="184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4"/>
    </row>
    <row r="209" spans="1:13" x14ac:dyDescent="0.3">
      <c r="A209" s="183"/>
      <c r="B209" s="184"/>
      <c r="C209" s="18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4"/>
    </row>
    <row r="210" spans="1:13" x14ac:dyDescent="0.3">
      <c r="A210" s="183"/>
      <c r="B210" s="184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4"/>
    </row>
    <row r="211" spans="1:13" x14ac:dyDescent="0.3">
      <c r="A211" s="183"/>
      <c r="B211" s="184"/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4"/>
    </row>
    <row r="212" spans="1:13" x14ac:dyDescent="0.3">
      <c r="A212" s="183"/>
      <c r="B212" s="184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4"/>
    </row>
    <row r="213" spans="1:13" x14ac:dyDescent="0.3">
      <c r="A213" s="183"/>
      <c r="B213" s="184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4"/>
    </row>
    <row r="214" spans="1:13" x14ac:dyDescent="0.3">
      <c r="A214" s="183"/>
      <c r="B214" s="184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4"/>
    </row>
    <row r="215" spans="1:13" x14ac:dyDescent="0.3">
      <c r="A215" s="183"/>
      <c r="B215" s="184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4"/>
    </row>
    <row r="216" spans="1:13" x14ac:dyDescent="0.3">
      <c r="A216" s="183"/>
      <c r="B216" s="184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</row>
    <row r="217" spans="1:13" x14ac:dyDescent="0.3">
      <c r="A217" s="183"/>
      <c r="B217" s="184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</row>
    <row r="218" spans="1:13" x14ac:dyDescent="0.3">
      <c r="A218" s="183"/>
      <c r="B218" s="184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</row>
    <row r="219" spans="1:13" x14ac:dyDescent="0.3">
      <c r="A219" s="183"/>
      <c r="B219" s="184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4"/>
    </row>
    <row r="220" spans="1:13" x14ac:dyDescent="0.3">
      <c r="A220" s="183"/>
      <c r="B220" s="184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4"/>
    </row>
    <row r="221" spans="1:13" x14ac:dyDescent="0.3">
      <c r="A221" s="183"/>
      <c r="B221" s="184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4"/>
    </row>
    <row r="222" spans="1:13" x14ac:dyDescent="0.3">
      <c r="A222" s="183"/>
      <c r="B222" s="184"/>
      <c r="C222" s="18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4"/>
    </row>
    <row r="223" spans="1:13" x14ac:dyDescent="0.3">
      <c r="A223" s="183"/>
      <c r="B223" s="184"/>
      <c r="C223" s="18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4"/>
    </row>
    <row r="224" spans="1:13" x14ac:dyDescent="0.3">
      <c r="A224" s="183"/>
      <c r="B224" s="184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4"/>
    </row>
    <row r="225" spans="1:13" x14ac:dyDescent="0.3">
      <c r="A225" s="183"/>
      <c r="B225" s="184"/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4"/>
    </row>
    <row r="226" spans="1:13" x14ac:dyDescent="0.3">
      <c r="A226" s="183"/>
      <c r="B226" s="184"/>
      <c r="C226" s="18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4"/>
    </row>
    <row r="227" spans="1:13" x14ac:dyDescent="0.3">
      <c r="A227" s="183"/>
      <c r="B227" s="184"/>
      <c r="C227" s="18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4"/>
    </row>
    <row r="228" spans="1:13" x14ac:dyDescent="0.3">
      <c r="A228" s="183"/>
      <c r="B228" s="184"/>
      <c r="C228" s="18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4"/>
    </row>
    <row r="229" spans="1:13" x14ac:dyDescent="0.3">
      <c r="A229" s="183"/>
      <c r="B229" s="184"/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</row>
    <row r="230" spans="1:13" x14ac:dyDescent="0.3">
      <c r="A230" s="183"/>
      <c r="B230" s="184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</row>
    <row r="231" spans="1:13" x14ac:dyDescent="0.3">
      <c r="A231" s="183"/>
      <c r="B231" s="184"/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</row>
    <row r="232" spans="1:13" x14ac:dyDescent="0.3">
      <c r="A232" s="183"/>
      <c r="B232" s="184"/>
      <c r="C232" s="18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4"/>
    </row>
    <row r="233" spans="1:13" x14ac:dyDescent="0.3">
      <c r="A233" s="183"/>
      <c r="B233" s="184"/>
      <c r="C233" s="18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4"/>
    </row>
    <row r="234" spans="1:13" x14ac:dyDescent="0.3">
      <c r="A234" s="183"/>
      <c r="B234" s="184"/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4"/>
    </row>
    <row r="235" spans="1:13" x14ac:dyDescent="0.3">
      <c r="A235" s="183"/>
      <c r="B235" s="184"/>
      <c r="C235" s="18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4"/>
    </row>
    <row r="236" spans="1:13" x14ac:dyDescent="0.3">
      <c r="A236" s="183"/>
      <c r="B236" s="184"/>
      <c r="C236" s="18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4"/>
    </row>
    <row r="237" spans="1:13" x14ac:dyDescent="0.3">
      <c r="A237" s="183"/>
      <c r="B237" s="184"/>
      <c r="C237" s="18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4"/>
    </row>
    <row r="238" spans="1:13" x14ac:dyDescent="0.3">
      <c r="A238" s="183"/>
      <c r="B238" s="184"/>
      <c r="C238" s="18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4"/>
    </row>
    <row r="239" spans="1:13" x14ac:dyDescent="0.3">
      <c r="A239" s="183"/>
      <c r="B239" s="184"/>
      <c r="C239" s="18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4"/>
    </row>
    <row r="240" spans="1:13" x14ac:dyDescent="0.3">
      <c r="A240" s="183"/>
      <c r="B240" s="184"/>
      <c r="C240" s="183"/>
      <c r="D240" s="183"/>
      <c r="E240" s="183"/>
      <c r="F240" s="183"/>
      <c r="G240" s="183"/>
      <c r="H240" s="183"/>
      <c r="I240" s="183"/>
      <c r="J240" s="183"/>
      <c r="K240" s="183"/>
      <c r="L240" s="183"/>
      <c r="M240" s="184"/>
    </row>
    <row r="241" spans="1:13" x14ac:dyDescent="0.3">
      <c r="A241" s="183"/>
      <c r="B241" s="184"/>
      <c r="C241" s="183"/>
      <c r="D241" s="183"/>
      <c r="E241" s="183"/>
      <c r="F241" s="183"/>
      <c r="G241" s="183"/>
      <c r="H241" s="183"/>
      <c r="I241" s="183"/>
      <c r="J241" s="183"/>
      <c r="K241" s="183"/>
      <c r="L241" s="183"/>
      <c r="M241" s="184"/>
    </row>
    <row r="242" spans="1:13" x14ac:dyDescent="0.3">
      <c r="A242" s="183"/>
      <c r="B242" s="184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4"/>
    </row>
    <row r="243" spans="1:13" x14ac:dyDescent="0.3">
      <c r="A243" s="183"/>
      <c r="B243" s="184"/>
      <c r="C243" s="18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4"/>
    </row>
    <row r="244" spans="1:13" x14ac:dyDescent="0.3">
      <c r="A244" s="183"/>
      <c r="B244" s="184"/>
      <c r="C244" s="18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4"/>
    </row>
    <row r="245" spans="1:13" x14ac:dyDescent="0.3">
      <c r="A245" s="183"/>
      <c r="B245" s="184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4"/>
    </row>
    <row r="246" spans="1:13" x14ac:dyDescent="0.3">
      <c r="A246" s="183"/>
      <c r="B246" s="184"/>
      <c r="C246" s="18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4"/>
    </row>
    <row r="247" spans="1:13" x14ac:dyDescent="0.3">
      <c r="A247" s="183"/>
      <c r="B247" s="184"/>
      <c r="C247" s="18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</row>
    <row r="248" spans="1:13" x14ac:dyDescent="0.3">
      <c r="A248" s="183"/>
      <c r="B248" s="184"/>
      <c r="C248" s="18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</row>
    <row r="249" spans="1:13" x14ac:dyDescent="0.3">
      <c r="A249" s="183"/>
      <c r="B249" s="184"/>
      <c r="C249" s="18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</row>
    <row r="250" spans="1:13" x14ac:dyDescent="0.3">
      <c r="A250" s="183"/>
      <c r="B250" s="184"/>
      <c r="C250" s="183"/>
      <c r="D250" s="183"/>
      <c r="E250" s="183"/>
      <c r="F250" s="183"/>
      <c r="G250" s="183"/>
      <c r="H250" s="183"/>
      <c r="I250" s="183"/>
      <c r="J250" s="183"/>
      <c r="K250" s="183"/>
      <c r="L250" s="183"/>
      <c r="M250" s="184"/>
    </row>
    <row r="251" spans="1:13" x14ac:dyDescent="0.3">
      <c r="A251" s="183"/>
      <c r="B251" s="184"/>
      <c r="C251" s="183"/>
      <c r="D251" s="183"/>
      <c r="E251" s="183"/>
      <c r="F251" s="183"/>
      <c r="G251" s="183"/>
      <c r="H251" s="183"/>
      <c r="I251" s="183"/>
      <c r="J251" s="183"/>
      <c r="K251" s="183"/>
      <c r="L251" s="183"/>
      <c r="M251" s="184"/>
    </row>
    <row r="252" spans="1:13" x14ac:dyDescent="0.3">
      <c r="A252" s="183"/>
      <c r="B252" s="184"/>
      <c r="C252" s="183"/>
      <c r="D252" s="183"/>
      <c r="E252" s="183"/>
      <c r="F252" s="183"/>
      <c r="G252" s="183"/>
      <c r="H252" s="183"/>
      <c r="I252" s="183"/>
      <c r="J252" s="183"/>
      <c r="K252" s="183"/>
      <c r="L252" s="183"/>
      <c r="M252" s="184"/>
    </row>
    <row r="253" spans="1:13" x14ac:dyDescent="0.3">
      <c r="A253" s="183"/>
      <c r="B253" s="184"/>
      <c r="C253" s="183"/>
      <c r="D253" s="183"/>
      <c r="E253" s="183"/>
      <c r="F253" s="183"/>
      <c r="G253" s="183"/>
      <c r="H253" s="183"/>
      <c r="I253" s="183"/>
      <c r="J253" s="183"/>
      <c r="K253" s="183"/>
      <c r="L253" s="183"/>
      <c r="M253" s="184"/>
    </row>
    <row r="254" spans="1:13" x14ac:dyDescent="0.3">
      <c r="A254" s="183"/>
      <c r="B254" s="184"/>
      <c r="C254" s="183"/>
      <c r="D254" s="183"/>
      <c r="E254" s="183"/>
      <c r="F254" s="183"/>
      <c r="G254" s="183"/>
      <c r="H254" s="183"/>
      <c r="I254" s="183"/>
      <c r="J254" s="183"/>
      <c r="K254" s="183"/>
      <c r="L254" s="183"/>
      <c r="M254" s="184"/>
    </row>
    <row r="255" spans="1:13" x14ac:dyDescent="0.3">
      <c r="A255" s="183"/>
      <c r="B255" s="184"/>
      <c r="C255" s="183"/>
      <c r="D255" s="183"/>
      <c r="E255" s="183"/>
      <c r="F255" s="183"/>
      <c r="G255" s="183"/>
      <c r="H255" s="183"/>
      <c r="I255" s="183"/>
      <c r="J255" s="183"/>
      <c r="K255" s="183"/>
      <c r="L255" s="183"/>
      <c r="M255" s="184"/>
    </row>
    <row r="256" spans="1:13" x14ac:dyDescent="0.3">
      <c r="A256" s="183"/>
      <c r="B256" s="184"/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4"/>
    </row>
    <row r="257" spans="1:13" x14ac:dyDescent="0.3">
      <c r="A257" s="183"/>
      <c r="B257" s="184"/>
      <c r="C257" s="18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4"/>
    </row>
    <row r="258" spans="1:13" x14ac:dyDescent="0.3">
      <c r="A258" s="183"/>
      <c r="B258" s="184"/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4"/>
    </row>
    <row r="259" spans="1:13" x14ac:dyDescent="0.3">
      <c r="A259" s="183"/>
      <c r="B259" s="184"/>
      <c r="C259" s="183"/>
      <c r="D259" s="183"/>
      <c r="E259" s="183"/>
      <c r="F259" s="183"/>
      <c r="G259" s="183"/>
      <c r="H259" s="183"/>
      <c r="I259" s="183"/>
      <c r="J259" s="183"/>
      <c r="K259" s="183"/>
      <c r="L259" s="183"/>
      <c r="M259" s="184"/>
    </row>
    <row r="260" spans="1:13" x14ac:dyDescent="0.3">
      <c r="A260" s="183"/>
      <c r="B260" s="184"/>
      <c r="C260" s="18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</row>
    <row r="261" spans="1:13" x14ac:dyDescent="0.3">
      <c r="A261" s="183"/>
      <c r="B261" s="184"/>
      <c r="C261" s="18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</row>
    <row r="262" spans="1:13" x14ac:dyDescent="0.3">
      <c r="A262" s="183"/>
      <c r="B262" s="184"/>
      <c r="C262" s="18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</row>
    <row r="263" spans="1:13" x14ac:dyDescent="0.3">
      <c r="A263" s="183"/>
      <c r="B263" s="184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4"/>
    </row>
    <row r="264" spans="1:13" x14ac:dyDescent="0.3">
      <c r="A264" s="183"/>
      <c r="B264" s="184"/>
      <c r="C264" s="18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4"/>
    </row>
    <row r="265" spans="1:13" x14ac:dyDescent="0.3">
      <c r="A265" s="183"/>
      <c r="B265" s="184"/>
      <c r="C265" s="18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4"/>
    </row>
    <row r="266" spans="1:13" x14ac:dyDescent="0.3">
      <c r="A266" s="183"/>
      <c r="B266" s="184"/>
      <c r="C266" s="18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4"/>
    </row>
    <row r="267" spans="1:13" x14ac:dyDescent="0.3">
      <c r="A267" s="183"/>
      <c r="B267" s="184"/>
      <c r="C267" s="18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4"/>
    </row>
    <row r="268" spans="1:13" x14ac:dyDescent="0.3">
      <c r="A268" s="183"/>
      <c r="B268" s="184"/>
      <c r="C268" s="18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4"/>
    </row>
    <row r="269" spans="1:13" x14ac:dyDescent="0.3">
      <c r="A269" s="183"/>
      <c r="B269" s="184"/>
      <c r="C269" s="183"/>
      <c r="D269" s="183"/>
      <c r="E269" s="183"/>
      <c r="F269" s="183"/>
      <c r="G269" s="183"/>
      <c r="H269" s="183"/>
      <c r="I269" s="183"/>
      <c r="J269" s="183"/>
      <c r="K269" s="183"/>
      <c r="L269" s="183"/>
      <c r="M269" s="184"/>
    </row>
    <row r="270" spans="1:13" x14ac:dyDescent="0.3">
      <c r="A270" s="183"/>
      <c r="B270" s="184"/>
      <c r="C270" s="183"/>
      <c r="D270" s="183"/>
      <c r="E270" s="183"/>
      <c r="F270" s="183"/>
      <c r="G270" s="183"/>
      <c r="H270" s="183"/>
      <c r="I270" s="183"/>
      <c r="J270" s="183"/>
      <c r="K270" s="183"/>
      <c r="L270" s="183"/>
      <c r="M270" s="184"/>
    </row>
    <row r="271" spans="1:13" x14ac:dyDescent="0.3">
      <c r="A271" s="183"/>
      <c r="B271" s="184"/>
      <c r="C271" s="18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4"/>
    </row>
    <row r="272" spans="1:13" x14ac:dyDescent="0.3">
      <c r="A272" s="183"/>
      <c r="B272" s="184"/>
      <c r="C272" s="183"/>
      <c r="D272" s="183"/>
      <c r="E272" s="183"/>
      <c r="F272" s="183"/>
      <c r="G272" s="183"/>
      <c r="H272" s="183"/>
      <c r="I272" s="183"/>
      <c r="J272" s="183"/>
      <c r="K272" s="183"/>
      <c r="L272" s="183"/>
      <c r="M272" s="184"/>
    </row>
    <row r="273" spans="1:13" x14ac:dyDescent="0.3">
      <c r="A273" s="183"/>
      <c r="B273" s="184"/>
      <c r="C273" s="18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4"/>
    </row>
    <row r="274" spans="1:13" x14ac:dyDescent="0.3">
      <c r="A274" s="183"/>
      <c r="B274" s="184"/>
      <c r="C274" s="18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4"/>
    </row>
    <row r="275" spans="1:13" x14ac:dyDescent="0.3">
      <c r="A275" s="183"/>
      <c r="B275" s="184"/>
      <c r="C275" s="183"/>
      <c r="D275" s="183"/>
      <c r="E275" s="183"/>
      <c r="F275" s="183"/>
      <c r="G275" s="183"/>
      <c r="H275" s="183"/>
      <c r="I275" s="183"/>
      <c r="J275" s="183"/>
      <c r="K275" s="183"/>
      <c r="L275" s="183"/>
      <c r="M275" s="184"/>
    </row>
    <row r="276" spans="1:13" x14ac:dyDescent="0.3">
      <c r="A276" s="183"/>
      <c r="B276" s="184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4"/>
    </row>
    <row r="277" spans="1:13" x14ac:dyDescent="0.3">
      <c r="A277" s="183"/>
      <c r="B277" s="184"/>
      <c r="C277" s="183"/>
      <c r="D277" s="183"/>
      <c r="E277" s="183"/>
      <c r="F277" s="183"/>
      <c r="G277" s="183"/>
      <c r="H277" s="183"/>
      <c r="I277" s="183"/>
      <c r="J277" s="183"/>
      <c r="K277" s="183"/>
      <c r="L277" s="183"/>
      <c r="M277" s="184"/>
    </row>
    <row r="278" spans="1:13" x14ac:dyDescent="0.3">
      <c r="A278" s="183"/>
      <c r="B278" s="184"/>
      <c r="C278" s="183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</row>
    <row r="279" spans="1:13" x14ac:dyDescent="0.3">
      <c r="A279" s="183"/>
      <c r="B279" s="184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</row>
    <row r="280" spans="1:13" x14ac:dyDescent="0.3">
      <c r="A280" s="183"/>
      <c r="B280" s="184"/>
      <c r="C280" s="18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</row>
    <row r="281" spans="1:13" x14ac:dyDescent="0.3">
      <c r="A281" s="183"/>
      <c r="B281" s="184"/>
      <c r="C281" s="18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4"/>
    </row>
    <row r="282" spans="1:13" x14ac:dyDescent="0.3">
      <c r="A282" s="183"/>
      <c r="B282" s="184"/>
      <c r="C282" s="183"/>
      <c r="D282" s="183"/>
      <c r="E282" s="183"/>
      <c r="F282" s="183"/>
      <c r="G282" s="183"/>
      <c r="H282" s="183"/>
      <c r="I282" s="183"/>
      <c r="J282" s="183"/>
      <c r="K282" s="183"/>
      <c r="L282" s="183"/>
      <c r="M282" s="184"/>
    </row>
    <row r="283" spans="1:13" x14ac:dyDescent="0.3">
      <c r="A283" s="183"/>
      <c r="B283" s="184"/>
      <c r="C283" s="183"/>
      <c r="D283" s="183"/>
      <c r="E283" s="183"/>
      <c r="F283" s="183"/>
      <c r="G283" s="183"/>
      <c r="H283" s="183"/>
      <c r="I283" s="183"/>
      <c r="J283" s="183"/>
      <c r="K283" s="183"/>
      <c r="L283" s="183"/>
      <c r="M283" s="184"/>
    </row>
    <row r="284" spans="1:13" x14ac:dyDescent="0.3">
      <c r="A284" s="183"/>
      <c r="B284" s="184"/>
      <c r="C284" s="18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4"/>
    </row>
    <row r="285" spans="1:13" x14ac:dyDescent="0.3">
      <c r="A285" s="183"/>
      <c r="B285" s="184"/>
      <c r="C285" s="183"/>
      <c r="D285" s="183"/>
      <c r="E285" s="183"/>
      <c r="F285" s="183"/>
      <c r="G285" s="183"/>
      <c r="H285" s="183"/>
      <c r="I285" s="183"/>
      <c r="J285" s="183"/>
      <c r="K285" s="183"/>
      <c r="L285" s="183"/>
      <c r="M285" s="184"/>
    </row>
    <row r="286" spans="1:13" x14ac:dyDescent="0.3">
      <c r="A286" s="183"/>
      <c r="B286" s="184"/>
      <c r="C286" s="183"/>
      <c r="D286" s="183"/>
      <c r="E286" s="183"/>
      <c r="F286" s="185"/>
      <c r="G286" s="183"/>
      <c r="H286" s="186"/>
      <c r="I286" s="184"/>
      <c r="J286" s="183"/>
      <c r="K286" s="183"/>
      <c r="L286" s="183"/>
      <c r="M286" s="184"/>
    </row>
    <row r="287" spans="1:13" x14ac:dyDescent="0.3">
      <c r="A287" s="183"/>
      <c r="B287" s="184"/>
      <c r="C287" s="183"/>
      <c r="D287" s="183"/>
      <c r="E287" s="183"/>
      <c r="F287" s="185"/>
      <c r="G287" s="183"/>
      <c r="H287" s="186"/>
      <c r="I287" s="184"/>
      <c r="J287" s="183"/>
      <c r="K287" s="183"/>
      <c r="L287" s="183"/>
      <c r="M287" s="184"/>
    </row>
    <row r="288" spans="1:13" x14ac:dyDescent="0.3">
      <c r="A288" s="183"/>
      <c r="B288" s="184"/>
      <c r="C288" s="183"/>
      <c r="D288" s="183"/>
      <c r="E288" s="183"/>
      <c r="F288" s="185"/>
      <c r="G288" s="183"/>
      <c r="H288" s="186"/>
      <c r="I288" s="184"/>
      <c r="J288" s="183"/>
      <c r="K288" s="183"/>
      <c r="L288" s="183"/>
      <c r="M288" s="184"/>
    </row>
    <row r="289" spans="1:13" x14ac:dyDescent="0.3">
      <c r="A289" s="183"/>
      <c r="B289" s="184"/>
      <c r="C289" s="183"/>
      <c r="D289" s="183"/>
      <c r="E289" s="183"/>
      <c r="F289" s="185"/>
      <c r="G289" s="183"/>
      <c r="H289" s="186"/>
      <c r="I289" s="184"/>
      <c r="J289" s="183"/>
      <c r="K289" s="183"/>
      <c r="L289" s="183"/>
      <c r="M289" s="184"/>
    </row>
    <row r="290" spans="1:13" x14ac:dyDescent="0.3">
      <c r="A290" s="183"/>
      <c r="B290" s="184"/>
      <c r="C290" s="183"/>
      <c r="D290" s="183"/>
      <c r="E290" s="183"/>
      <c r="F290" s="185"/>
      <c r="G290" s="183"/>
      <c r="H290" s="186"/>
      <c r="I290" s="184"/>
      <c r="J290" s="183"/>
      <c r="K290" s="183"/>
      <c r="L290" s="183"/>
      <c r="M290" s="184"/>
    </row>
    <row r="291" spans="1:13" x14ac:dyDescent="0.3">
      <c r="A291" s="183"/>
      <c r="B291" s="184"/>
      <c r="C291" s="183"/>
      <c r="D291" s="183"/>
      <c r="E291" s="183"/>
      <c r="F291" s="185"/>
      <c r="G291" s="183"/>
      <c r="H291" s="186"/>
      <c r="I291" s="184"/>
      <c r="J291" s="183"/>
      <c r="K291" s="183"/>
      <c r="L291" s="183"/>
      <c r="M291" s="184"/>
    </row>
    <row r="292" spans="1:13" x14ac:dyDescent="0.3">
      <c r="A292" s="183"/>
      <c r="B292" s="184"/>
      <c r="C292" s="183"/>
      <c r="D292" s="183"/>
      <c r="E292" s="183"/>
      <c r="F292" s="185"/>
      <c r="G292" s="183"/>
      <c r="H292" s="186"/>
      <c r="I292" s="184"/>
      <c r="J292" s="183"/>
      <c r="K292" s="183"/>
      <c r="L292" s="183"/>
      <c r="M292" s="184"/>
    </row>
    <row r="293" spans="1:13" x14ac:dyDescent="0.3">
      <c r="A293" s="183"/>
      <c r="B293" s="184"/>
      <c r="C293" s="183"/>
      <c r="D293" s="183"/>
      <c r="E293" s="183"/>
      <c r="F293" s="185"/>
      <c r="G293" s="183"/>
      <c r="H293" s="186"/>
      <c r="I293" s="184"/>
      <c r="J293" s="183"/>
      <c r="K293" s="183"/>
      <c r="L293" s="183"/>
      <c r="M293" s="184"/>
    </row>
    <row r="294" spans="1:13" x14ac:dyDescent="0.3">
      <c r="A294" s="183"/>
      <c r="B294" s="184"/>
      <c r="C294" s="183"/>
      <c r="D294" s="183"/>
      <c r="E294" s="183"/>
      <c r="F294" s="185"/>
      <c r="G294" s="183"/>
      <c r="H294" s="186"/>
      <c r="I294" s="184"/>
      <c r="J294" s="183"/>
      <c r="K294" s="183"/>
      <c r="L294" s="183"/>
      <c r="M294" s="184"/>
    </row>
    <row r="295" spans="1:13" x14ac:dyDescent="0.3">
      <c r="A295" s="183"/>
      <c r="B295" s="184"/>
      <c r="C295" s="183"/>
      <c r="D295" s="183"/>
      <c r="E295" s="183"/>
      <c r="F295" s="185"/>
      <c r="G295" s="183"/>
      <c r="H295" s="186"/>
      <c r="I295" s="184"/>
      <c r="J295" s="183"/>
      <c r="K295" s="183"/>
      <c r="L295" s="183"/>
      <c r="M295" s="184"/>
    </row>
    <row r="296" spans="1:13" x14ac:dyDescent="0.3">
      <c r="A296" s="183"/>
      <c r="B296" s="184"/>
      <c r="C296" s="183"/>
      <c r="D296" s="183"/>
      <c r="E296" s="183"/>
      <c r="F296" s="185"/>
      <c r="G296" s="183"/>
      <c r="H296" s="186"/>
      <c r="I296" s="184"/>
      <c r="J296" s="183"/>
      <c r="K296" s="183"/>
      <c r="L296" s="183"/>
      <c r="M296" s="184"/>
    </row>
    <row r="297" spans="1:13" x14ac:dyDescent="0.3">
      <c r="A297" s="183"/>
      <c r="B297" s="184"/>
      <c r="C297" s="183"/>
      <c r="D297" s="183"/>
      <c r="E297" s="183"/>
      <c r="F297" s="185"/>
      <c r="G297" s="183"/>
      <c r="H297" s="186"/>
      <c r="I297" s="184"/>
      <c r="J297" s="183"/>
      <c r="K297" s="183"/>
      <c r="L297" s="183"/>
      <c r="M297" s="184"/>
    </row>
    <row r="298" spans="1:13" x14ac:dyDescent="0.3">
      <c r="A298" s="183"/>
      <c r="B298" s="184"/>
      <c r="C298" s="183"/>
      <c r="D298" s="183"/>
      <c r="E298" s="183"/>
      <c r="F298" s="185"/>
      <c r="G298" s="183"/>
      <c r="H298" s="186"/>
      <c r="I298" s="184"/>
      <c r="J298" s="183"/>
      <c r="K298" s="183"/>
      <c r="L298" s="183"/>
      <c r="M298" s="184"/>
    </row>
    <row r="299" spans="1:13" x14ac:dyDescent="0.3">
      <c r="A299" s="183"/>
      <c r="B299" s="184"/>
      <c r="C299" s="183"/>
      <c r="D299" s="183"/>
      <c r="E299" s="183"/>
      <c r="F299" s="185"/>
      <c r="G299" s="183"/>
      <c r="H299" s="186"/>
      <c r="I299" s="184"/>
      <c r="J299" s="183"/>
      <c r="K299" s="183"/>
      <c r="L299" s="183"/>
      <c r="M299" s="184"/>
    </row>
    <row r="300" spans="1:13" x14ac:dyDescent="0.3">
      <c r="A300" s="183"/>
      <c r="B300" s="184"/>
      <c r="C300" s="183"/>
      <c r="D300" s="183"/>
      <c r="E300" s="183"/>
      <c r="F300" s="185"/>
      <c r="G300" s="183"/>
      <c r="H300" s="186"/>
      <c r="I300" s="184"/>
      <c r="J300" s="183"/>
      <c r="K300" s="183"/>
      <c r="L300" s="183"/>
      <c r="M300" s="184"/>
    </row>
    <row r="301" spans="1:13" x14ac:dyDescent="0.3">
      <c r="A301" s="183"/>
      <c r="B301" s="184"/>
      <c r="C301" s="183"/>
      <c r="D301" s="183"/>
      <c r="E301" s="183"/>
      <c r="F301" s="185"/>
      <c r="G301" s="183"/>
      <c r="H301" s="186"/>
      <c r="I301" s="184"/>
      <c r="J301" s="183"/>
      <c r="K301" s="183"/>
      <c r="L301" s="183"/>
      <c r="M301" s="184"/>
    </row>
    <row r="302" spans="1:13" x14ac:dyDescent="0.3">
      <c r="A302" s="183"/>
      <c r="B302" s="184"/>
      <c r="C302" s="183"/>
      <c r="D302" s="183"/>
      <c r="E302" s="183"/>
      <c r="F302" s="185"/>
      <c r="G302" s="183"/>
      <c r="H302" s="186"/>
      <c r="I302" s="184"/>
      <c r="J302" s="183"/>
      <c r="K302" s="183"/>
      <c r="L302" s="183"/>
      <c r="M302" s="184"/>
    </row>
    <row r="303" spans="1:13" x14ac:dyDescent="0.3">
      <c r="A303" s="183"/>
      <c r="B303" s="184"/>
      <c r="C303" s="183"/>
      <c r="D303" s="183"/>
      <c r="E303" s="183"/>
      <c r="F303" s="185"/>
      <c r="G303" s="183"/>
      <c r="H303" s="186"/>
      <c r="I303" s="184"/>
      <c r="J303" s="183"/>
      <c r="K303" s="183"/>
      <c r="L303" s="183"/>
      <c r="M303" s="184"/>
    </row>
    <row r="304" spans="1:13" x14ac:dyDescent="0.3">
      <c r="A304" s="183"/>
      <c r="B304" s="184"/>
      <c r="C304" s="183"/>
      <c r="D304" s="183"/>
      <c r="E304" s="183"/>
      <c r="F304" s="185"/>
      <c r="G304" s="183"/>
      <c r="H304" s="186"/>
      <c r="I304" s="184"/>
      <c r="J304" s="183"/>
      <c r="K304" s="183"/>
      <c r="L304" s="183"/>
      <c r="M304" s="184"/>
    </row>
    <row r="305" spans="1:13" x14ac:dyDescent="0.3">
      <c r="A305" s="183"/>
      <c r="B305" s="184"/>
      <c r="C305" s="183"/>
      <c r="D305" s="183"/>
      <c r="E305" s="183"/>
      <c r="F305" s="185"/>
      <c r="G305" s="183"/>
      <c r="H305" s="186"/>
      <c r="I305" s="184"/>
      <c r="J305" s="183"/>
      <c r="K305" s="183"/>
      <c r="L305" s="183"/>
      <c r="M305" s="184"/>
    </row>
    <row r="306" spans="1:13" x14ac:dyDescent="0.3">
      <c r="A306" s="183"/>
      <c r="B306" s="184"/>
      <c r="C306" s="183"/>
      <c r="D306" s="183"/>
      <c r="E306" s="183"/>
      <c r="F306" s="185"/>
      <c r="G306" s="183"/>
      <c r="H306" s="186"/>
      <c r="I306" s="184"/>
      <c r="J306" s="183"/>
      <c r="K306" s="183"/>
      <c r="L306" s="183"/>
      <c r="M306" s="184"/>
    </row>
    <row r="307" spans="1:13" x14ac:dyDescent="0.3">
      <c r="A307" s="183"/>
      <c r="B307" s="184"/>
      <c r="C307" s="183"/>
      <c r="D307" s="183"/>
      <c r="E307" s="183"/>
      <c r="F307" s="185"/>
      <c r="G307" s="183"/>
      <c r="H307" s="186"/>
      <c r="I307" s="184"/>
      <c r="J307" s="183"/>
      <c r="K307" s="183"/>
      <c r="L307" s="183"/>
      <c r="M307" s="184"/>
    </row>
    <row r="308" spans="1:13" x14ac:dyDescent="0.3">
      <c r="A308" s="183"/>
      <c r="B308" s="184"/>
      <c r="C308" s="183"/>
      <c r="D308" s="183"/>
      <c r="E308" s="183"/>
      <c r="F308" s="185"/>
      <c r="G308" s="183"/>
      <c r="H308" s="186"/>
      <c r="I308" s="184"/>
      <c r="J308" s="183"/>
      <c r="K308" s="183"/>
      <c r="L308" s="183"/>
      <c r="M308" s="184"/>
    </row>
    <row r="309" spans="1:13" x14ac:dyDescent="0.3">
      <c r="A309" s="183"/>
      <c r="B309" s="184"/>
      <c r="C309" s="183"/>
      <c r="D309" s="183"/>
      <c r="E309" s="183"/>
      <c r="F309" s="185"/>
      <c r="G309" s="183"/>
      <c r="H309" s="186"/>
      <c r="I309" s="184"/>
      <c r="J309" s="183"/>
      <c r="K309" s="183"/>
      <c r="L309" s="183"/>
      <c r="M309" s="184"/>
    </row>
    <row r="310" spans="1:13" x14ac:dyDescent="0.3">
      <c r="A310" s="183"/>
      <c r="B310" s="184"/>
      <c r="C310" s="183"/>
      <c r="D310" s="183"/>
      <c r="E310" s="183"/>
      <c r="F310" s="185"/>
      <c r="G310" s="183"/>
      <c r="H310" s="186"/>
      <c r="I310" s="184"/>
      <c r="J310" s="183"/>
      <c r="K310" s="183"/>
      <c r="L310" s="183"/>
      <c r="M310" s="184"/>
    </row>
    <row r="311" spans="1:13" x14ac:dyDescent="0.3">
      <c r="A311" s="183"/>
      <c r="B311" s="184"/>
      <c r="C311" s="183"/>
      <c r="D311" s="183"/>
      <c r="E311" s="183"/>
      <c r="F311" s="185"/>
      <c r="G311" s="183"/>
      <c r="H311" s="186"/>
      <c r="I311" s="184"/>
      <c r="J311" s="183"/>
      <c r="K311" s="183"/>
      <c r="L311" s="183"/>
      <c r="M311" s="184"/>
    </row>
    <row r="312" spans="1:13" x14ac:dyDescent="0.3">
      <c r="A312" s="183"/>
      <c r="B312" s="184"/>
      <c r="C312" s="183"/>
      <c r="D312" s="183"/>
      <c r="E312" s="183"/>
      <c r="F312" s="185"/>
      <c r="G312" s="183"/>
      <c r="H312" s="186"/>
      <c r="I312" s="184"/>
      <c r="J312" s="183"/>
      <c r="K312" s="183"/>
      <c r="L312" s="183"/>
      <c r="M312" s="184"/>
    </row>
    <row r="313" spans="1:13" x14ac:dyDescent="0.3">
      <c r="A313" s="183"/>
      <c r="B313" s="184"/>
      <c r="C313" s="183"/>
      <c r="D313" s="183"/>
      <c r="E313" s="183"/>
      <c r="F313" s="185"/>
      <c r="G313" s="183"/>
      <c r="H313" s="186"/>
      <c r="I313" s="184"/>
      <c r="J313" s="183"/>
      <c r="K313" s="183"/>
      <c r="L313" s="183"/>
      <c r="M313" s="184"/>
    </row>
  </sheetData>
  <mergeCells count="6">
    <mergeCell ref="J7:M7"/>
    <mergeCell ref="A1:J1"/>
    <mergeCell ref="A2:J2"/>
    <mergeCell ref="J3:M3"/>
    <mergeCell ref="J4:M4"/>
    <mergeCell ref="J6:M6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11"/>
  <sheetViews>
    <sheetView zoomScale="60" zoomScaleNormal="60" workbookViewId="0">
      <pane ySplit="9" topLeftCell="A10" activePane="bottomLeft" state="frozen"/>
      <selection pane="bottomLeft" activeCell="A9" sqref="A9"/>
    </sheetView>
  </sheetViews>
  <sheetFormatPr defaultColWidth="9.140625" defaultRowHeight="17.25" x14ac:dyDescent="0.3"/>
  <cols>
    <col min="1" max="1" width="42.42578125" style="51" customWidth="1"/>
    <col min="2" max="2" width="17.140625" style="52" customWidth="1"/>
    <col min="3" max="3" width="21.5703125" style="53" customWidth="1"/>
    <col min="4" max="4" width="20.85546875" style="75" customWidth="1"/>
    <col min="5" max="5" width="39.5703125" style="29" customWidth="1"/>
    <col min="6" max="6" width="22.140625" style="54" customWidth="1"/>
    <col min="7" max="7" width="21.7109375" style="54" customWidth="1"/>
    <col min="8" max="8" width="27.42578125" style="29" customWidth="1"/>
    <col min="9" max="9" width="25.140625" style="29" customWidth="1"/>
    <col min="10" max="10" width="27.5703125" style="55" customWidth="1"/>
    <col min="11" max="12" width="26.28515625" style="55" customWidth="1"/>
    <col min="13" max="13" width="26.28515625" style="56" customWidth="1"/>
    <col min="14" max="14" width="21.5703125" style="55" customWidth="1"/>
    <col min="15" max="15" width="21.5703125" style="56" customWidth="1"/>
    <col min="16" max="16" width="22.5703125" style="55" customWidth="1"/>
    <col min="17" max="17" width="17.7109375" style="55" customWidth="1"/>
    <col min="18" max="18" width="23.5703125" style="57" customWidth="1"/>
    <col min="19" max="16384" width="9.140625" style="29"/>
  </cols>
  <sheetData>
    <row r="1" spans="1:18" ht="22.5" x14ac:dyDescent="0.4">
      <c r="A1" s="163" t="s">
        <v>69</v>
      </c>
      <c r="B1" s="163"/>
      <c r="C1" s="163"/>
      <c r="D1" s="163"/>
      <c r="E1" s="163"/>
      <c r="F1" s="163"/>
      <c r="G1" s="163"/>
      <c r="H1" s="163"/>
      <c r="I1" s="163"/>
      <c r="J1" s="163"/>
      <c r="K1" s="157"/>
      <c r="L1" s="157"/>
      <c r="M1" s="45"/>
      <c r="N1" s="30"/>
      <c r="O1" s="46"/>
      <c r="P1" s="30"/>
      <c r="Q1" s="30"/>
      <c r="R1" s="30"/>
    </row>
    <row r="2" spans="1:18" ht="18.75" x14ac:dyDescent="0.3">
      <c r="A2" s="164" t="s">
        <v>245</v>
      </c>
      <c r="B2" s="164"/>
      <c r="C2" s="164"/>
      <c r="D2" s="164"/>
      <c r="E2" s="164"/>
      <c r="F2" s="164"/>
      <c r="G2" s="164"/>
      <c r="H2" s="164"/>
      <c r="I2" s="164"/>
      <c r="J2" s="164"/>
      <c r="K2" s="158"/>
      <c r="L2" s="158"/>
      <c r="M2" s="47"/>
      <c r="N2" s="48"/>
      <c r="O2" s="49"/>
      <c r="P2" s="48"/>
      <c r="Q2" s="48"/>
      <c r="R2" s="50"/>
    </row>
    <row r="3" spans="1:18" x14ac:dyDescent="0.3">
      <c r="D3" s="53"/>
      <c r="J3" s="162" t="s">
        <v>25</v>
      </c>
      <c r="K3" s="162"/>
      <c r="L3" s="162"/>
      <c r="M3" s="162"/>
    </row>
    <row r="4" spans="1:18" x14ac:dyDescent="0.3">
      <c r="D4" s="53"/>
      <c r="J4" s="162" t="s">
        <v>24</v>
      </c>
      <c r="K4" s="162"/>
      <c r="L4" s="162"/>
      <c r="M4" s="162"/>
    </row>
    <row r="5" spans="1:18" x14ac:dyDescent="0.3">
      <c r="D5" s="53"/>
      <c r="K5" s="56"/>
      <c r="M5" s="58"/>
    </row>
    <row r="6" spans="1:18" ht="22.5" x14ac:dyDescent="0.4">
      <c r="A6" s="30"/>
      <c r="B6" s="59"/>
      <c r="C6" s="60"/>
      <c r="D6" s="60"/>
      <c r="E6" s="30"/>
      <c r="F6" s="61"/>
      <c r="G6" s="61"/>
      <c r="H6" s="30"/>
      <c r="I6" s="30"/>
      <c r="J6" s="162" t="s">
        <v>26</v>
      </c>
      <c r="K6" s="162"/>
      <c r="L6" s="162"/>
      <c r="M6" s="162"/>
      <c r="N6" s="29"/>
      <c r="P6" s="29"/>
      <c r="Q6" s="29"/>
      <c r="R6" s="30"/>
    </row>
    <row r="7" spans="1:18" ht="22.5" x14ac:dyDescent="0.4">
      <c r="A7" s="62"/>
      <c r="B7" s="59"/>
      <c r="C7" s="63"/>
      <c r="D7" s="63"/>
      <c r="E7" s="31"/>
      <c r="F7" s="64"/>
      <c r="G7" s="64"/>
      <c r="H7" s="31"/>
      <c r="I7" s="31"/>
      <c r="J7" s="162" t="s">
        <v>23</v>
      </c>
      <c r="K7" s="162"/>
      <c r="L7" s="162"/>
      <c r="M7" s="162"/>
      <c r="N7" s="29"/>
      <c r="O7" s="65"/>
      <c r="P7" s="29"/>
      <c r="Q7" s="29"/>
      <c r="R7" s="66"/>
    </row>
    <row r="8" spans="1:18" ht="18" thickBot="1" x14ac:dyDescent="0.35">
      <c r="A8" s="62"/>
      <c r="B8" s="67"/>
      <c r="C8" s="67"/>
      <c r="D8" s="67"/>
      <c r="E8" s="31"/>
      <c r="F8" s="64"/>
      <c r="G8" s="64"/>
      <c r="H8" s="31"/>
      <c r="I8" s="31"/>
      <c r="J8" s="31"/>
      <c r="K8" s="31"/>
      <c r="L8" s="31"/>
      <c r="M8" s="68"/>
      <c r="N8" s="31"/>
      <c r="O8" s="68"/>
      <c r="P8" s="31"/>
      <c r="Q8" s="31"/>
      <c r="R8" s="62" t="s">
        <v>246</v>
      </c>
    </row>
    <row r="9" spans="1:18" s="74" customFormat="1" ht="69" x14ac:dyDescent="0.3">
      <c r="A9" s="69" t="s">
        <v>30</v>
      </c>
      <c r="B9" s="70" t="s">
        <v>19</v>
      </c>
      <c r="C9" s="44" t="s">
        <v>82</v>
      </c>
      <c r="D9" s="44" t="s">
        <v>83</v>
      </c>
      <c r="E9" s="44" t="s">
        <v>84</v>
      </c>
      <c r="F9" s="71" t="s">
        <v>67</v>
      </c>
      <c r="G9" s="71" t="s">
        <v>68</v>
      </c>
      <c r="H9" s="44" t="s">
        <v>63</v>
      </c>
      <c r="I9" s="44" t="s">
        <v>239</v>
      </c>
      <c r="J9" s="44" t="s">
        <v>233</v>
      </c>
      <c r="K9" s="44" t="s">
        <v>64</v>
      </c>
      <c r="L9" s="72" t="s">
        <v>65</v>
      </c>
      <c r="M9" s="72" t="s">
        <v>85</v>
      </c>
      <c r="N9" s="44" t="s">
        <v>86</v>
      </c>
      <c r="O9" s="72" t="s">
        <v>87</v>
      </c>
      <c r="P9" s="44" t="s">
        <v>88</v>
      </c>
      <c r="Q9" s="44" t="s">
        <v>18</v>
      </c>
      <c r="R9" s="73" t="s">
        <v>97</v>
      </c>
    </row>
    <row r="10" spans="1:18" s="197" customFormat="1" ht="13.5" x14ac:dyDescent="0.25">
      <c r="A10" s="196">
        <v>1</v>
      </c>
      <c r="B10" s="196" t="s">
        <v>66</v>
      </c>
      <c r="C10" s="196" t="s">
        <v>110</v>
      </c>
      <c r="D10" s="196" t="s">
        <v>73</v>
      </c>
      <c r="E10" s="196" t="s">
        <v>76</v>
      </c>
      <c r="F10" s="196" t="s">
        <v>136</v>
      </c>
      <c r="G10" s="196" t="s">
        <v>137</v>
      </c>
      <c r="H10" s="196" t="s">
        <v>111</v>
      </c>
      <c r="I10" s="196" t="s">
        <v>74</v>
      </c>
      <c r="J10" s="196" t="s">
        <v>77</v>
      </c>
      <c r="K10" s="196" t="s">
        <v>112</v>
      </c>
      <c r="L10" s="196" t="s">
        <v>78</v>
      </c>
      <c r="M10" s="196" t="s">
        <v>113</v>
      </c>
      <c r="N10" s="196" t="s">
        <v>79</v>
      </c>
      <c r="O10" s="196" t="s">
        <v>114</v>
      </c>
      <c r="P10" s="196" t="s">
        <v>80</v>
      </c>
      <c r="Q10" s="196" t="s">
        <v>115</v>
      </c>
      <c r="R10" s="196" t="s">
        <v>81</v>
      </c>
    </row>
    <row r="11" spans="1:18" s="51" customFormat="1" ht="57" customHeight="1" x14ac:dyDescent="0.3">
      <c r="A11" s="198" t="s">
        <v>481</v>
      </c>
      <c r="B11" s="199"/>
      <c r="C11" s="22"/>
      <c r="D11" s="200"/>
      <c r="E11" s="201"/>
      <c r="F11" s="202"/>
      <c r="G11" s="202"/>
      <c r="H11" s="201"/>
      <c r="I11" s="203">
        <f>R11/O11</f>
        <v>91.143799999999985</v>
      </c>
      <c r="J11" s="137">
        <f t="shared" ref="J11:Q11" si="0">SUM(J12:J13)</f>
        <v>150.376</v>
      </c>
      <c r="K11" s="137">
        <f t="shared" si="0"/>
        <v>150.376</v>
      </c>
      <c r="L11" s="137">
        <f t="shared" si="0"/>
        <v>0</v>
      </c>
      <c r="M11" s="137">
        <f t="shared" si="0"/>
        <v>3</v>
      </c>
      <c r="N11" s="137">
        <f t="shared" si="0"/>
        <v>116.1</v>
      </c>
      <c r="O11" s="137">
        <f t="shared" si="0"/>
        <v>5</v>
      </c>
      <c r="P11" s="137">
        <f t="shared" si="0"/>
        <v>189.24299999999999</v>
      </c>
      <c r="Q11" s="137">
        <f t="shared" si="0"/>
        <v>0</v>
      </c>
      <c r="R11" s="137">
        <f>SUM(R12:R13)</f>
        <v>455.71899999999994</v>
      </c>
    </row>
    <row r="12" spans="1:18" ht="73.5" customHeight="1" x14ac:dyDescent="0.3">
      <c r="A12" s="24" t="s">
        <v>481</v>
      </c>
      <c r="B12" s="25" t="s">
        <v>482</v>
      </c>
      <c r="C12" s="22" t="s">
        <v>315</v>
      </c>
      <c r="D12" s="23" t="s">
        <v>479</v>
      </c>
      <c r="E12" s="26" t="s">
        <v>247</v>
      </c>
      <c r="F12" s="27">
        <v>45666</v>
      </c>
      <c r="G12" s="27">
        <v>45668</v>
      </c>
      <c r="H12" s="26" t="s">
        <v>218</v>
      </c>
      <c r="I12" s="204">
        <f t="shared" ref="I12:I75" si="1">R12/O12</f>
        <v>122.12866666666666</v>
      </c>
      <c r="J12" s="28">
        <f>K12+L12</f>
        <v>150.376</v>
      </c>
      <c r="K12" s="28">
        <v>150.376</v>
      </c>
      <c r="L12" s="28">
        <v>0</v>
      </c>
      <c r="M12" s="28">
        <f>G12-F12</f>
        <v>2</v>
      </c>
      <c r="N12" s="28">
        <v>116.1</v>
      </c>
      <c r="O12" s="28">
        <f>G12-F12+1</f>
        <v>3</v>
      </c>
      <c r="P12" s="28">
        <v>99.91</v>
      </c>
      <c r="Q12" s="28">
        <v>0</v>
      </c>
      <c r="R12" s="137">
        <f>J12+N12+P12+Q12</f>
        <v>366.38599999999997</v>
      </c>
    </row>
    <row r="13" spans="1:18" ht="76.5" customHeight="1" x14ac:dyDescent="0.3">
      <c r="A13" s="24" t="s">
        <v>481</v>
      </c>
      <c r="B13" s="25" t="s">
        <v>483</v>
      </c>
      <c r="C13" s="22" t="s">
        <v>315</v>
      </c>
      <c r="D13" s="23" t="s">
        <v>484</v>
      </c>
      <c r="E13" s="26" t="s">
        <v>247</v>
      </c>
      <c r="F13" s="27">
        <v>45747</v>
      </c>
      <c r="G13" s="27">
        <v>45748</v>
      </c>
      <c r="H13" s="26" t="s">
        <v>470</v>
      </c>
      <c r="I13" s="204">
        <f t="shared" si="1"/>
        <v>44.666499999999999</v>
      </c>
      <c r="J13" s="28">
        <f>K13+L13</f>
        <v>0</v>
      </c>
      <c r="K13" s="28">
        <v>0</v>
      </c>
      <c r="L13" s="28">
        <v>0</v>
      </c>
      <c r="M13" s="28">
        <f>G13-F13</f>
        <v>1</v>
      </c>
      <c r="N13" s="28">
        <v>0</v>
      </c>
      <c r="O13" s="28">
        <f>G13-F13+1</f>
        <v>2</v>
      </c>
      <c r="P13" s="28">
        <v>89.332999999999998</v>
      </c>
      <c r="Q13" s="28">
        <v>0</v>
      </c>
      <c r="R13" s="137">
        <f>J13+N13+P13+Q13</f>
        <v>89.332999999999998</v>
      </c>
    </row>
    <row r="14" spans="1:18" s="51" customFormat="1" x14ac:dyDescent="0.3">
      <c r="A14" s="198" t="s">
        <v>485</v>
      </c>
      <c r="B14" s="199"/>
      <c r="C14" s="22"/>
      <c r="D14" s="200"/>
      <c r="E14" s="201"/>
      <c r="F14" s="202"/>
      <c r="G14" s="202"/>
      <c r="H14" s="201"/>
      <c r="I14" s="203">
        <f t="shared" si="1"/>
        <v>158.80850000000001</v>
      </c>
      <c r="J14" s="137">
        <f t="shared" ref="J14:Q14" si="2">SUM(J15)</f>
        <v>278.01600000000002</v>
      </c>
      <c r="K14" s="137">
        <f t="shared" si="2"/>
        <v>278.01600000000002</v>
      </c>
      <c r="L14" s="137">
        <f t="shared" si="2"/>
        <v>0</v>
      </c>
      <c r="M14" s="137">
        <f t="shared" si="2"/>
        <v>3</v>
      </c>
      <c r="N14" s="137">
        <f t="shared" si="2"/>
        <v>244.804</v>
      </c>
      <c r="O14" s="137">
        <f t="shared" si="2"/>
        <v>4</v>
      </c>
      <c r="P14" s="137">
        <f t="shared" si="2"/>
        <v>102.414</v>
      </c>
      <c r="Q14" s="137">
        <f t="shared" si="2"/>
        <v>10</v>
      </c>
      <c r="R14" s="137">
        <f>SUM(R15)</f>
        <v>635.23400000000004</v>
      </c>
    </row>
    <row r="15" spans="1:18" ht="59.25" customHeight="1" x14ac:dyDescent="0.3">
      <c r="A15" s="24" t="s">
        <v>485</v>
      </c>
      <c r="B15" s="25" t="s">
        <v>486</v>
      </c>
      <c r="C15" s="22" t="s">
        <v>315</v>
      </c>
      <c r="D15" s="23" t="s">
        <v>350</v>
      </c>
      <c r="E15" s="26" t="s">
        <v>620</v>
      </c>
      <c r="F15" s="27">
        <v>45714</v>
      </c>
      <c r="G15" s="27">
        <v>45717</v>
      </c>
      <c r="H15" s="26" t="s">
        <v>351</v>
      </c>
      <c r="I15" s="204">
        <f t="shared" si="1"/>
        <v>158.80850000000001</v>
      </c>
      <c r="J15" s="28">
        <f>K15+L15</f>
        <v>278.01600000000002</v>
      </c>
      <c r="K15" s="28">
        <v>278.01600000000002</v>
      </c>
      <c r="L15" s="28">
        <v>0</v>
      </c>
      <c r="M15" s="28">
        <f>G15-F15</f>
        <v>3</v>
      </c>
      <c r="N15" s="28">
        <v>244.804</v>
      </c>
      <c r="O15" s="28">
        <f>G15-F15+1</f>
        <v>4</v>
      </c>
      <c r="P15" s="28">
        <v>102.414</v>
      </c>
      <c r="Q15" s="28">
        <v>10</v>
      </c>
      <c r="R15" s="137">
        <f t="shared" ref="R15" si="3">J15+N15+P15+Q15</f>
        <v>635.23400000000004</v>
      </c>
    </row>
    <row r="16" spans="1:18" s="51" customFormat="1" x14ac:dyDescent="0.3">
      <c r="A16" s="198" t="s">
        <v>138</v>
      </c>
      <c r="B16" s="199"/>
      <c r="C16" s="22"/>
      <c r="D16" s="200"/>
      <c r="E16" s="201"/>
      <c r="F16" s="202"/>
      <c r="G16" s="202"/>
      <c r="H16" s="201"/>
      <c r="I16" s="203">
        <f t="shared" si="1"/>
        <v>154.23655555555555</v>
      </c>
      <c r="J16" s="137">
        <f t="shared" ref="J16:Q16" si="4">SUM(J17:J18)</f>
        <v>607.33799999999997</v>
      </c>
      <c r="K16" s="137">
        <f t="shared" si="4"/>
        <v>607.33799999999997</v>
      </c>
      <c r="L16" s="137">
        <f t="shared" si="4"/>
        <v>0</v>
      </c>
      <c r="M16" s="137">
        <f t="shared" si="4"/>
        <v>7</v>
      </c>
      <c r="N16" s="137">
        <f t="shared" si="4"/>
        <v>332.81900000000002</v>
      </c>
      <c r="O16" s="137">
        <f t="shared" si="4"/>
        <v>9</v>
      </c>
      <c r="P16" s="137">
        <f t="shared" si="4"/>
        <v>447.97199999999998</v>
      </c>
      <c r="Q16" s="137">
        <f t="shared" si="4"/>
        <v>0</v>
      </c>
      <c r="R16" s="137">
        <f>SUM(R17:R18)</f>
        <v>1388.1289999999999</v>
      </c>
    </row>
    <row r="17" spans="1:18" ht="63" customHeight="1" x14ac:dyDescent="0.3">
      <c r="A17" s="24" t="s">
        <v>138</v>
      </c>
      <c r="B17" s="25" t="s">
        <v>38</v>
      </c>
      <c r="C17" s="22" t="s">
        <v>315</v>
      </c>
      <c r="D17" s="23" t="s">
        <v>312</v>
      </c>
      <c r="E17" s="26" t="s">
        <v>313</v>
      </c>
      <c r="F17" s="27">
        <v>45704</v>
      </c>
      <c r="G17" s="27">
        <v>45707</v>
      </c>
      <c r="H17" s="26" t="s">
        <v>314</v>
      </c>
      <c r="I17" s="204">
        <f t="shared" si="1"/>
        <v>169.292</v>
      </c>
      <c r="J17" s="28">
        <f>K17+L17</f>
        <v>264.48099999999999</v>
      </c>
      <c r="K17" s="28">
        <v>264.48099999999999</v>
      </c>
      <c r="L17" s="28">
        <v>0</v>
      </c>
      <c r="M17" s="28">
        <f>G17-F17</f>
        <v>3</v>
      </c>
      <c r="N17" s="28">
        <v>206.495</v>
      </c>
      <c r="O17" s="28">
        <f>G17-F17+1</f>
        <v>4</v>
      </c>
      <c r="P17" s="28">
        <v>206.19200000000001</v>
      </c>
      <c r="Q17" s="28">
        <v>0</v>
      </c>
      <c r="R17" s="137">
        <f t="shared" ref="R17:R18" si="5">J17+N17+P17+Q17</f>
        <v>677.16800000000001</v>
      </c>
    </row>
    <row r="18" spans="1:18" ht="57.75" customHeight="1" x14ac:dyDescent="0.3">
      <c r="A18" s="24" t="s">
        <v>138</v>
      </c>
      <c r="B18" s="25" t="s">
        <v>139</v>
      </c>
      <c r="C18" s="22" t="s">
        <v>315</v>
      </c>
      <c r="D18" s="23" t="s">
        <v>447</v>
      </c>
      <c r="E18" s="26" t="s">
        <v>448</v>
      </c>
      <c r="F18" s="27">
        <v>45740</v>
      </c>
      <c r="G18" s="27">
        <v>45744</v>
      </c>
      <c r="H18" s="26" t="s">
        <v>126</v>
      </c>
      <c r="I18" s="204">
        <f t="shared" si="1"/>
        <v>142.19220000000001</v>
      </c>
      <c r="J18" s="28">
        <f>K18+L18</f>
        <v>342.85700000000003</v>
      </c>
      <c r="K18" s="28">
        <v>342.85700000000003</v>
      </c>
      <c r="L18" s="28">
        <v>0</v>
      </c>
      <c r="M18" s="28">
        <f>G18-F18</f>
        <v>4</v>
      </c>
      <c r="N18" s="28">
        <v>126.324</v>
      </c>
      <c r="O18" s="28">
        <f>G18-F18+1</f>
        <v>5</v>
      </c>
      <c r="P18" s="28">
        <v>241.78</v>
      </c>
      <c r="Q18" s="28">
        <v>0</v>
      </c>
      <c r="R18" s="137">
        <f t="shared" si="5"/>
        <v>710.96100000000001</v>
      </c>
    </row>
    <row r="19" spans="1:18" s="51" customFormat="1" ht="79.5" customHeight="1" x14ac:dyDescent="0.3">
      <c r="A19" s="198" t="s">
        <v>487</v>
      </c>
      <c r="B19" s="199"/>
      <c r="C19" s="22"/>
      <c r="D19" s="200"/>
      <c r="E19" s="201"/>
      <c r="F19" s="202"/>
      <c r="G19" s="202"/>
      <c r="H19" s="201"/>
      <c r="I19" s="203">
        <f t="shared" si="1"/>
        <v>157.94522222222221</v>
      </c>
      <c r="J19" s="137">
        <f t="shared" ref="J19:Q19" si="6">SUM(J20:J29)</f>
        <v>2955.6180000000004</v>
      </c>
      <c r="K19" s="137">
        <f t="shared" si="6"/>
        <v>2955.6180000000004</v>
      </c>
      <c r="L19" s="137">
        <f t="shared" si="6"/>
        <v>0</v>
      </c>
      <c r="M19" s="137">
        <f t="shared" si="6"/>
        <v>35</v>
      </c>
      <c r="N19" s="137">
        <f t="shared" si="6"/>
        <v>2012.961</v>
      </c>
      <c r="O19" s="137">
        <f t="shared" si="6"/>
        <v>45</v>
      </c>
      <c r="P19" s="137">
        <f t="shared" si="6"/>
        <v>2134.5650000000001</v>
      </c>
      <c r="Q19" s="137">
        <f t="shared" si="6"/>
        <v>4.391</v>
      </c>
      <c r="R19" s="137">
        <f>SUM(R20:R29)</f>
        <v>7107.5349999999999</v>
      </c>
    </row>
    <row r="20" spans="1:18" ht="71.25" customHeight="1" x14ac:dyDescent="0.3">
      <c r="A20" s="24" t="s">
        <v>487</v>
      </c>
      <c r="B20" s="25" t="s">
        <v>488</v>
      </c>
      <c r="C20" s="22" t="s">
        <v>315</v>
      </c>
      <c r="D20" s="23" t="s">
        <v>296</v>
      </c>
      <c r="E20" s="26" t="s">
        <v>176</v>
      </c>
      <c r="F20" s="27">
        <v>45698</v>
      </c>
      <c r="G20" s="27">
        <v>45701</v>
      </c>
      <c r="H20" s="26" t="s">
        <v>229</v>
      </c>
      <c r="I20" s="204">
        <f t="shared" si="1"/>
        <v>184.65774999999999</v>
      </c>
      <c r="J20" s="28">
        <f t="shared" ref="J20:J27" si="7">K20+L20</f>
        <v>284.71499999999997</v>
      </c>
      <c r="K20" s="28">
        <v>284.71499999999997</v>
      </c>
      <c r="L20" s="28">
        <v>0</v>
      </c>
      <c r="M20" s="28">
        <f t="shared" ref="M20:M25" si="8">G20-F20</f>
        <v>3</v>
      </c>
      <c r="N20" s="28">
        <v>203.119</v>
      </c>
      <c r="O20" s="28">
        <f t="shared" ref="O20:O27" si="9">G20-F20+1</f>
        <v>4</v>
      </c>
      <c r="P20" s="28">
        <v>250.797</v>
      </c>
      <c r="Q20" s="28">
        <v>0</v>
      </c>
      <c r="R20" s="137">
        <f t="shared" ref="R20:R25" si="10">J20+N20+P20+Q20</f>
        <v>738.63099999999997</v>
      </c>
    </row>
    <row r="21" spans="1:18" ht="75.75" customHeight="1" x14ac:dyDescent="0.3">
      <c r="A21" s="24" t="s">
        <v>487</v>
      </c>
      <c r="B21" s="25" t="s">
        <v>489</v>
      </c>
      <c r="C21" s="22" t="s">
        <v>315</v>
      </c>
      <c r="D21" s="23" t="s">
        <v>297</v>
      </c>
      <c r="E21" s="26" t="s">
        <v>298</v>
      </c>
      <c r="F21" s="27">
        <v>45705</v>
      </c>
      <c r="G21" s="27">
        <v>45709</v>
      </c>
      <c r="H21" s="26" t="s">
        <v>299</v>
      </c>
      <c r="I21" s="204">
        <f t="shared" si="1"/>
        <v>131.422</v>
      </c>
      <c r="J21" s="28">
        <f t="shared" si="7"/>
        <v>362.26499999999999</v>
      </c>
      <c r="K21" s="28">
        <v>362.26499999999999</v>
      </c>
      <c r="L21" s="28">
        <v>0</v>
      </c>
      <c r="M21" s="28">
        <f t="shared" si="8"/>
        <v>4</v>
      </c>
      <c r="N21" s="28">
        <v>114.28700000000001</v>
      </c>
      <c r="O21" s="28">
        <f t="shared" si="9"/>
        <v>5</v>
      </c>
      <c r="P21" s="28">
        <v>180.55799999999999</v>
      </c>
      <c r="Q21" s="28">
        <v>0</v>
      </c>
      <c r="R21" s="137">
        <f t="shared" si="10"/>
        <v>657.11</v>
      </c>
    </row>
    <row r="22" spans="1:18" ht="132" customHeight="1" x14ac:dyDescent="0.3">
      <c r="A22" s="24" t="s">
        <v>487</v>
      </c>
      <c r="B22" s="25" t="s">
        <v>490</v>
      </c>
      <c r="C22" s="22" t="s">
        <v>315</v>
      </c>
      <c r="D22" s="23" t="s">
        <v>367</v>
      </c>
      <c r="E22" s="26" t="s">
        <v>368</v>
      </c>
      <c r="F22" s="27">
        <v>45727</v>
      </c>
      <c r="G22" s="27">
        <v>45731</v>
      </c>
      <c r="H22" s="26" t="s">
        <v>369</v>
      </c>
      <c r="I22" s="204">
        <f t="shared" si="1"/>
        <v>133.255</v>
      </c>
      <c r="J22" s="28">
        <f>K22+L22</f>
        <v>213.90700000000001</v>
      </c>
      <c r="K22" s="28">
        <v>213.90700000000001</v>
      </c>
      <c r="L22" s="28">
        <v>0</v>
      </c>
      <c r="M22" s="28">
        <f t="shared" si="8"/>
        <v>4</v>
      </c>
      <c r="N22" s="28">
        <v>214.59199999999998</v>
      </c>
      <c r="O22" s="28">
        <f t="shared" si="9"/>
        <v>5</v>
      </c>
      <c r="P22" s="28">
        <v>233.38499999999999</v>
      </c>
      <c r="Q22" s="28">
        <v>4.391</v>
      </c>
      <c r="R22" s="137">
        <f t="shared" si="10"/>
        <v>666.27499999999998</v>
      </c>
    </row>
    <row r="23" spans="1:18" ht="78.75" customHeight="1" x14ac:dyDescent="0.3">
      <c r="A23" s="24" t="s">
        <v>487</v>
      </c>
      <c r="B23" s="25" t="s">
        <v>491</v>
      </c>
      <c r="C23" s="22" t="s">
        <v>315</v>
      </c>
      <c r="D23" s="23" t="s">
        <v>371</v>
      </c>
      <c r="E23" s="26" t="s">
        <v>370</v>
      </c>
      <c r="F23" s="27">
        <v>45721</v>
      </c>
      <c r="G23" s="27">
        <v>45723</v>
      </c>
      <c r="H23" s="26" t="s">
        <v>232</v>
      </c>
      <c r="I23" s="204">
        <f t="shared" si="1"/>
        <v>282.37566666666663</v>
      </c>
      <c r="J23" s="28">
        <f t="shared" si="7"/>
        <v>371.38299999999998</v>
      </c>
      <c r="K23" s="28">
        <v>371.38299999999998</v>
      </c>
      <c r="L23" s="28">
        <v>0</v>
      </c>
      <c r="M23" s="28">
        <f t="shared" si="8"/>
        <v>2</v>
      </c>
      <c r="N23" s="28">
        <v>340.67</v>
      </c>
      <c r="O23" s="28">
        <f t="shared" si="9"/>
        <v>3</v>
      </c>
      <c r="P23" s="28">
        <v>135.07400000000001</v>
      </c>
      <c r="Q23" s="28">
        <v>0</v>
      </c>
      <c r="R23" s="137">
        <f>J23+N23+P23+Q23</f>
        <v>847.12699999999995</v>
      </c>
    </row>
    <row r="24" spans="1:18" ht="77.25" customHeight="1" x14ac:dyDescent="0.3">
      <c r="A24" s="24" t="s">
        <v>487</v>
      </c>
      <c r="B24" s="25" t="s">
        <v>492</v>
      </c>
      <c r="C24" s="22" t="s">
        <v>315</v>
      </c>
      <c r="D24" s="23" t="s">
        <v>371</v>
      </c>
      <c r="E24" s="26" t="s">
        <v>298</v>
      </c>
      <c r="F24" s="27">
        <v>45721</v>
      </c>
      <c r="G24" s="27">
        <v>45723</v>
      </c>
      <c r="H24" s="26" t="s">
        <v>232</v>
      </c>
      <c r="I24" s="204">
        <f t="shared" si="1"/>
        <v>268.07600000000002</v>
      </c>
      <c r="J24" s="28">
        <f t="shared" si="7"/>
        <v>371.38299999999998</v>
      </c>
      <c r="K24" s="28">
        <v>371.38299999999998</v>
      </c>
      <c r="L24" s="28">
        <v>0</v>
      </c>
      <c r="M24" s="28">
        <f t="shared" si="8"/>
        <v>2</v>
      </c>
      <c r="N24" s="28">
        <v>297.77100000000002</v>
      </c>
      <c r="O24" s="28">
        <f t="shared" si="9"/>
        <v>3</v>
      </c>
      <c r="P24" s="28">
        <v>135.07400000000001</v>
      </c>
      <c r="Q24" s="28">
        <v>0</v>
      </c>
      <c r="R24" s="137">
        <f t="shared" si="10"/>
        <v>804.22800000000007</v>
      </c>
    </row>
    <row r="25" spans="1:18" ht="128.25" customHeight="1" x14ac:dyDescent="0.3">
      <c r="A25" s="24" t="s">
        <v>487</v>
      </c>
      <c r="B25" s="25" t="s">
        <v>493</v>
      </c>
      <c r="C25" s="22" t="s">
        <v>315</v>
      </c>
      <c r="D25" s="23" t="s">
        <v>377</v>
      </c>
      <c r="E25" s="26" t="s">
        <v>378</v>
      </c>
      <c r="F25" s="27">
        <v>45710</v>
      </c>
      <c r="G25" s="27">
        <v>45716</v>
      </c>
      <c r="H25" s="26" t="s">
        <v>230</v>
      </c>
      <c r="I25" s="204">
        <f t="shared" si="1"/>
        <v>108.17100000000001</v>
      </c>
      <c r="J25" s="28">
        <f t="shared" si="7"/>
        <v>346.5</v>
      </c>
      <c r="K25" s="28">
        <v>346.5</v>
      </c>
      <c r="L25" s="28">
        <v>0</v>
      </c>
      <c r="M25" s="28">
        <f t="shared" si="8"/>
        <v>6</v>
      </c>
      <c r="N25" s="28">
        <v>201.25399999999999</v>
      </c>
      <c r="O25" s="28">
        <f t="shared" si="9"/>
        <v>7</v>
      </c>
      <c r="P25" s="28">
        <v>209.44300000000001</v>
      </c>
      <c r="Q25" s="28">
        <v>0</v>
      </c>
      <c r="R25" s="137">
        <f t="shared" si="10"/>
        <v>757.197</v>
      </c>
    </row>
    <row r="26" spans="1:18" ht="84.75" customHeight="1" x14ac:dyDescent="0.3">
      <c r="A26" s="24" t="s">
        <v>487</v>
      </c>
      <c r="B26" s="25" t="s">
        <v>494</v>
      </c>
      <c r="C26" s="22" t="s">
        <v>315</v>
      </c>
      <c r="D26" s="23" t="s">
        <v>397</v>
      </c>
      <c r="E26" s="26" t="s">
        <v>370</v>
      </c>
      <c r="F26" s="27">
        <v>45733</v>
      </c>
      <c r="G26" s="27">
        <v>45735</v>
      </c>
      <c r="H26" s="26" t="s">
        <v>223</v>
      </c>
      <c r="I26" s="204">
        <f t="shared" si="1"/>
        <v>153.48133333333331</v>
      </c>
      <c r="J26" s="28">
        <f t="shared" si="7"/>
        <v>197.56899999999999</v>
      </c>
      <c r="K26" s="28">
        <v>197.56899999999999</v>
      </c>
      <c r="L26" s="28">
        <v>0</v>
      </c>
      <c r="M26" s="28">
        <f t="shared" ref="M26:M29" si="11">G26-F26</f>
        <v>2</v>
      </c>
      <c r="N26" s="28">
        <v>106.62599999999999</v>
      </c>
      <c r="O26" s="28">
        <f t="shared" si="9"/>
        <v>3</v>
      </c>
      <c r="P26" s="28">
        <v>156.249</v>
      </c>
      <c r="Q26" s="28">
        <v>0</v>
      </c>
      <c r="R26" s="137">
        <f t="shared" ref="R26:R28" si="12">J26+N26+P26+Q26</f>
        <v>460.44399999999996</v>
      </c>
    </row>
    <row r="27" spans="1:18" ht="139.5" customHeight="1" x14ac:dyDescent="0.3">
      <c r="A27" s="24" t="s">
        <v>487</v>
      </c>
      <c r="B27" s="25" t="s">
        <v>495</v>
      </c>
      <c r="C27" s="22" t="s">
        <v>315</v>
      </c>
      <c r="D27" s="23" t="s">
        <v>404</v>
      </c>
      <c r="E27" s="26" t="s">
        <v>177</v>
      </c>
      <c r="F27" s="27">
        <v>45739</v>
      </c>
      <c r="G27" s="27">
        <v>45745</v>
      </c>
      <c r="H27" s="26" t="s">
        <v>229</v>
      </c>
      <c r="I27" s="204">
        <f t="shared" si="1"/>
        <v>161.94685714285714</v>
      </c>
      <c r="J27" s="28">
        <f t="shared" si="7"/>
        <v>401.34399999999999</v>
      </c>
      <c r="K27" s="28">
        <v>401.34399999999999</v>
      </c>
      <c r="L27" s="28">
        <v>0</v>
      </c>
      <c r="M27" s="28">
        <f t="shared" si="11"/>
        <v>6</v>
      </c>
      <c r="N27" s="28">
        <v>296.476</v>
      </c>
      <c r="O27" s="28">
        <f t="shared" si="9"/>
        <v>7</v>
      </c>
      <c r="P27" s="28">
        <v>435.80799999999999</v>
      </c>
      <c r="Q27" s="28">
        <v>0</v>
      </c>
      <c r="R27" s="137">
        <f t="shared" si="12"/>
        <v>1133.6279999999999</v>
      </c>
    </row>
    <row r="28" spans="1:18" ht="123" customHeight="1" x14ac:dyDescent="0.3">
      <c r="A28" s="24" t="s">
        <v>487</v>
      </c>
      <c r="B28" s="25" t="s">
        <v>496</v>
      </c>
      <c r="C28" s="22" t="s">
        <v>315</v>
      </c>
      <c r="D28" s="23" t="s">
        <v>415</v>
      </c>
      <c r="E28" s="26" t="s">
        <v>378</v>
      </c>
      <c r="F28" s="27">
        <v>45733</v>
      </c>
      <c r="G28" s="27">
        <v>45735</v>
      </c>
      <c r="H28" s="26" t="s">
        <v>223</v>
      </c>
      <c r="I28" s="204">
        <f t="shared" si="1"/>
        <v>153.47566666666665</v>
      </c>
      <c r="J28" s="28">
        <f t="shared" ref="J28:J29" si="13">K28+L28</f>
        <v>197.56899999999999</v>
      </c>
      <c r="K28" s="28">
        <v>197.56899999999999</v>
      </c>
      <c r="L28" s="28">
        <v>0</v>
      </c>
      <c r="M28" s="28">
        <f t="shared" si="11"/>
        <v>2</v>
      </c>
      <c r="N28" s="28">
        <v>106.61999999999999</v>
      </c>
      <c r="O28" s="28">
        <f t="shared" ref="O28:O29" si="14">G28-F28+1</f>
        <v>3</v>
      </c>
      <c r="P28" s="28">
        <v>156.238</v>
      </c>
      <c r="Q28" s="28">
        <v>0</v>
      </c>
      <c r="R28" s="137">
        <f t="shared" si="12"/>
        <v>460.42699999999996</v>
      </c>
    </row>
    <row r="29" spans="1:18" ht="128.25" customHeight="1" x14ac:dyDescent="0.3">
      <c r="A29" s="24" t="s">
        <v>487</v>
      </c>
      <c r="B29" s="25" t="s">
        <v>497</v>
      </c>
      <c r="C29" s="22" t="s">
        <v>315</v>
      </c>
      <c r="D29" s="23" t="s">
        <v>443</v>
      </c>
      <c r="E29" s="26" t="s">
        <v>444</v>
      </c>
      <c r="F29" s="27">
        <v>45748</v>
      </c>
      <c r="G29" s="27">
        <v>45752</v>
      </c>
      <c r="H29" s="26" t="s">
        <v>369</v>
      </c>
      <c r="I29" s="204">
        <f t="shared" si="1"/>
        <v>116.49359999999999</v>
      </c>
      <c r="J29" s="28">
        <f t="shared" si="13"/>
        <v>208.983</v>
      </c>
      <c r="K29" s="28">
        <v>208.983</v>
      </c>
      <c r="L29" s="28">
        <v>0</v>
      </c>
      <c r="M29" s="28">
        <f t="shared" si="11"/>
        <v>4</v>
      </c>
      <c r="N29" s="28">
        <v>131.54599999999999</v>
      </c>
      <c r="O29" s="28">
        <f t="shared" si="14"/>
        <v>5</v>
      </c>
      <c r="P29" s="28">
        <v>241.93899999999999</v>
      </c>
      <c r="Q29" s="28">
        <v>0</v>
      </c>
      <c r="R29" s="137">
        <f>J29+N29+P29+Q29</f>
        <v>582.46799999999996</v>
      </c>
    </row>
    <row r="30" spans="1:18" s="51" customFormat="1" ht="34.5" x14ac:dyDescent="0.3">
      <c r="A30" s="198" t="s">
        <v>498</v>
      </c>
      <c r="B30" s="25"/>
      <c r="C30" s="22"/>
      <c r="D30" s="200"/>
      <c r="E30" s="201"/>
      <c r="F30" s="202"/>
      <c r="G30" s="202"/>
      <c r="H30" s="201"/>
      <c r="I30" s="203">
        <f t="shared" si="1"/>
        <v>36.655777777777779</v>
      </c>
      <c r="J30" s="137">
        <f t="shared" ref="J30:Q30" si="15">SUM(J31:J33)</f>
        <v>0</v>
      </c>
      <c r="K30" s="137">
        <f t="shared" si="15"/>
        <v>0</v>
      </c>
      <c r="L30" s="137">
        <f t="shared" si="15"/>
        <v>0</v>
      </c>
      <c r="M30" s="137">
        <f t="shared" si="15"/>
        <v>6</v>
      </c>
      <c r="N30" s="137">
        <f t="shared" si="15"/>
        <v>0</v>
      </c>
      <c r="O30" s="137">
        <f t="shared" si="15"/>
        <v>9</v>
      </c>
      <c r="P30" s="137">
        <f t="shared" si="15"/>
        <v>329.90199999999999</v>
      </c>
      <c r="Q30" s="137">
        <f t="shared" si="15"/>
        <v>0</v>
      </c>
      <c r="R30" s="137">
        <f>SUM(R31:R33)</f>
        <v>329.90199999999999</v>
      </c>
    </row>
    <row r="31" spans="1:18" ht="48" customHeight="1" x14ac:dyDescent="0.3">
      <c r="A31" s="24" t="s">
        <v>498</v>
      </c>
      <c r="B31" s="25" t="s">
        <v>40</v>
      </c>
      <c r="C31" s="22" t="s">
        <v>315</v>
      </c>
      <c r="D31" s="23" t="s">
        <v>455</v>
      </c>
      <c r="E31" s="26" t="s">
        <v>178</v>
      </c>
      <c r="F31" s="27">
        <v>45739</v>
      </c>
      <c r="G31" s="27">
        <v>45739</v>
      </c>
      <c r="H31" s="26" t="s">
        <v>221</v>
      </c>
      <c r="I31" s="204">
        <f t="shared" si="1"/>
        <v>29</v>
      </c>
      <c r="J31" s="28">
        <f t="shared" ref="J31:J33" si="16">K31+L31</f>
        <v>0</v>
      </c>
      <c r="K31" s="28">
        <v>0</v>
      </c>
      <c r="L31" s="28">
        <v>0</v>
      </c>
      <c r="M31" s="28">
        <f>G31-F31</f>
        <v>0</v>
      </c>
      <c r="N31" s="28">
        <v>0</v>
      </c>
      <c r="O31" s="28">
        <f>G31-F31+1</f>
        <v>1</v>
      </c>
      <c r="P31" s="28">
        <v>29</v>
      </c>
      <c r="Q31" s="28">
        <v>0</v>
      </c>
      <c r="R31" s="137">
        <f t="shared" ref="R31:R33" si="17">J31+N31+P31+Q31</f>
        <v>29</v>
      </c>
    </row>
    <row r="32" spans="1:18" ht="75.75" customHeight="1" x14ac:dyDescent="0.3">
      <c r="A32" s="24" t="s">
        <v>498</v>
      </c>
      <c r="B32" s="25" t="s">
        <v>129</v>
      </c>
      <c r="C32" s="22" t="s">
        <v>315</v>
      </c>
      <c r="D32" s="23" t="s">
        <v>466</v>
      </c>
      <c r="E32" s="26" t="s">
        <v>467</v>
      </c>
      <c r="F32" s="27">
        <v>45743</v>
      </c>
      <c r="G32" s="27">
        <v>45746</v>
      </c>
      <c r="H32" s="26" t="s">
        <v>465</v>
      </c>
      <c r="I32" s="204">
        <f t="shared" si="1"/>
        <v>37.612749999999998</v>
      </c>
      <c r="J32" s="28">
        <f t="shared" ref="J32" si="18">K32+L32</f>
        <v>0</v>
      </c>
      <c r="K32" s="28">
        <v>0</v>
      </c>
      <c r="L32" s="28">
        <v>0</v>
      </c>
      <c r="M32" s="28">
        <f>G32-F32</f>
        <v>3</v>
      </c>
      <c r="N32" s="28">
        <v>0</v>
      </c>
      <c r="O32" s="28">
        <f>G32-F32+1</f>
        <v>4</v>
      </c>
      <c r="P32" s="28">
        <v>150.45099999999999</v>
      </c>
      <c r="Q32" s="28">
        <v>0</v>
      </c>
      <c r="R32" s="137">
        <f t="shared" ref="R32" si="19">J32+N32+P32+Q32</f>
        <v>150.45099999999999</v>
      </c>
    </row>
    <row r="33" spans="1:18" ht="126.75" customHeight="1" x14ac:dyDescent="0.3">
      <c r="A33" s="24" t="s">
        <v>498</v>
      </c>
      <c r="B33" s="25" t="s">
        <v>130</v>
      </c>
      <c r="C33" s="22" t="s">
        <v>315</v>
      </c>
      <c r="D33" s="23" t="s">
        <v>463</v>
      </c>
      <c r="E33" s="26" t="s">
        <v>464</v>
      </c>
      <c r="F33" s="27">
        <v>45743</v>
      </c>
      <c r="G33" s="27">
        <v>45746</v>
      </c>
      <c r="H33" s="26" t="s">
        <v>465</v>
      </c>
      <c r="I33" s="204">
        <f t="shared" si="1"/>
        <v>37.612749999999998</v>
      </c>
      <c r="J33" s="28">
        <f t="shared" si="16"/>
        <v>0</v>
      </c>
      <c r="K33" s="28">
        <v>0</v>
      </c>
      <c r="L33" s="28">
        <v>0</v>
      </c>
      <c r="M33" s="28">
        <f>G33-F33</f>
        <v>3</v>
      </c>
      <c r="N33" s="28">
        <v>0</v>
      </c>
      <c r="O33" s="28">
        <f>G33-F33+1</f>
        <v>4</v>
      </c>
      <c r="P33" s="28">
        <v>150.45099999999999</v>
      </c>
      <c r="Q33" s="28">
        <v>0</v>
      </c>
      <c r="R33" s="137">
        <f t="shared" si="17"/>
        <v>150.45099999999999</v>
      </c>
    </row>
    <row r="34" spans="1:18" s="51" customFormat="1" ht="34.5" x14ac:dyDescent="0.3">
      <c r="A34" s="198" t="s">
        <v>499</v>
      </c>
      <c r="B34" s="199"/>
      <c r="C34" s="22"/>
      <c r="D34" s="200"/>
      <c r="E34" s="201"/>
      <c r="F34" s="202"/>
      <c r="G34" s="202"/>
      <c r="H34" s="201"/>
      <c r="I34" s="203">
        <f t="shared" si="1"/>
        <v>164.56800000000001</v>
      </c>
      <c r="J34" s="137">
        <f t="shared" ref="J34:Q34" si="20">SUM(J35:J37)</f>
        <v>649.85500000000002</v>
      </c>
      <c r="K34" s="137">
        <f t="shared" si="20"/>
        <v>649.85500000000002</v>
      </c>
      <c r="L34" s="137">
        <f t="shared" si="20"/>
        <v>0</v>
      </c>
      <c r="M34" s="137">
        <f t="shared" si="20"/>
        <v>9</v>
      </c>
      <c r="N34" s="137">
        <f t="shared" si="20"/>
        <v>563.04700000000003</v>
      </c>
      <c r="O34" s="137">
        <f t="shared" si="20"/>
        <v>11</v>
      </c>
      <c r="P34" s="137">
        <f t="shared" si="20"/>
        <v>597.346</v>
      </c>
      <c r="Q34" s="137">
        <f t="shared" si="20"/>
        <v>0</v>
      </c>
      <c r="R34" s="137">
        <f>SUM(R35:R37)</f>
        <v>1810.248</v>
      </c>
    </row>
    <row r="35" spans="1:18" ht="57.75" customHeight="1" x14ac:dyDescent="0.3">
      <c r="A35" s="24" t="s">
        <v>499</v>
      </c>
      <c r="B35" s="25" t="s">
        <v>500</v>
      </c>
      <c r="C35" s="22" t="s">
        <v>315</v>
      </c>
      <c r="D35" s="23" t="s">
        <v>310</v>
      </c>
      <c r="E35" s="26" t="s">
        <v>316</v>
      </c>
      <c r="F35" s="27">
        <v>45704</v>
      </c>
      <c r="G35" s="27">
        <v>45707</v>
      </c>
      <c r="H35" s="26" t="s">
        <v>314</v>
      </c>
      <c r="I35" s="204">
        <f t="shared" si="1"/>
        <v>158.05425</v>
      </c>
      <c r="J35" s="28">
        <f>K35+L35</f>
        <v>218.375</v>
      </c>
      <c r="K35" s="28">
        <v>218.375</v>
      </c>
      <c r="L35" s="28">
        <v>0</v>
      </c>
      <c r="M35" s="28">
        <f t="shared" ref="M35:M36" si="21">G35-F35</f>
        <v>3</v>
      </c>
      <c r="N35" s="28">
        <v>206.501</v>
      </c>
      <c r="O35" s="28">
        <f t="shared" ref="O35:O37" si="22">G35-F35+1</f>
        <v>4</v>
      </c>
      <c r="P35" s="28">
        <v>207.34100000000001</v>
      </c>
      <c r="Q35" s="28">
        <v>0</v>
      </c>
      <c r="R35" s="137">
        <f t="shared" ref="R35:R37" si="23">J35+N35+P35+Q35</f>
        <v>632.21699999999998</v>
      </c>
    </row>
    <row r="36" spans="1:18" ht="123" customHeight="1" x14ac:dyDescent="0.3">
      <c r="A36" s="24" t="s">
        <v>499</v>
      </c>
      <c r="B36" s="25" t="s">
        <v>501</v>
      </c>
      <c r="C36" s="22" t="s">
        <v>315</v>
      </c>
      <c r="D36" s="23" t="s">
        <v>310</v>
      </c>
      <c r="E36" s="26" t="s">
        <v>317</v>
      </c>
      <c r="F36" s="27">
        <v>45704</v>
      </c>
      <c r="G36" s="27">
        <v>45707</v>
      </c>
      <c r="H36" s="26" t="s">
        <v>314</v>
      </c>
      <c r="I36" s="204">
        <f t="shared" si="1"/>
        <v>158.05425</v>
      </c>
      <c r="J36" s="28">
        <f>+K36+L36</f>
        <v>218.375</v>
      </c>
      <c r="K36" s="28">
        <v>218.375</v>
      </c>
      <c r="L36" s="28">
        <v>0</v>
      </c>
      <c r="M36" s="28">
        <f t="shared" si="21"/>
        <v>3</v>
      </c>
      <c r="N36" s="28">
        <v>206.501</v>
      </c>
      <c r="O36" s="28">
        <f t="shared" si="22"/>
        <v>4</v>
      </c>
      <c r="P36" s="28">
        <v>207.34100000000001</v>
      </c>
      <c r="Q36" s="28">
        <v>0</v>
      </c>
      <c r="R36" s="137">
        <f t="shared" si="23"/>
        <v>632.21699999999998</v>
      </c>
    </row>
    <row r="37" spans="1:18" ht="63" customHeight="1" x14ac:dyDescent="0.3">
      <c r="A37" s="24" t="s">
        <v>499</v>
      </c>
      <c r="B37" s="25" t="s">
        <v>502</v>
      </c>
      <c r="C37" s="22" t="s">
        <v>315</v>
      </c>
      <c r="D37" s="23" t="s">
        <v>417</v>
      </c>
      <c r="E37" s="26" t="s">
        <v>416</v>
      </c>
      <c r="F37" s="27">
        <v>45729</v>
      </c>
      <c r="G37" s="27">
        <v>45731</v>
      </c>
      <c r="H37" s="26" t="s">
        <v>225</v>
      </c>
      <c r="I37" s="204">
        <f t="shared" si="1"/>
        <v>181.93799999999999</v>
      </c>
      <c r="J37" s="28">
        <f>+K37+L37</f>
        <v>213.10499999999999</v>
      </c>
      <c r="K37" s="28">
        <v>213.10499999999999</v>
      </c>
      <c r="L37" s="28">
        <v>0</v>
      </c>
      <c r="M37" s="28">
        <v>3</v>
      </c>
      <c r="N37" s="28">
        <v>150.04499999999999</v>
      </c>
      <c r="O37" s="28">
        <f t="shared" si="22"/>
        <v>3</v>
      </c>
      <c r="P37" s="28">
        <v>182.66399999999999</v>
      </c>
      <c r="Q37" s="28">
        <v>0</v>
      </c>
      <c r="R37" s="137">
        <f t="shared" si="23"/>
        <v>545.81399999999996</v>
      </c>
    </row>
    <row r="38" spans="1:18" ht="68.25" customHeight="1" x14ac:dyDescent="0.3">
      <c r="A38" s="198" t="s">
        <v>503</v>
      </c>
      <c r="B38" s="25"/>
      <c r="C38" s="22"/>
      <c r="D38" s="23"/>
      <c r="E38" s="26"/>
      <c r="F38" s="27"/>
      <c r="G38" s="27"/>
      <c r="H38" s="26"/>
      <c r="I38" s="203">
        <f t="shared" si="1"/>
        <v>44.730333333333334</v>
      </c>
      <c r="J38" s="137">
        <f t="shared" ref="J38:Q38" si="24">SUM(J39:J40)</f>
        <v>0</v>
      </c>
      <c r="K38" s="137">
        <f t="shared" si="24"/>
        <v>0</v>
      </c>
      <c r="L38" s="137">
        <f t="shared" si="24"/>
        <v>0</v>
      </c>
      <c r="M38" s="137">
        <f t="shared" si="24"/>
        <v>4</v>
      </c>
      <c r="N38" s="137">
        <f t="shared" si="24"/>
        <v>0</v>
      </c>
      <c r="O38" s="137">
        <f t="shared" si="24"/>
        <v>6</v>
      </c>
      <c r="P38" s="137">
        <f t="shared" si="24"/>
        <v>268.38200000000001</v>
      </c>
      <c r="Q38" s="137">
        <f t="shared" si="24"/>
        <v>0</v>
      </c>
      <c r="R38" s="137">
        <f>SUM(R39:R40)</f>
        <v>268.38200000000001</v>
      </c>
    </row>
    <row r="39" spans="1:18" ht="130.5" customHeight="1" x14ac:dyDescent="0.3">
      <c r="A39" s="24" t="s">
        <v>503</v>
      </c>
      <c r="B39" s="25" t="s">
        <v>70</v>
      </c>
      <c r="C39" s="22" t="s">
        <v>315</v>
      </c>
      <c r="D39" s="23" t="s">
        <v>303</v>
      </c>
      <c r="E39" s="26" t="s">
        <v>304</v>
      </c>
      <c r="F39" s="27">
        <v>45700</v>
      </c>
      <c r="G39" s="27">
        <v>45702</v>
      </c>
      <c r="H39" s="26" t="s">
        <v>621</v>
      </c>
      <c r="I39" s="204">
        <f t="shared" si="1"/>
        <v>46.533666666666669</v>
      </c>
      <c r="J39" s="28">
        <f>+K39+L39</f>
        <v>0</v>
      </c>
      <c r="K39" s="28">
        <v>0</v>
      </c>
      <c r="L39" s="28">
        <v>0</v>
      </c>
      <c r="M39" s="28">
        <f>G39-F39</f>
        <v>2</v>
      </c>
      <c r="N39" s="28">
        <v>0</v>
      </c>
      <c r="O39" s="28">
        <f>G39-F39+1</f>
        <v>3</v>
      </c>
      <c r="P39" s="28">
        <v>139.601</v>
      </c>
      <c r="Q39" s="28">
        <v>0</v>
      </c>
      <c r="R39" s="137">
        <f>J39+N39+P39+Q39</f>
        <v>139.601</v>
      </c>
    </row>
    <row r="40" spans="1:18" ht="130.5" customHeight="1" x14ac:dyDescent="0.3">
      <c r="A40" s="24" t="s">
        <v>503</v>
      </c>
      <c r="B40" s="25" t="s">
        <v>100</v>
      </c>
      <c r="C40" s="22" t="s">
        <v>315</v>
      </c>
      <c r="D40" s="23" t="s">
        <v>468</v>
      </c>
      <c r="E40" s="26" t="s">
        <v>304</v>
      </c>
      <c r="F40" s="27">
        <v>45749</v>
      </c>
      <c r="G40" s="27">
        <v>45751</v>
      </c>
      <c r="H40" s="26" t="s">
        <v>469</v>
      </c>
      <c r="I40" s="204">
        <f t="shared" si="1"/>
        <v>42.927</v>
      </c>
      <c r="J40" s="28">
        <f>+K40+L40</f>
        <v>0</v>
      </c>
      <c r="K40" s="28">
        <v>0</v>
      </c>
      <c r="L40" s="28">
        <v>0</v>
      </c>
      <c r="M40" s="28">
        <f>G40-F40</f>
        <v>2</v>
      </c>
      <c r="N40" s="28">
        <v>0</v>
      </c>
      <c r="O40" s="28">
        <f>G40-F40+1</f>
        <v>3</v>
      </c>
      <c r="P40" s="28">
        <v>128.78100000000001</v>
      </c>
      <c r="Q40" s="28">
        <v>0</v>
      </c>
      <c r="R40" s="137">
        <f>J40+N40+P40+Q40</f>
        <v>128.78100000000001</v>
      </c>
    </row>
    <row r="41" spans="1:18" s="51" customFormat="1" ht="34.5" x14ac:dyDescent="0.3">
      <c r="A41" s="198" t="s">
        <v>504</v>
      </c>
      <c r="B41" s="199"/>
      <c r="C41" s="22"/>
      <c r="D41" s="200"/>
      <c r="E41" s="201"/>
      <c r="F41" s="202"/>
      <c r="G41" s="202"/>
      <c r="H41" s="201"/>
      <c r="I41" s="203">
        <f t="shared" si="1"/>
        <v>100.99890291262135</v>
      </c>
      <c r="J41" s="137">
        <f t="shared" ref="J41:Q41" si="25">SUM(J42:J59)</f>
        <v>3511.42</v>
      </c>
      <c r="K41" s="137">
        <f t="shared" si="25"/>
        <v>3511.42</v>
      </c>
      <c r="L41" s="137">
        <f t="shared" si="25"/>
        <v>0</v>
      </c>
      <c r="M41" s="137">
        <f t="shared" si="25"/>
        <v>80</v>
      </c>
      <c r="N41" s="137">
        <f t="shared" si="25"/>
        <v>2533.5929999999998</v>
      </c>
      <c r="O41" s="137">
        <f t="shared" si="25"/>
        <v>103</v>
      </c>
      <c r="P41" s="137">
        <f t="shared" si="25"/>
        <v>4263.049</v>
      </c>
      <c r="Q41" s="137">
        <f t="shared" si="25"/>
        <v>94.825000000000003</v>
      </c>
      <c r="R41" s="137">
        <f>SUM(R42:R59)</f>
        <v>10402.886999999999</v>
      </c>
    </row>
    <row r="42" spans="1:18" ht="78" customHeight="1" x14ac:dyDescent="0.3">
      <c r="A42" s="24" t="s">
        <v>504</v>
      </c>
      <c r="B42" s="25" t="s">
        <v>41</v>
      </c>
      <c r="C42" s="22" t="s">
        <v>315</v>
      </c>
      <c r="D42" s="23" t="s">
        <v>250</v>
      </c>
      <c r="E42" s="26" t="s">
        <v>179</v>
      </c>
      <c r="F42" s="27">
        <v>45672</v>
      </c>
      <c r="G42" s="27">
        <v>45675</v>
      </c>
      <c r="H42" s="26" t="s">
        <v>223</v>
      </c>
      <c r="I42" s="204">
        <f t="shared" si="1"/>
        <v>145.67675</v>
      </c>
      <c r="J42" s="28">
        <f>+K42+L42</f>
        <v>383.07600000000002</v>
      </c>
      <c r="K42" s="28">
        <v>383.07600000000002</v>
      </c>
      <c r="L42" s="28">
        <v>0</v>
      </c>
      <c r="M42" s="28">
        <f>G42-F42</f>
        <v>3</v>
      </c>
      <c r="N42" s="28">
        <v>0</v>
      </c>
      <c r="O42" s="28">
        <f>G42-F42+1</f>
        <v>4</v>
      </c>
      <c r="P42" s="28">
        <v>199.631</v>
      </c>
      <c r="Q42" s="28"/>
      <c r="R42" s="137">
        <f>J42+N42+P42+Q42</f>
        <v>582.70699999999999</v>
      </c>
    </row>
    <row r="43" spans="1:18" ht="75.75" customHeight="1" x14ac:dyDescent="0.3">
      <c r="A43" s="24" t="s">
        <v>504</v>
      </c>
      <c r="B43" s="25" t="s">
        <v>505</v>
      </c>
      <c r="C43" s="22" t="s">
        <v>315</v>
      </c>
      <c r="D43" s="23" t="s">
        <v>251</v>
      </c>
      <c r="E43" s="26" t="s">
        <v>180</v>
      </c>
      <c r="F43" s="27">
        <v>45672</v>
      </c>
      <c r="G43" s="27">
        <v>45675</v>
      </c>
      <c r="H43" s="26" t="s">
        <v>223</v>
      </c>
      <c r="I43" s="204">
        <f t="shared" si="1"/>
        <v>145.67675</v>
      </c>
      <c r="J43" s="28">
        <f>+K43+L43</f>
        <v>383.07600000000002</v>
      </c>
      <c r="K43" s="28">
        <v>383.07600000000002</v>
      </c>
      <c r="L43" s="28">
        <v>0</v>
      </c>
      <c r="M43" s="28">
        <f>G43-F43</f>
        <v>3</v>
      </c>
      <c r="N43" s="28">
        <v>0</v>
      </c>
      <c r="O43" s="28">
        <f>G43-F43+1</f>
        <v>4</v>
      </c>
      <c r="P43" s="28">
        <v>199.631</v>
      </c>
      <c r="Q43" s="28">
        <v>0</v>
      </c>
      <c r="R43" s="137">
        <f t="shared" ref="R43:R54" si="26">J43+N43+P43+Q43</f>
        <v>582.70699999999999</v>
      </c>
    </row>
    <row r="44" spans="1:18" ht="60" customHeight="1" x14ac:dyDescent="0.3">
      <c r="A44" s="24" t="s">
        <v>504</v>
      </c>
      <c r="B44" s="25" t="s">
        <v>506</v>
      </c>
      <c r="C44" s="22" t="s">
        <v>315</v>
      </c>
      <c r="D44" s="23" t="s">
        <v>477</v>
      </c>
      <c r="E44" s="26" t="s">
        <v>181</v>
      </c>
      <c r="F44" s="27">
        <v>45670</v>
      </c>
      <c r="G44" s="27">
        <v>45676</v>
      </c>
      <c r="H44" s="26" t="s">
        <v>252</v>
      </c>
      <c r="I44" s="204">
        <f t="shared" si="1"/>
        <v>32.113999999999997</v>
      </c>
      <c r="J44" s="28">
        <f t="shared" ref="J44:J54" si="27">+K44+L44</f>
        <v>0</v>
      </c>
      <c r="K44" s="28">
        <v>0</v>
      </c>
      <c r="L44" s="28">
        <v>0</v>
      </c>
      <c r="M44" s="28">
        <f>G44-F44</f>
        <v>6</v>
      </c>
      <c r="N44" s="28">
        <v>0</v>
      </c>
      <c r="O44" s="28">
        <f>G44-F44+1</f>
        <v>7</v>
      </c>
      <c r="P44" s="28">
        <v>224.798</v>
      </c>
      <c r="Q44" s="28">
        <v>0</v>
      </c>
      <c r="R44" s="137">
        <f t="shared" si="26"/>
        <v>224.798</v>
      </c>
    </row>
    <row r="45" spans="1:18" ht="127.5" customHeight="1" x14ac:dyDescent="0.3">
      <c r="A45" s="24" t="s">
        <v>504</v>
      </c>
      <c r="B45" s="25" t="s">
        <v>507</v>
      </c>
      <c r="C45" s="22" t="s">
        <v>315</v>
      </c>
      <c r="D45" s="23" t="s">
        <v>478</v>
      </c>
      <c r="E45" s="26" t="s">
        <v>184</v>
      </c>
      <c r="F45" s="27">
        <v>45670</v>
      </c>
      <c r="G45" s="27">
        <v>45676</v>
      </c>
      <c r="H45" s="26" t="s">
        <v>252</v>
      </c>
      <c r="I45" s="204">
        <f t="shared" si="1"/>
        <v>32.113999999999997</v>
      </c>
      <c r="J45" s="28">
        <f t="shared" si="27"/>
        <v>0</v>
      </c>
      <c r="K45" s="28">
        <v>0</v>
      </c>
      <c r="L45" s="28">
        <v>0</v>
      </c>
      <c r="M45" s="28">
        <f>G45-F45</f>
        <v>6</v>
      </c>
      <c r="N45" s="28">
        <v>0</v>
      </c>
      <c r="O45" s="28">
        <f>G45-F45+1</f>
        <v>7</v>
      </c>
      <c r="P45" s="28">
        <v>224.798</v>
      </c>
      <c r="Q45" s="28">
        <v>0</v>
      </c>
      <c r="R45" s="137">
        <f t="shared" si="26"/>
        <v>224.798</v>
      </c>
    </row>
    <row r="46" spans="1:18" ht="66" customHeight="1" x14ac:dyDescent="0.3">
      <c r="A46" s="24" t="s">
        <v>504</v>
      </c>
      <c r="B46" s="25" t="s">
        <v>508</v>
      </c>
      <c r="C46" s="22" t="s">
        <v>315</v>
      </c>
      <c r="D46" s="23" t="s">
        <v>277</v>
      </c>
      <c r="E46" s="26" t="s">
        <v>181</v>
      </c>
      <c r="F46" s="27">
        <v>45686</v>
      </c>
      <c r="G46" s="27">
        <v>45689</v>
      </c>
      <c r="H46" s="26" t="s">
        <v>227</v>
      </c>
      <c r="I46" s="204">
        <f t="shared" si="1"/>
        <v>151.26150000000001</v>
      </c>
      <c r="J46" s="28">
        <f t="shared" si="27"/>
        <v>297.964</v>
      </c>
      <c r="K46" s="28">
        <v>297.964</v>
      </c>
      <c r="L46" s="28">
        <v>0</v>
      </c>
      <c r="M46" s="28">
        <f t="shared" ref="M46:M54" si="28">G46-F46</f>
        <v>3</v>
      </c>
      <c r="N46" s="28">
        <v>169.86699999999999</v>
      </c>
      <c r="O46" s="28">
        <f t="shared" ref="O46:O53" si="29">G46-F46+1</f>
        <v>4</v>
      </c>
      <c r="P46" s="28">
        <v>137.215</v>
      </c>
      <c r="Q46" s="28">
        <v>0</v>
      </c>
      <c r="R46" s="137">
        <f t="shared" si="26"/>
        <v>605.04600000000005</v>
      </c>
    </row>
    <row r="47" spans="1:18" ht="123.75" customHeight="1" x14ac:dyDescent="0.3">
      <c r="A47" s="24" t="s">
        <v>504</v>
      </c>
      <c r="B47" s="25" t="s">
        <v>509</v>
      </c>
      <c r="C47" s="22" t="s">
        <v>315</v>
      </c>
      <c r="D47" s="23" t="s">
        <v>287</v>
      </c>
      <c r="E47" s="26" t="s">
        <v>288</v>
      </c>
      <c r="F47" s="27">
        <v>45690</v>
      </c>
      <c r="G47" s="27">
        <v>45692</v>
      </c>
      <c r="H47" s="26" t="s">
        <v>218</v>
      </c>
      <c r="I47" s="204">
        <f t="shared" si="1"/>
        <v>107.40466666666667</v>
      </c>
      <c r="J47" s="28">
        <f t="shared" si="27"/>
        <v>145.12299999999999</v>
      </c>
      <c r="K47" s="28">
        <v>145.12299999999999</v>
      </c>
      <c r="L47" s="28">
        <v>0</v>
      </c>
      <c r="M47" s="28">
        <f t="shared" si="28"/>
        <v>2</v>
      </c>
      <c r="N47" s="28">
        <v>77.12</v>
      </c>
      <c r="O47" s="28">
        <f t="shared" si="29"/>
        <v>3</v>
      </c>
      <c r="P47" s="28">
        <v>99.971000000000004</v>
      </c>
      <c r="Q47" s="28">
        <v>0</v>
      </c>
      <c r="R47" s="137">
        <f t="shared" si="26"/>
        <v>322.214</v>
      </c>
    </row>
    <row r="48" spans="1:18" ht="51.75" x14ac:dyDescent="0.3">
      <c r="A48" s="24" t="s">
        <v>504</v>
      </c>
      <c r="B48" s="25" t="s">
        <v>510</v>
      </c>
      <c r="C48" s="22" t="s">
        <v>315</v>
      </c>
      <c r="D48" s="23" t="s">
        <v>328</v>
      </c>
      <c r="E48" s="26" t="s">
        <v>181</v>
      </c>
      <c r="F48" s="27">
        <v>45708</v>
      </c>
      <c r="G48" s="27">
        <v>45710</v>
      </c>
      <c r="H48" s="26" t="s">
        <v>218</v>
      </c>
      <c r="I48" s="204">
        <f t="shared" si="1"/>
        <v>102.46966666666667</v>
      </c>
      <c r="J48" s="28">
        <f t="shared" si="27"/>
        <v>130.38499999999999</v>
      </c>
      <c r="K48" s="28">
        <v>130.38499999999999</v>
      </c>
      <c r="L48" s="28">
        <v>0</v>
      </c>
      <c r="M48" s="28">
        <f t="shared" si="28"/>
        <v>2</v>
      </c>
      <c r="N48" s="28">
        <v>77.090999999999994</v>
      </c>
      <c r="O48" s="28">
        <f t="shared" si="29"/>
        <v>3</v>
      </c>
      <c r="P48" s="28">
        <v>99.933000000000007</v>
      </c>
      <c r="Q48" s="28">
        <v>0</v>
      </c>
      <c r="R48" s="137">
        <f t="shared" si="26"/>
        <v>307.40899999999999</v>
      </c>
    </row>
    <row r="49" spans="1:18" ht="147.75" customHeight="1" x14ac:dyDescent="0.3">
      <c r="A49" s="24" t="s">
        <v>504</v>
      </c>
      <c r="B49" s="25" t="s">
        <v>511</v>
      </c>
      <c r="C49" s="22" t="s">
        <v>315</v>
      </c>
      <c r="D49" s="23" t="s">
        <v>329</v>
      </c>
      <c r="E49" s="26" t="s">
        <v>528</v>
      </c>
      <c r="F49" s="27">
        <v>45707</v>
      </c>
      <c r="G49" s="27">
        <v>45714</v>
      </c>
      <c r="H49" s="26" t="s">
        <v>330</v>
      </c>
      <c r="I49" s="204">
        <f t="shared" si="1"/>
        <v>82.962285714285713</v>
      </c>
      <c r="J49" s="28">
        <f t="shared" si="27"/>
        <v>267.09699999999998</v>
      </c>
      <c r="K49" s="28">
        <v>267.09699999999998</v>
      </c>
      <c r="L49" s="28">
        <v>0</v>
      </c>
      <c r="M49" s="28">
        <f t="shared" si="28"/>
        <v>7</v>
      </c>
      <c r="N49" s="28">
        <v>0</v>
      </c>
      <c r="O49" s="28">
        <v>7</v>
      </c>
      <c r="P49" s="28">
        <v>313.63900000000001</v>
      </c>
      <c r="Q49" s="28">
        <v>0</v>
      </c>
      <c r="R49" s="137">
        <f t="shared" si="26"/>
        <v>580.73599999999999</v>
      </c>
    </row>
    <row r="50" spans="1:18" ht="97.5" customHeight="1" x14ac:dyDescent="0.3">
      <c r="A50" s="24" t="s">
        <v>504</v>
      </c>
      <c r="B50" s="25" t="s">
        <v>512</v>
      </c>
      <c r="C50" s="22" t="s">
        <v>315</v>
      </c>
      <c r="D50" s="23" t="s">
        <v>332</v>
      </c>
      <c r="E50" s="26" t="s">
        <v>182</v>
      </c>
      <c r="F50" s="27">
        <v>45706</v>
      </c>
      <c r="G50" s="27">
        <v>45709</v>
      </c>
      <c r="H50" s="26" t="s">
        <v>307</v>
      </c>
      <c r="I50" s="204">
        <f t="shared" si="1"/>
        <v>173.14274999999998</v>
      </c>
      <c r="J50" s="28">
        <f t="shared" si="27"/>
        <v>258.774</v>
      </c>
      <c r="K50" s="28">
        <v>258.774</v>
      </c>
      <c r="L50" s="28">
        <v>0</v>
      </c>
      <c r="M50" s="28">
        <f t="shared" si="28"/>
        <v>3</v>
      </c>
      <c r="N50" s="28">
        <v>227.67400000000001</v>
      </c>
      <c r="O50" s="28">
        <f t="shared" si="29"/>
        <v>4</v>
      </c>
      <c r="P50" s="28">
        <v>206.12299999999999</v>
      </c>
      <c r="Q50" s="28">
        <v>0</v>
      </c>
      <c r="R50" s="137">
        <f t="shared" si="26"/>
        <v>692.57099999999991</v>
      </c>
    </row>
    <row r="51" spans="1:18" ht="65.25" customHeight="1" x14ac:dyDescent="0.3">
      <c r="A51" s="24" t="s">
        <v>504</v>
      </c>
      <c r="B51" s="25" t="s">
        <v>513</v>
      </c>
      <c r="C51" s="22" t="s">
        <v>315</v>
      </c>
      <c r="D51" s="23" t="s">
        <v>343</v>
      </c>
      <c r="E51" s="26" t="s">
        <v>344</v>
      </c>
      <c r="F51" s="27">
        <v>45707</v>
      </c>
      <c r="G51" s="27">
        <v>45709</v>
      </c>
      <c r="H51" s="26" t="s">
        <v>342</v>
      </c>
      <c r="I51" s="204">
        <f t="shared" si="1"/>
        <v>42.413666666666664</v>
      </c>
      <c r="J51" s="28">
        <f t="shared" si="27"/>
        <v>0</v>
      </c>
      <c r="K51" s="28">
        <v>0</v>
      </c>
      <c r="L51" s="28">
        <v>0</v>
      </c>
      <c r="M51" s="28">
        <f t="shared" si="28"/>
        <v>2</v>
      </c>
      <c r="N51" s="28">
        <v>0</v>
      </c>
      <c r="O51" s="28">
        <f t="shared" si="29"/>
        <v>3</v>
      </c>
      <c r="P51" s="28">
        <v>127.241</v>
      </c>
      <c r="Q51" s="28">
        <v>0</v>
      </c>
      <c r="R51" s="137">
        <f t="shared" si="26"/>
        <v>127.241</v>
      </c>
    </row>
    <row r="52" spans="1:18" ht="107.25" customHeight="1" x14ac:dyDescent="0.3">
      <c r="A52" s="24" t="s">
        <v>504</v>
      </c>
      <c r="B52" s="25" t="s">
        <v>514</v>
      </c>
      <c r="C52" s="22" t="s">
        <v>315</v>
      </c>
      <c r="D52" s="23" t="s">
        <v>345</v>
      </c>
      <c r="E52" s="26" t="s">
        <v>346</v>
      </c>
      <c r="F52" s="27">
        <v>45707</v>
      </c>
      <c r="G52" s="27">
        <v>45709</v>
      </c>
      <c r="H52" s="26" t="s">
        <v>342</v>
      </c>
      <c r="I52" s="204">
        <f t="shared" si="1"/>
        <v>42.396666666666668</v>
      </c>
      <c r="J52" s="28">
        <f t="shared" si="27"/>
        <v>0</v>
      </c>
      <c r="K52" s="28">
        <v>0</v>
      </c>
      <c r="L52" s="28">
        <v>0</v>
      </c>
      <c r="M52" s="28">
        <f t="shared" si="28"/>
        <v>2</v>
      </c>
      <c r="N52" s="28">
        <v>0</v>
      </c>
      <c r="O52" s="28">
        <f t="shared" si="29"/>
        <v>3</v>
      </c>
      <c r="P52" s="28">
        <v>127.19</v>
      </c>
      <c r="Q52" s="28">
        <v>0</v>
      </c>
      <c r="R52" s="137">
        <f t="shared" si="26"/>
        <v>127.19</v>
      </c>
    </row>
    <row r="53" spans="1:18" ht="64.5" customHeight="1" x14ac:dyDescent="0.3">
      <c r="A53" s="24" t="s">
        <v>504</v>
      </c>
      <c r="B53" s="25" t="s">
        <v>515</v>
      </c>
      <c r="C53" s="22" t="s">
        <v>315</v>
      </c>
      <c r="D53" s="23" t="s">
        <v>347</v>
      </c>
      <c r="E53" s="26" t="s">
        <v>348</v>
      </c>
      <c r="F53" s="27">
        <v>45708</v>
      </c>
      <c r="G53" s="27">
        <v>45710</v>
      </c>
      <c r="H53" s="26" t="s">
        <v>325</v>
      </c>
      <c r="I53" s="204">
        <f t="shared" si="1"/>
        <v>20.207666666666665</v>
      </c>
      <c r="J53" s="28">
        <f t="shared" si="27"/>
        <v>0</v>
      </c>
      <c r="K53" s="28">
        <v>0</v>
      </c>
      <c r="L53" s="28">
        <v>0</v>
      </c>
      <c r="M53" s="28">
        <f t="shared" si="28"/>
        <v>2</v>
      </c>
      <c r="N53" s="28">
        <v>0</v>
      </c>
      <c r="O53" s="28">
        <f t="shared" si="29"/>
        <v>3</v>
      </c>
      <c r="P53" s="28">
        <v>60.622999999999998</v>
      </c>
      <c r="Q53" s="28">
        <v>0</v>
      </c>
      <c r="R53" s="137">
        <f t="shared" si="26"/>
        <v>60.622999999999998</v>
      </c>
    </row>
    <row r="54" spans="1:18" ht="66.75" customHeight="1" x14ac:dyDescent="0.3">
      <c r="A54" s="24" t="s">
        <v>504</v>
      </c>
      <c r="B54" s="25" t="s">
        <v>516</v>
      </c>
      <c r="C54" s="22" t="s">
        <v>315</v>
      </c>
      <c r="D54" s="23" t="s">
        <v>530</v>
      </c>
      <c r="E54" s="26" t="s">
        <v>179</v>
      </c>
      <c r="F54" s="27">
        <v>45707</v>
      </c>
      <c r="G54" s="27">
        <v>45709</v>
      </c>
      <c r="H54" s="26" t="s">
        <v>342</v>
      </c>
      <c r="I54" s="204">
        <f t="shared" si="1"/>
        <v>42.147333333333329</v>
      </c>
      <c r="J54" s="28">
        <f t="shared" si="27"/>
        <v>0</v>
      </c>
      <c r="K54" s="28">
        <v>0</v>
      </c>
      <c r="L54" s="28">
        <v>0</v>
      </c>
      <c r="M54" s="28">
        <f t="shared" si="28"/>
        <v>2</v>
      </c>
      <c r="N54" s="28">
        <v>0</v>
      </c>
      <c r="O54" s="28">
        <f>G54-F54+1</f>
        <v>3</v>
      </c>
      <c r="P54" s="28">
        <v>126.44199999999999</v>
      </c>
      <c r="Q54" s="28">
        <v>0</v>
      </c>
      <c r="R54" s="137">
        <f t="shared" si="26"/>
        <v>126.44199999999999</v>
      </c>
    </row>
    <row r="55" spans="1:18" ht="64.5" customHeight="1" x14ac:dyDescent="0.3">
      <c r="A55" s="24" t="s">
        <v>504</v>
      </c>
      <c r="B55" s="25" t="s">
        <v>517</v>
      </c>
      <c r="C55" s="22" t="s">
        <v>315</v>
      </c>
      <c r="D55" s="23" t="s">
        <v>409</v>
      </c>
      <c r="E55" s="26" t="s">
        <v>348</v>
      </c>
      <c r="F55" s="27">
        <v>45734</v>
      </c>
      <c r="G55" s="27">
        <v>45736</v>
      </c>
      <c r="H55" s="26" t="s">
        <v>218</v>
      </c>
      <c r="I55" s="204">
        <f t="shared" si="1"/>
        <v>128.56233333333333</v>
      </c>
      <c r="J55" s="28">
        <f t="shared" ref="J55:J57" si="30">+K55+L55</f>
        <v>174.321</v>
      </c>
      <c r="K55" s="28">
        <v>174.321</v>
      </c>
      <c r="L55" s="28">
        <v>0</v>
      </c>
      <c r="M55" s="28">
        <f t="shared" ref="M55:M57" si="31">G55-F55</f>
        <v>2</v>
      </c>
      <c r="N55" s="28">
        <v>112.068</v>
      </c>
      <c r="O55" s="28">
        <f t="shared" ref="O55:O56" si="32">G55-F55+1</f>
        <v>3</v>
      </c>
      <c r="P55" s="28">
        <v>99.298000000000002</v>
      </c>
      <c r="Q55" s="28">
        <v>0</v>
      </c>
      <c r="R55" s="137">
        <f>J55+N55+P55+Q55</f>
        <v>385.68700000000001</v>
      </c>
    </row>
    <row r="56" spans="1:18" ht="115.5" customHeight="1" x14ac:dyDescent="0.3">
      <c r="A56" s="24" t="s">
        <v>504</v>
      </c>
      <c r="B56" s="25" t="s">
        <v>518</v>
      </c>
      <c r="C56" s="22" t="s">
        <v>315</v>
      </c>
      <c r="D56" s="23" t="s">
        <v>409</v>
      </c>
      <c r="E56" s="26" t="s">
        <v>183</v>
      </c>
      <c r="F56" s="27">
        <v>45734</v>
      </c>
      <c r="G56" s="27">
        <v>45736</v>
      </c>
      <c r="H56" s="26" t="s">
        <v>218</v>
      </c>
      <c r="I56" s="204">
        <f t="shared" si="1"/>
        <v>128.56233333333333</v>
      </c>
      <c r="J56" s="28">
        <f t="shared" si="30"/>
        <v>174.321</v>
      </c>
      <c r="K56" s="28">
        <v>174.321</v>
      </c>
      <c r="L56" s="28">
        <v>0</v>
      </c>
      <c r="M56" s="28">
        <f t="shared" si="31"/>
        <v>2</v>
      </c>
      <c r="N56" s="28">
        <v>112.068</v>
      </c>
      <c r="O56" s="28">
        <f t="shared" si="32"/>
        <v>3</v>
      </c>
      <c r="P56" s="28">
        <v>99.298000000000002</v>
      </c>
      <c r="Q56" s="28">
        <v>0</v>
      </c>
      <c r="R56" s="137">
        <f>J56+N56+P56+Q56</f>
        <v>385.68700000000001</v>
      </c>
    </row>
    <row r="57" spans="1:18" ht="63" customHeight="1" x14ac:dyDescent="0.3">
      <c r="A57" s="24" t="s">
        <v>504</v>
      </c>
      <c r="B57" s="25" t="s">
        <v>519</v>
      </c>
      <c r="C57" s="22" t="s">
        <v>315</v>
      </c>
      <c r="D57" s="23" t="s">
        <v>430</v>
      </c>
      <c r="E57" s="26" t="s">
        <v>179</v>
      </c>
      <c r="F57" s="27">
        <v>45735</v>
      </c>
      <c r="G57" s="27">
        <v>45737</v>
      </c>
      <c r="H57" s="26" t="s">
        <v>218</v>
      </c>
      <c r="I57" s="204">
        <f t="shared" si="1"/>
        <v>109.61833333333334</v>
      </c>
      <c r="J57" s="28">
        <f t="shared" si="30"/>
        <v>151.36000000000001</v>
      </c>
      <c r="K57" s="28">
        <v>151.36000000000001</v>
      </c>
      <c r="L57" s="28">
        <v>0</v>
      </c>
      <c r="M57" s="28">
        <f t="shared" si="31"/>
        <v>2</v>
      </c>
      <c r="N57" s="28">
        <v>78.822000000000003</v>
      </c>
      <c r="O57" s="28">
        <f>G57-F57+1</f>
        <v>3</v>
      </c>
      <c r="P57" s="28">
        <v>98.673000000000002</v>
      </c>
      <c r="Q57" s="28">
        <v>0</v>
      </c>
      <c r="R57" s="137">
        <f t="shared" ref="R57" si="33">J57+N57+P57+Q57</f>
        <v>328.85500000000002</v>
      </c>
    </row>
    <row r="58" spans="1:18" ht="74.25" customHeight="1" x14ac:dyDescent="0.3">
      <c r="A58" s="24" t="s">
        <v>504</v>
      </c>
      <c r="B58" s="25" t="s">
        <v>520</v>
      </c>
      <c r="C58" s="22" t="s">
        <v>315</v>
      </c>
      <c r="D58" s="23" t="s">
        <v>529</v>
      </c>
      <c r="E58" s="26" t="s">
        <v>181</v>
      </c>
      <c r="F58" s="27">
        <v>45735</v>
      </c>
      <c r="G58" s="27">
        <v>45737</v>
      </c>
      <c r="H58" s="26" t="s">
        <v>218</v>
      </c>
      <c r="I58" s="204">
        <f t="shared" si="1"/>
        <v>109.61833333333334</v>
      </c>
      <c r="J58" s="28">
        <f t="shared" ref="J58" si="34">+K58+L58</f>
        <v>151.36000000000001</v>
      </c>
      <c r="K58" s="28">
        <v>151.36000000000001</v>
      </c>
      <c r="L58" s="28">
        <v>0</v>
      </c>
      <c r="M58" s="28">
        <f>G58-F58</f>
        <v>2</v>
      </c>
      <c r="N58" s="28">
        <v>78.822000000000003</v>
      </c>
      <c r="O58" s="28">
        <f>G58-F58+1</f>
        <v>3</v>
      </c>
      <c r="P58" s="28">
        <v>98.673000000000002</v>
      </c>
      <c r="Q58" s="28">
        <v>0</v>
      </c>
      <c r="R58" s="137">
        <f t="shared" ref="R58" si="35">J58+N58+P58+Q58</f>
        <v>328.85500000000002</v>
      </c>
    </row>
    <row r="59" spans="1:18" s="212" customFormat="1" ht="33.75" x14ac:dyDescent="0.3">
      <c r="A59" s="205" t="s">
        <v>641</v>
      </c>
      <c r="B59" s="25"/>
      <c r="C59" s="206"/>
      <c r="D59" s="207"/>
      <c r="E59" s="208"/>
      <c r="F59" s="209"/>
      <c r="G59" s="209"/>
      <c r="H59" s="208"/>
      <c r="I59" s="210">
        <f t="shared" si="1"/>
        <v>122.48113888888889</v>
      </c>
      <c r="J59" s="211">
        <f t="shared" ref="J59:Q59" si="36">SUM(J60:J66)</f>
        <v>994.56299999999999</v>
      </c>
      <c r="K59" s="211">
        <f t="shared" si="36"/>
        <v>994.56299999999999</v>
      </c>
      <c r="L59" s="211">
        <f t="shared" si="36"/>
        <v>0</v>
      </c>
      <c r="M59" s="211">
        <f t="shared" si="36"/>
        <v>29</v>
      </c>
      <c r="N59" s="211">
        <f t="shared" si="36"/>
        <v>1600.0610000000001</v>
      </c>
      <c r="O59" s="211">
        <f t="shared" si="36"/>
        <v>36</v>
      </c>
      <c r="P59" s="211">
        <f t="shared" si="36"/>
        <v>1719.8720000000001</v>
      </c>
      <c r="Q59" s="211">
        <f t="shared" si="36"/>
        <v>94.825000000000003</v>
      </c>
      <c r="R59" s="211">
        <f>SUM(R60:R66)</f>
        <v>4409.3209999999999</v>
      </c>
    </row>
    <row r="60" spans="1:18" ht="111" customHeight="1" x14ac:dyDescent="0.3">
      <c r="A60" s="24" t="s">
        <v>504</v>
      </c>
      <c r="B60" s="25" t="s">
        <v>521</v>
      </c>
      <c r="C60" s="22" t="s">
        <v>315</v>
      </c>
      <c r="D60" s="23" t="s">
        <v>532</v>
      </c>
      <c r="E60" s="26" t="s">
        <v>272</v>
      </c>
      <c r="F60" s="27">
        <v>45679</v>
      </c>
      <c r="G60" s="27">
        <v>45683</v>
      </c>
      <c r="H60" s="26" t="s">
        <v>270</v>
      </c>
      <c r="I60" s="204">
        <f t="shared" si="1"/>
        <v>164.7996</v>
      </c>
      <c r="J60" s="28">
        <f>+K60+L60</f>
        <v>218.726</v>
      </c>
      <c r="K60" s="28">
        <v>218.726</v>
      </c>
      <c r="L60" s="28">
        <v>0</v>
      </c>
      <c r="M60" s="28">
        <f>G60-F60</f>
        <v>4</v>
      </c>
      <c r="N60" s="28">
        <v>342.56</v>
      </c>
      <c r="O60" s="28">
        <f>G60-F60+1</f>
        <v>5</v>
      </c>
      <c r="P60" s="28">
        <v>262.71199999999999</v>
      </c>
      <c r="Q60" s="28">
        <v>0</v>
      </c>
      <c r="R60" s="137">
        <f>J60+N60+P60+Q60</f>
        <v>823.99800000000005</v>
      </c>
    </row>
    <row r="61" spans="1:18" ht="149.25" customHeight="1" x14ac:dyDescent="0.3">
      <c r="A61" s="24" t="s">
        <v>504</v>
      </c>
      <c r="B61" s="25" t="s">
        <v>522</v>
      </c>
      <c r="C61" s="22" t="s">
        <v>315</v>
      </c>
      <c r="D61" s="23" t="s">
        <v>531</v>
      </c>
      <c r="E61" s="26" t="s">
        <v>271</v>
      </c>
      <c r="F61" s="27">
        <v>45679</v>
      </c>
      <c r="G61" s="27">
        <v>45684</v>
      </c>
      <c r="H61" s="26" t="s">
        <v>270</v>
      </c>
      <c r="I61" s="204">
        <f t="shared" si="1"/>
        <v>168.26766666666666</v>
      </c>
      <c r="J61" s="28">
        <f t="shared" ref="J61:J65" si="37">+K61+L61</f>
        <v>266.15100000000001</v>
      </c>
      <c r="K61" s="28">
        <v>266.15100000000001</v>
      </c>
      <c r="L61" s="28">
        <v>0</v>
      </c>
      <c r="M61" s="28">
        <f t="shared" ref="M61:M65" si="38">G61-F61</f>
        <v>5</v>
      </c>
      <c r="N61" s="28">
        <v>428.2</v>
      </c>
      <c r="O61" s="28">
        <f t="shared" ref="O61:O65" si="39">G61-F61+1</f>
        <v>6</v>
      </c>
      <c r="P61" s="28">
        <v>315.255</v>
      </c>
      <c r="Q61" s="28">
        <v>0</v>
      </c>
      <c r="R61" s="137">
        <f t="shared" ref="R61:R65" si="40">J61+N61+P61+Q61</f>
        <v>1009.606</v>
      </c>
    </row>
    <row r="62" spans="1:18" ht="147.75" customHeight="1" x14ac:dyDescent="0.3">
      <c r="A62" s="24" t="s">
        <v>504</v>
      </c>
      <c r="B62" s="25" t="s">
        <v>523</v>
      </c>
      <c r="C62" s="22" t="s">
        <v>315</v>
      </c>
      <c r="D62" s="23" t="s">
        <v>531</v>
      </c>
      <c r="E62" s="26" t="s">
        <v>222</v>
      </c>
      <c r="F62" s="27">
        <v>45678</v>
      </c>
      <c r="G62" s="27">
        <v>45683</v>
      </c>
      <c r="H62" s="26" t="s">
        <v>270</v>
      </c>
      <c r="I62" s="204">
        <f t="shared" si="1"/>
        <v>177.43100000000001</v>
      </c>
      <c r="J62" s="28">
        <f>+K62+L62</f>
        <v>245.93100000000001</v>
      </c>
      <c r="K62" s="28">
        <v>245.93100000000001</v>
      </c>
      <c r="L62" s="28">
        <v>0</v>
      </c>
      <c r="M62" s="28">
        <f t="shared" si="38"/>
        <v>5</v>
      </c>
      <c r="N62" s="28">
        <v>428.2</v>
      </c>
      <c r="O62" s="28">
        <f t="shared" si="39"/>
        <v>6</v>
      </c>
      <c r="P62" s="28">
        <v>315.255</v>
      </c>
      <c r="Q62" s="28">
        <v>75.2</v>
      </c>
      <c r="R62" s="137">
        <f t="shared" si="40"/>
        <v>1064.586</v>
      </c>
    </row>
    <row r="63" spans="1:18" ht="146.25" customHeight="1" x14ac:dyDescent="0.3">
      <c r="A63" s="24" t="s">
        <v>504</v>
      </c>
      <c r="B63" s="25" t="s">
        <v>524</v>
      </c>
      <c r="C63" s="22" t="s">
        <v>315</v>
      </c>
      <c r="D63" s="23" t="s">
        <v>341</v>
      </c>
      <c r="E63" s="26" t="s">
        <v>222</v>
      </c>
      <c r="F63" s="27">
        <v>45707</v>
      </c>
      <c r="G63" s="27">
        <v>45711</v>
      </c>
      <c r="H63" s="26" t="s">
        <v>342</v>
      </c>
      <c r="I63" s="204">
        <f t="shared" si="1"/>
        <v>127.74859999999998</v>
      </c>
      <c r="J63" s="28">
        <f t="shared" si="37"/>
        <v>263.755</v>
      </c>
      <c r="K63" s="28">
        <v>263.755</v>
      </c>
      <c r="L63" s="28">
        <v>0</v>
      </c>
      <c r="M63" s="28">
        <f t="shared" si="38"/>
        <v>4</v>
      </c>
      <c r="N63" s="28">
        <v>143.38</v>
      </c>
      <c r="O63" s="28">
        <f t="shared" si="39"/>
        <v>5</v>
      </c>
      <c r="P63" s="28">
        <v>211.983</v>
      </c>
      <c r="Q63" s="28">
        <v>19.625</v>
      </c>
      <c r="R63" s="137">
        <f t="shared" si="40"/>
        <v>638.74299999999994</v>
      </c>
    </row>
    <row r="64" spans="1:18" ht="146.25" customHeight="1" x14ac:dyDescent="0.3">
      <c r="A64" s="24" t="s">
        <v>504</v>
      </c>
      <c r="B64" s="25" t="s">
        <v>525</v>
      </c>
      <c r="C64" s="22" t="s">
        <v>315</v>
      </c>
      <c r="D64" s="23" t="s">
        <v>375</v>
      </c>
      <c r="E64" s="26" t="s">
        <v>222</v>
      </c>
      <c r="F64" s="27">
        <v>45719</v>
      </c>
      <c r="G64" s="27">
        <v>45723</v>
      </c>
      <c r="H64" s="26" t="s">
        <v>223</v>
      </c>
      <c r="I64" s="204">
        <f t="shared" si="1"/>
        <v>79.361599999999996</v>
      </c>
      <c r="J64" s="28">
        <f t="shared" si="37"/>
        <v>0</v>
      </c>
      <c r="K64" s="28">
        <v>0</v>
      </c>
      <c r="L64" s="28">
        <v>0</v>
      </c>
      <c r="M64" s="28">
        <f t="shared" si="38"/>
        <v>4</v>
      </c>
      <c r="N64" s="28">
        <v>147.26900000000001</v>
      </c>
      <c r="O64" s="28">
        <f t="shared" si="39"/>
        <v>5</v>
      </c>
      <c r="P64" s="28">
        <v>249.53899999999999</v>
      </c>
      <c r="Q64" s="28">
        <v>0</v>
      </c>
      <c r="R64" s="137">
        <f t="shared" si="40"/>
        <v>396.80799999999999</v>
      </c>
    </row>
    <row r="65" spans="1:18" ht="99" customHeight="1" x14ac:dyDescent="0.3">
      <c r="A65" s="24" t="s">
        <v>504</v>
      </c>
      <c r="B65" s="25" t="s">
        <v>526</v>
      </c>
      <c r="C65" s="22" t="s">
        <v>315</v>
      </c>
      <c r="D65" s="23" t="s">
        <v>376</v>
      </c>
      <c r="E65" s="26" t="s">
        <v>272</v>
      </c>
      <c r="F65" s="27">
        <v>45719</v>
      </c>
      <c r="G65" s="27">
        <v>45722</v>
      </c>
      <c r="H65" s="26" t="s">
        <v>223</v>
      </c>
      <c r="I65" s="204">
        <f t="shared" si="1"/>
        <v>77.520749999999992</v>
      </c>
      <c r="J65" s="28">
        <f t="shared" si="37"/>
        <v>0</v>
      </c>
      <c r="K65" s="28">
        <v>0</v>
      </c>
      <c r="L65" s="28">
        <v>0</v>
      </c>
      <c r="M65" s="28">
        <f t="shared" si="38"/>
        <v>3</v>
      </c>
      <c r="N65" s="28">
        <v>110.452</v>
      </c>
      <c r="O65" s="28">
        <f t="shared" si="39"/>
        <v>4</v>
      </c>
      <c r="P65" s="28">
        <v>199.631</v>
      </c>
      <c r="Q65" s="28">
        <v>0</v>
      </c>
      <c r="R65" s="137">
        <f t="shared" si="40"/>
        <v>310.08299999999997</v>
      </c>
    </row>
    <row r="66" spans="1:18" ht="141" customHeight="1" x14ac:dyDescent="0.3">
      <c r="A66" s="24" t="s">
        <v>504</v>
      </c>
      <c r="B66" s="25" t="s">
        <v>527</v>
      </c>
      <c r="C66" s="22" t="s">
        <v>315</v>
      </c>
      <c r="D66" s="23" t="s">
        <v>391</v>
      </c>
      <c r="E66" s="26" t="s">
        <v>454</v>
      </c>
      <c r="F66" s="27">
        <v>45733</v>
      </c>
      <c r="G66" s="27">
        <v>45737</v>
      </c>
      <c r="H66" s="26" t="s">
        <v>218</v>
      </c>
      <c r="I66" s="204">
        <f t="shared" si="1"/>
        <v>33.099400000000003</v>
      </c>
      <c r="J66" s="28">
        <f t="shared" ref="J66" si="41">+K66+L66</f>
        <v>0</v>
      </c>
      <c r="K66" s="28">
        <v>0</v>
      </c>
      <c r="L66" s="28">
        <v>0</v>
      </c>
      <c r="M66" s="28">
        <f t="shared" ref="M66" si="42">G66-F66</f>
        <v>4</v>
      </c>
      <c r="N66" s="28">
        <v>0</v>
      </c>
      <c r="O66" s="28">
        <f t="shared" ref="O66" si="43">G66-F66+1</f>
        <v>5</v>
      </c>
      <c r="P66" s="28">
        <v>165.49700000000001</v>
      </c>
      <c r="Q66" s="28">
        <v>0</v>
      </c>
      <c r="R66" s="137">
        <f t="shared" ref="R66" si="44">J66+N66+P66+Q66</f>
        <v>165.49700000000001</v>
      </c>
    </row>
    <row r="67" spans="1:18" s="51" customFormat="1" ht="34.5" x14ac:dyDescent="0.3">
      <c r="A67" s="198" t="s">
        <v>533</v>
      </c>
      <c r="B67" s="199"/>
      <c r="C67" s="22"/>
      <c r="D67" s="200"/>
      <c r="E67" s="201"/>
      <c r="F67" s="202"/>
      <c r="G67" s="202"/>
      <c r="H67" s="201"/>
      <c r="I67" s="203">
        <f t="shared" si="1"/>
        <v>113.09226315789475</v>
      </c>
      <c r="J67" s="137">
        <f t="shared" ref="J67:Q67" si="45">SUM(J68:J71)</f>
        <v>442.077</v>
      </c>
      <c r="K67" s="137">
        <f t="shared" si="45"/>
        <v>442.077</v>
      </c>
      <c r="L67" s="137">
        <f t="shared" si="45"/>
        <v>0</v>
      </c>
      <c r="M67" s="137">
        <f t="shared" si="45"/>
        <v>15</v>
      </c>
      <c r="N67" s="137">
        <f t="shared" si="45"/>
        <v>676.47</v>
      </c>
      <c r="O67" s="137">
        <f t="shared" si="45"/>
        <v>19</v>
      </c>
      <c r="P67" s="137">
        <f t="shared" si="45"/>
        <v>998.34600000000012</v>
      </c>
      <c r="Q67" s="137">
        <f t="shared" si="45"/>
        <v>31.86</v>
      </c>
      <c r="R67" s="137">
        <f>SUM(R68:R71)</f>
        <v>2148.7530000000002</v>
      </c>
    </row>
    <row r="68" spans="1:18" ht="62.25" customHeight="1" x14ac:dyDescent="0.3">
      <c r="A68" s="24" t="s">
        <v>533</v>
      </c>
      <c r="B68" s="25" t="s">
        <v>534</v>
      </c>
      <c r="C68" s="22" t="s">
        <v>315</v>
      </c>
      <c r="D68" s="23" t="s">
        <v>382</v>
      </c>
      <c r="E68" s="26" t="s">
        <v>185</v>
      </c>
      <c r="F68" s="27">
        <v>45711</v>
      </c>
      <c r="G68" s="27">
        <v>45716</v>
      </c>
      <c r="H68" s="26" t="s">
        <v>226</v>
      </c>
      <c r="I68" s="204">
        <f t="shared" si="1"/>
        <v>126.30116666666669</v>
      </c>
      <c r="J68" s="28">
        <f>+K68+L68</f>
        <v>144.56299999999999</v>
      </c>
      <c r="K68" s="28">
        <v>144.56299999999999</v>
      </c>
      <c r="L68" s="28">
        <v>0</v>
      </c>
      <c r="M68" s="28">
        <f>G68-F68</f>
        <v>5</v>
      </c>
      <c r="N68" s="28">
        <v>274.71100000000001</v>
      </c>
      <c r="O68" s="28">
        <f>G68-F68+1</f>
        <v>6</v>
      </c>
      <c r="P68" s="28">
        <v>323.11700000000002</v>
      </c>
      <c r="Q68" s="28">
        <v>15.416</v>
      </c>
      <c r="R68" s="137">
        <f>J68+N68+P68+Q68</f>
        <v>757.80700000000013</v>
      </c>
    </row>
    <row r="69" spans="1:18" ht="145.5" customHeight="1" x14ac:dyDescent="0.3">
      <c r="A69" s="24" t="s">
        <v>533</v>
      </c>
      <c r="B69" s="25" t="s">
        <v>535</v>
      </c>
      <c r="C69" s="22" t="s">
        <v>315</v>
      </c>
      <c r="D69" s="23" t="s">
        <v>383</v>
      </c>
      <c r="E69" s="26" t="s">
        <v>384</v>
      </c>
      <c r="F69" s="27">
        <v>45711</v>
      </c>
      <c r="G69" s="27">
        <v>45716</v>
      </c>
      <c r="H69" s="26" t="s">
        <v>226</v>
      </c>
      <c r="I69" s="204">
        <f t="shared" si="1"/>
        <v>117.02783333333332</v>
      </c>
      <c r="J69" s="28">
        <f>+K69+L69</f>
        <v>152.94999999999999</v>
      </c>
      <c r="K69" s="28">
        <v>152.94999999999999</v>
      </c>
      <c r="L69" s="28">
        <v>0</v>
      </c>
      <c r="M69" s="28">
        <f>G69-F69</f>
        <v>5</v>
      </c>
      <c r="N69" s="28">
        <v>217.87799999999999</v>
      </c>
      <c r="O69" s="28">
        <f>G69-F69+1</f>
        <v>6</v>
      </c>
      <c r="P69" s="28">
        <v>323.11700000000002</v>
      </c>
      <c r="Q69" s="28">
        <v>8.2219999999999995</v>
      </c>
      <c r="R69" s="137">
        <f>J69+N69+P69+Q69</f>
        <v>702.16699999999992</v>
      </c>
    </row>
    <row r="70" spans="1:18" ht="141" customHeight="1" x14ac:dyDescent="0.3">
      <c r="A70" s="24" t="s">
        <v>533</v>
      </c>
      <c r="B70" s="25" t="s">
        <v>536</v>
      </c>
      <c r="C70" s="22" t="s">
        <v>315</v>
      </c>
      <c r="D70" s="23" t="s">
        <v>386</v>
      </c>
      <c r="E70" s="26" t="s">
        <v>385</v>
      </c>
      <c r="F70" s="27">
        <v>45711</v>
      </c>
      <c r="G70" s="27">
        <v>45716</v>
      </c>
      <c r="H70" s="26" t="s">
        <v>226</v>
      </c>
      <c r="I70" s="204">
        <f t="shared" si="1"/>
        <v>109.964</v>
      </c>
      <c r="J70" s="28">
        <f>+K70+L70</f>
        <v>144.56399999999999</v>
      </c>
      <c r="K70" s="28">
        <v>144.56399999999999</v>
      </c>
      <c r="L70" s="28">
        <v>0</v>
      </c>
      <c r="M70" s="28">
        <f>G70-F70</f>
        <v>5</v>
      </c>
      <c r="N70" s="28">
        <v>183.881</v>
      </c>
      <c r="O70" s="28">
        <f>G70-F70+1</f>
        <v>6</v>
      </c>
      <c r="P70" s="28">
        <v>323.11700000000002</v>
      </c>
      <c r="Q70" s="28">
        <v>8.2219999999999995</v>
      </c>
      <c r="R70" s="137">
        <f>J70+N70+P70+Q70</f>
        <v>659.78399999999999</v>
      </c>
    </row>
    <row r="71" spans="1:18" ht="62.25" customHeight="1" x14ac:dyDescent="0.3">
      <c r="A71" s="24" t="s">
        <v>533</v>
      </c>
      <c r="B71" s="25" t="s">
        <v>537</v>
      </c>
      <c r="C71" s="22" t="s">
        <v>315</v>
      </c>
      <c r="D71" s="23" t="s">
        <v>455</v>
      </c>
      <c r="E71" s="26" t="s">
        <v>456</v>
      </c>
      <c r="F71" s="27">
        <v>45739</v>
      </c>
      <c r="G71" s="27">
        <v>45739</v>
      </c>
      <c r="H71" s="26" t="s">
        <v>221</v>
      </c>
      <c r="I71" s="204">
        <f t="shared" si="1"/>
        <v>28.995000000000001</v>
      </c>
      <c r="J71" s="28">
        <f>+K71+L71</f>
        <v>0</v>
      </c>
      <c r="K71" s="28">
        <v>0</v>
      </c>
      <c r="L71" s="28">
        <v>0</v>
      </c>
      <c r="M71" s="28">
        <f>G71-F71</f>
        <v>0</v>
      </c>
      <c r="N71" s="28">
        <v>0</v>
      </c>
      <c r="O71" s="28">
        <f>G71-F71+1</f>
        <v>1</v>
      </c>
      <c r="P71" s="28">
        <v>28.995000000000001</v>
      </c>
      <c r="Q71" s="28">
        <v>0</v>
      </c>
      <c r="R71" s="137">
        <f>J71+N71+P71+Q71</f>
        <v>28.995000000000001</v>
      </c>
    </row>
    <row r="72" spans="1:18" s="51" customFormat="1" ht="51.75" x14ac:dyDescent="0.3">
      <c r="A72" s="198" t="s">
        <v>538</v>
      </c>
      <c r="B72" s="199"/>
      <c r="C72" s="22"/>
      <c r="D72" s="200"/>
      <c r="E72" s="201"/>
      <c r="F72" s="202"/>
      <c r="G72" s="202"/>
      <c r="H72" s="201"/>
      <c r="I72" s="203">
        <f t="shared" si="1"/>
        <v>140.70522857142856</v>
      </c>
      <c r="J72" s="137">
        <f t="shared" ref="J72:Q72" si="46">SUM(J73:J81)</f>
        <v>2083.6579999999999</v>
      </c>
      <c r="K72" s="137">
        <f t="shared" si="46"/>
        <v>2083.6579999999999</v>
      </c>
      <c r="L72" s="137">
        <f t="shared" si="46"/>
        <v>0</v>
      </c>
      <c r="M72" s="137">
        <f t="shared" si="46"/>
        <v>26</v>
      </c>
      <c r="N72" s="137">
        <f t="shared" si="46"/>
        <v>1187.231</v>
      </c>
      <c r="O72" s="137">
        <f t="shared" si="46"/>
        <v>35</v>
      </c>
      <c r="P72" s="137">
        <f t="shared" si="46"/>
        <v>1631.0750000000003</v>
      </c>
      <c r="Q72" s="137">
        <f t="shared" si="46"/>
        <v>22.719000000000001</v>
      </c>
      <c r="R72" s="137">
        <f>SUM(R73:R81)</f>
        <v>4924.683</v>
      </c>
    </row>
    <row r="73" spans="1:18" ht="92.25" customHeight="1" x14ac:dyDescent="0.3">
      <c r="A73" s="24" t="s">
        <v>538</v>
      </c>
      <c r="B73" s="25" t="s">
        <v>42</v>
      </c>
      <c r="C73" s="22" t="s">
        <v>315</v>
      </c>
      <c r="D73" s="23" t="s">
        <v>318</v>
      </c>
      <c r="E73" s="26" t="s">
        <v>186</v>
      </c>
      <c r="F73" s="27">
        <v>45698</v>
      </c>
      <c r="G73" s="27">
        <v>45703</v>
      </c>
      <c r="H73" s="26" t="s">
        <v>232</v>
      </c>
      <c r="I73" s="204">
        <f t="shared" si="1"/>
        <v>154.09299999999999</v>
      </c>
      <c r="J73" s="28">
        <f t="shared" ref="J73:J80" si="47">+K73+L73</f>
        <v>277.25099999999998</v>
      </c>
      <c r="K73" s="28">
        <v>277.25099999999998</v>
      </c>
      <c r="L73" s="28">
        <v>0</v>
      </c>
      <c r="M73" s="28">
        <f t="shared" ref="M73:M80" si="48">G73-F73</f>
        <v>5</v>
      </c>
      <c r="N73" s="28">
        <v>378.25800000000004</v>
      </c>
      <c r="O73" s="28">
        <f t="shared" ref="O73:O80" si="49">G73-F73+1</f>
        <v>6</v>
      </c>
      <c r="P73" s="28">
        <v>269.04899999999998</v>
      </c>
      <c r="Q73" s="28">
        <v>0</v>
      </c>
      <c r="R73" s="137">
        <f t="shared" ref="R73:R80" si="50">J73+N73+P73+Q73</f>
        <v>924.55799999999999</v>
      </c>
    </row>
    <row r="74" spans="1:18" ht="103.5" x14ac:dyDescent="0.3">
      <c r="A74" s="24" t="s">
        <v>538</v>
      </c>
      <c r="B74" s="25" t="s">
        <v>102</v>
      </c>
      <c r="C74" s="22" t="s">
        <v>315</v>
      </c>
      <c r="D74" s="23" t="s">
        <v>337</v>
      </c>
      <c r="E74" s="26" t="s">
        <v>188</v>
      </c>
      <c r="F74" s="27">
        <v>45742</v>
      </c>
      <c r="G74" s="27">
        <v>45747</v>
      </c>
      <c r="H74" s="26" t="s">
        <v>338</v>
      </c>
      <c r="I74" s="204">
        <f t="shared" si="1"/>
        <v>111.00966666666666</v>
      </c>
      <c r="J74" s="28">
        <f t="shared" si="47"/>
        <v>214.536</v>
      </c>
      <c r="K74" s="28">
        <v>214.536</v>
      </c>
      <c r="L74" s="28">
        <v>0</v>
      </c>
      <c r="M74" s="28">
        <f t="shared" si="48"/>
        <v>5</v>
      </c>
      <c r="N74" s="28">
        <v>162.946</v>
      </c>
      <c r="O74" s="28">
        <f t="shared" si="49"/>
        <v>6</v>
      </c>
      <c r="P74" s="28">
        <v>288.57600000000002</v>
      </c>
      <c r="Q74" s="28">
        <v>0</v>
      </c>
      <c r="R74" s="137">
        <f t="shared" si="50"/>
        <v>666.05799999999999</v>
      </c>
    </row>
    <row r="75" spans="1:18" ht="93" customHeight="1" x14ac:dyDescent="0.3">
      <c r="A75" s="24" t="s">
        <v>538</v>
      </c>
      <c r="B75" s="25" t="s">
        <v>103</v>
      </c>
      <c r="C75" s="22" t="s">
        <v>315</v>
      </c>
      <c r="D75" s="23" t="s">
        <v>339</v>
      </c>
      <c r="E75" s="26" t="s">
        <v>340</v>
      </c>
      <c r="F75" s="27">
        <v>45686</v>
      </c>
      <c r="G75" s="27">
        <v>45688</v>
      </c>
      <c r="H75" s="26" t="s">
        <v>232</v>
      </c>
      <c r="I75" s="204">
        <f t="shared" si="1"/>
        <v>45.314999999999998</v>
      </c>
      <c r="J75" s="28">
        <f t="shared" si="47"/>
        <v>0</v>
      </c>
      <c r="K75" s="28">
        <v>0</v>
      </c>
      <c r="L75" s="28">
        <v>0</v>
      </c>
      <c r="M75" s="28">
        <f t="shared" si="48"/>
        <v>2</v>
      </c>
      <c r="N75" s="28">
        <v>0</v>
      </c>
      <c r="O75" s="28">
        <f t="shared" si="49"/>
        <v>3</v>
      </c>
      <c r="P75" s="28">
        <v>135.94499999999999</v>
      </c>
      <c r="Q75" s="28">
        <v>0</v>
      </c>
      <c r="R75" s="137">
        <f t="shared" si="50"/>
        <v>135.94499999999999</v>
      </c>
    </row>
    <row r="76" spans="1:18" ht="130.5" customHeight="1" x14ac:dyDescent="0.3">
      <c r="A76" s="24" t="s">
        <v>538</v>
      </c>
      <c r="B76" s="25" t="s">
        <v>539</v>
      </c>
      <c r="C76" s="22" t="s">
        <v>315</v>
      </c>
      <c r="D76" s="23" t="s">
        <v>365</v>
      </c>
      <c r="E76" s="26" t="s">
        <v>366</v>
      </c>
      <c r="F76" s="27">
        <v>45714</v>
      </c>
      <c r="G76" s="27">
        <v>45716</v>
      </c>
      <c r="H76" s="26" t="s">
        <v>232</v>
      </c>
      <c r="I76" s="204">
        <f t="shared" ref="I76:I139" si="51">R76/O76</f>
        <v>160.41366666666667</v>
      </c>
      <c r="J76" s="28">
        <f t="shared" si="47"/>
        <v>186.428</v>
      </c>
      <c r="K76" s="28">
        <v>186.428</v>
      </c>
      <c r="L76" s="28">
        <v>0</v>
      </c>
      <c r="M76" s="28">
        <f t="shared" si="48"/>
        <v>2</v>
      </c>
      <c r="N76" s="28">
        <v>137.01999999999998</v>
      </c>
      <c r="O76" s="28">
        <f t="shared" si="49"/>
        <v>3</v>
      </c>
      <c r="P76" s="28">
        <v>135.07400000000001</v>
      </c>
      <c r="Q76" s="28">
        <v>22.719000000000001</v>
      </c>
      <c r="R76" s="137">
        <f>J76+N76+P76+Q76</f>
        <v>481.24099999999999</v>
      </c>
    </row>
    <row r="77" spans="1:18" ht="82.5" customHeight="1" x14ac:dyDescent="0.3">
      <c r="A77" s="24" t="s">
        <v>538</v>
      </c>
      <c r="B77" s="25" t="s">
        <v>540</v>
      </c>
      <c r="C77" s="22" t="s">
        <v>315</v>
      </c>
      <c r="D77" s="23" t="s">
        <v>545</v>
      </c>
      <c r="E77" s="26" t="s">
        <v>431</v>
      </c>
      <c r="F77" s="27">
        <v>45740</v>
      </c>
      <c r="G77" s="27">
        <v>45743</v>
      </c>
      <c r="H77" s="26" t="s">
        <v>338</v>
      </c>
      <c r="I77" s="204">
        <f t="shared" si="51"/>
        <v>161.20724999999999</v>
      </c>
      <c r="J77" s="28">
        <f t="shared" si="47"/>
        <v>345.16800000000001</v>
      </c>
      <c r="K77" s="28">
        <v>345.16800000000001</v>
      </c>
      <c r="L77" s="28">
        <v>0</v>
      </c>
      <c r="M77" s="28">
        <f t="shared" si="48"/>
        <v>3</v>
      </c>
      <c r="N77" s="28">
        <v>100.97199999999999</v>
      </c>
      <c r="O77" s="28">
        <f t="shared" si="49"/>
        <v>4</v>
      </c>
      <c r="P77" s="28">
        <v>198.68899999999999</v>
      </c>
      <c r="Q77" s="28">
        <v>0</v>
      </c>
      <c r="R77" s="137">
        <f t="shared" ref="R77" si="52">J77+N77+P77+Q77</f>
        <v>644.82899999999995</v>
      </c>
    </row>
    <row r="78" spans="1:18" ht="111.75" customHeight="1" x14ac:dyDescent="0.3">
      <c r="A78" s="24" t="s">
        <v>538</v>
      </c>
      <c r="B78" s="25" t="s">
        <v>541</v>
      </c>
      <c r="C78" s="22" t="s">
        <v>315</v>
      </c>
      <c r="D78" s="23" t="s">
        <v>446</v>
      </c>
      <c r="E78" s="26" t="s">
        <v>186</v>
      </c>
      <c r="F78" s="27">
        <v>45740</v>
      </c>
      <c r="G78" s="27">
        <v>45742</v>
      </c>
      <c r="H78" s="26" t="s">
        <v>232</v>
      </c>
      <c r="I78" s="204">
        <f t="shared" si="51"/>
        <v>197.28166666666667</v>
      </c>
      <c r="J78" s="28">
        <f>+K78+L78</f>
        <v>352.93900000000002</v>
      </c>
      <c r="K78" s="28">
        <v>352.93900000000002</v>
      </c>
      <c r="L78" s="28">
        <v>0</v>
      </c>
      <c r="M78" s="28">
        <f>G78-F78</f>
        <v>2</v>
      </c>
      <c r="N78" s="28">
        <v>99.352000000000004</v>
      </c>
      <c r="O78" s="28">
        <f>G78-F78+1</f>
        <v>3</v>
      </c>
      <c r="P78" s="28">
        <v>139.554</v>
      </c>
      <c r="Q78" s="28">
        <v>0</v>
      </c>
      <c r="R78" s="137">
        <f>J78+N78+P78+Q78</f>
        <v>591.84500000000003</v>
      </c>
    </row>
    <row r="79" spans="1:18" ht="111.75" customHeight="1" x14ac:dyDescent="0.3">
      <c r="A79" s="24" t="s">
        <v>538</v>
      </c>
      <c r="B79" s="25" t="s">
        <v>542</v>
      </c>
      <c r="C79" s="22" t="s">
        <v>315</v>
      </c>
      <c r="D79" s="23" t="s">
        <v>445</v>
      </c>
      <c r="E79" s="26" t="s">
        <v>187</v>
      </c>
      <c r="F79" s="27">
        <v>45740</v>
      </c>
      <c r="G79" s="27">
        <v>45742</v>
      </c>
      <c r="H79" s="26" t="s">
        <v>232</v>
      </c>
      <c r="I79" s="204">
        <f t="shared" si="51"/>
        <v>126.43766666666666</v>
      </c>
      <c r="J79" s="28">
        <f>+K79+L79</f>
        <v>140.40700000000001</v>
      </c>
      <c r="K79" s="28">
        <v>140.40700000000001</v>
      </c>
      <c r="L79" s="28">
        <v>0</v>
      </c>
      <c r="M79" s="28">
        <f>G79-F79</f>
        <v>2</v>
      </c>
      <c r="N79" s="28">
        <v>99.352000000000004</v>
      </c>
      <c r="O79" s="28">
        <f>G79-F79+1</f>
        <v>3</v>
      </c>
      <c r="P79" s="28">
        <v>139.554</v>
      </c>
      <c r="Q79" s="28">
        <v>0</v>
      </c>
      <c r="R79" s="137">
        <f>J79+N79+P79+Q79</f>
        <v>379.31299999999999</v>
      </c>
    </row>
    <row r="80" spans="1:18" ht="111.75" customHeight="1" x14ac:dyDescent="0.3">
      <c r="A80" s="24" t="s">
        <v>538</v>
      </c>
      <c r="B80" s="25" t="s">
        <v>543</v>
      </c>
      <c r="C80" s="22" t="s">
        <v>315</v>
      </c>
      <c r="D80" s="23" t="s">
        <v>438</v>
      </c>
      <c r="E80" s="26" t="s">
        <v>187</v>
      </c>
      <c r="F80" s="27">
        <v>45743</v>
      </c>
      <c r="G80" s="27">
        <v>45745</v>
      </c>
      <c r="H80" s="26" t="s">
        <v>220</v>
      </c>
      <c r="I80" s="204">
        <f t="shared" si="51"/>
        <v>140.66066666666666</v>
      </c>
      <c r="J80" s="28">
        <f t="shared" si="47"/>
        <v>199.12100000000001</v>
      </c>
      <c r="K80" s="28">
        <v>199.12100000000001</v>
      </c>
      <c r="L80" s="28">
        <v>0</v>
      </c>
      <c r="M80" s="28">
        <f t="shared" si="48"/>
        <v>2</v>
      </c>
      <c r="N80" s="28">
        <v>83.731999999999999</v>
      </c>
      <c r="O80" s="28">
        <f t="shared" si="49"/>
        <v>3</v>
      </c>
      <c r="P80" s="28">
        <v>139.12899999999999</v>
      </c>
      <c r="Q80" s="28">
        <v>0</v>
      </c>
      <c r="R80" s="137">
        <f t="shared" si="50"/>
        <v>421.98199999999997</v>
      </c>
    </row>
    <row r="81" spans="1:18" ht="111.75" customHeight="1" x14ac:dyDescent="0.3">
      <c r="A81" s="24" t="s">
        <v>538</v>
      </c>
      <c r="B81" s="25" t="s">
        <v>544</v>
      </c>
      <c r="C81" s="22" t="s">
        <v>315</v>
      </c>
      <c r="D81" s="23" t="s">
        <v>439</v>
      </c>
      <c r="E81" s="26" t="s">
        <v>441</v>
      </c>
      <c r="F81" s="27">
        <v>45749</v>
      </c>
      <c r="G81" s="27">
        <v>45752</v>
      </c>
      <c r="H81" s="26" t="s">
        <v>440</v>
      </c>
      <c r="I81" s="204">
        <f t="shared" si="51"/>
        <v>169.72800000000001</v>
      </c>
      <c r="J81" s="28">
        <f t="shared" ref="J81" si="53">+K81+L81</f>
        <v>367.80799999999999</v>
      </c>
      <c r="K81" s="28">
        <v>367.80799999999999</v>
      </c>
      <c r="L81" s="28">
        <v>0</v>
      </c>
      <c r="M81" s="28">
        <f t="shared" ref="M81" si="54">G81-F81</f>
        <v>3</v>
      </c>
      <c r="N81" s="28">
        <v>125.599</v>
      </c>
      <c r="O81" s="28">
        <f t="shared" ref="O81" si="55">G81-F81+1</f>
        <v>4</v>
      </c>
      <c r="P81" s="28">
        <v>185.505</v>
      </c>
      <c r="Q81" s="28">
        <v>0</v>
      </c>
      <c r="R81" s="137">
        <f t="shared" ref="R81" si="56">J81+N81+P81+Q81</f>
        <v>678.91200000000003</v>
      </c>
    </row>
    <row r="82" spans="1:18" s="51" customFormat="1" ht="58.5" customHeight="1" x14ac:dyDescent="0.3">
      <c r="A82" s="198" t="s">
        <v>546</v>
      </c>
      <c r="B82" s="199"/>
      <c r="C82" s="22"/>
      <c r="D82" s="200"/>
      <c r="E82" s="201"/>
      <c r="F82" s="202"/>
      <c r="G82" s="202"/>
      <c r="H82" s="201"/>
      <c r="I82" s="203">
        <f t="shared" si="51"/>
        <v>208.40457142857142</v>
      </c>
      <c r="J82" s="137">
        <f t="shared" ref="J82:Q82" si="57">SUM(J83:J84)</f>
        <v>465.32799999999997</v>
      </c>
      <c r="K82" s="137">
        <f t="shared" si="57"/>
        <v>465.32799999999997</v>
      </c>
      <c r="L82" s="137">
        <f t="shared" si="57"/>
        <v>0</v>
      </c>
      <c r="M82" s="137">
        <f t="shared" si="57"/>
        <v>5</v>
      </c>
      <c r="N82" s="137">
        <f t="shared" si="57"/>
        <v>633.58000000000004</v>
      </c>
      <c r="O82" s="137">
        <f t="shared" si="57"/>
        <v>7</v>
      </c>
      <c r="P82" s="137">
        <f t="shared" si="57"/>
        <v>359.92399999999998</v>
      </c>
      <c r="Q82" s="137">
        <f t="shared" si="57"/>
        <v>0</v>
      </c>
      <c r="R82" s="137">
        <f>SUM(R83:R84)</f>
        <v>1458.8319999999999</v>
      </c>
    </row>
    <row r="83" spans="1:18" ht="71.25" customHeight="1" x14ac:dyDescent="0.3">
      <c r="A83" s="24" t="s">
        <v>546</v>
      </c>
      <c r="B83" s="25" t="s">
        <v>101</v>
      </c>
      <c r="C83" s="22" t="s">
        <v>315</v>
      </c>
      <c r="D83" s="23" t="s">
        <v>379</v>
      </c>
      <c r="E83" s="26" t="s">
        <v>380</v>
      </c>
      <c r="F83" s="27">
        <v>45726</v>
      </c>
      <c r="G83" s="27">
        <v>45730</v>
      </c>
      <c r="H83" s="26" t="s">
        <v>381</v>
      </c>
      <c r="I83" s="204">
        <f t="shared" si="51"/>
        <v>173.1908</v>
      </c>
      <c r="J83" s="28">
        <f t="shared" ref="J83:J84" si="58">+K83+L83</f>
        <v>0</v>
      </c>
      <c r="K83" s="28">
        <v>0</v>
      </c>
      <c r="L83" s="28">
        <v>0</v>
      </c>
      <c r="M83" s="28">
        <f t="shared" ref="M83:M84" si="59">G83-F83</f>
        <v>4</v>
      </c>
      <c r="N83" s="28">
        <v>602.18200000000002</v>
      </c>
      <c r="O83" s="28">
        <f t="shared" ref="O83:O84" si="60">G83-F83+1</f>
        <v>5</v>
      </c>
      <c r="P83" s="28">
        <v>263.77199999999999</v>
      </c>
      <c r="Q83" s="28">
        <v>0</v>
      </c>
      <c r="R83" s="137">
        <f t="shared" ref="R83:R84" si="61">J83+N83+P83+Q83</f>
        <v>865.95399999999995</v>
      </c>
    </row>
    <row r="84" spans="1:18" ht="69" x14ac:dyDescent="0.3">
      <c r="A84" s="24" t="s">
        <v>546</v>
      </c>
      <c r="B84" s="25" t="s">
        <v>104</v>
      </c>
      <c r="C84" s="22" t="s">
        <v>315</v>
      </c>
      <c r="D84" s="23" t="s">
        <v>433</v>
      </c>
      <c r="E84" s="26" t="s">
        <v>189</v>
      </c>
      <c r="F84" s="27">
        <v>45747</v>
      </c>
      <c r="G84" s="27">
        <v>45748</v>
      </c>
      <c r="H84" s="26" t="s">
        <v>126</v>
      </c>
      <c r="I84" s="204">
        <f t="shared" si="51"/>
        <v>296.43900000000002</v>
      </c>
      <c r="J84" s="28">
        <f t="shared" si="58"/>
        <v>465.32799999999997</v>
      </c>
      <c r="K84" s="28">
        <v>465.32799999999997</v>
      </c>
      <c r="L84" s="28">
        <v>0</v>
      </c>
      <c r="M84" s="28">
        <f t="shared" si="59"/>
        <v>1</v>
      </c>
      <c r="N84" s="28">
        <v>31.398</v>
      </c>
      <c r="O84" s="28">
        <f t="shared" si="60"/>
        <v>2</v>
      </c>
      <c r="P84" s="28">
        <v>96.152000000000001</v>
      </c>
      <c r="Q84" s="28">
        <v>0</v>
      </c>
      <c r="R84" s="137">
        <f t="shared" si="61"/>
        <v>592.87800000000004</v>
      </c>
    </row>
    <row r="85" spans="1:18" s="51" customFormat="1" ht="57.75" customHeight="1" x14ac:dyDescent="0.3">
      <c r="A85" s="198" t="s">
        <v>547</v>
      </c>
      <c r="B85" s="199"/>
      <c r="C85" s="22"/>
      <c r="D85" s="200"/>
      <c r="E85" s="201"/>
      <c r="F85" s="202"/>
      <c r="G85" s="202"/>
      <c r="H85" s="201"/>
      <c r="I85" s="203">
        <f t="shared" si="51"/>
        <v>126.96509375000001</v>
      </c>
      <c r="J85" s="137">
        <f t="shared" ref="J85:Q85" si="62">SUM(J86:J102)</f>
        <v>3415.0540000000001</v>
      </c>
      <c r="K85" s="137">
        <f t="shared" si="62"/>
        <v>3415.0540000000001</v>
      </c>
      <c r="L85" s="137">
        <f t="shared" si="62"/>
        <v>0</v>
      </c>
      <c r="M85" s="137">
        <f t="shared" si="62"/>
        <v>106</v>
      </c>
      <c r="N85" s="137">
        <f t="shared" si="62"/>
        <v>6306.0649999999987</v>
      </c>
      <c r="O85" s="137">
        <f t="shared" si="62"/>
        <v>128</v>
      </c>
      <c r="P85" s="137">
        <f t="shared" si="62"/>
        <v>6388.4130000000005</v>
      </c>
      <c r="Q85" s="137">
        <f t="shared" si="62"/>
        <v>142</v>
      </c>
      <c r="R85" s="137">
        <f>SUM(R86:R102)</f>
        <v>16251.532000000001</v>
      </c>
    </row>
    <row r="86" spans="1:18" ht="72.75" customHeight="1" x14ac:dyDescent="0.3">
      <c r="A86" s="24" t="s">
        <v>547</v>
      </c>
      <c r="B86" s="25" t="s">
        <v>43</v>
      </c>
      <c r="C86" s="22" t="s">
        <v>315</v>
      </c>
      <c r="D86" s="23" t="s">
        <v>259</v>
      </c>
      <c r="E86" s="26" t="s">
        <v>260</v>
      </c>
      <c r="F86" s="27">
        <v>45680</v>
      </c>
      <c r="G86" s="27">
        <v>45681</v>
      </c>
      <c r="H86" s="26" t="s">
        <v>261</v>
      </c>
      <c r="I86" s="204">
        <f t="shared" si="51"/>
        <v>192.7535</v>
      </c>
      <c r="J86" s="28">
        <f t="shared" ref="J86:J93" si="63">+K86+L86</f>
        <v>0</v>
      </c>
      <c r="K86" s="28">
        <v>0</v>
      </c>
      <c r="L86" s="28">
        <v>0</v>
      </c>
      <c r="M86" s="28">
        <f t="shared" ref="M86:M93" si="64">G86-F86</f>
        <v>1</v>
      </c>
      <c r="N86" s="28">
        <v>259.46100000000001</v>
      </c>
      <c r="O86" s="28">
        <f t="shared" ref="O86:O93" si="65">G86-F86+1</f>
        <v>2</v>
      </c>
      <c r="P86" s="28">
        <v>126.04600000000001</v>
      </c>
      <c r="Q86" s="28">
        <v>0</v>
      </c>
      <c r="R86" s="137">
        <f t="shared" ref="R86:R93" si="66">J86+N86+P86+Q86</f>
        <v>385.50700000000001</v>
      </c>
    </row>
    <row r="87" spans="1:18" ht="75.75" customHeight="1" x14ac:dyDescent="0.3">
      <c r="A87" s="24" t="s">
        <v>547</v>
      </c>
      <c r="B87" s="25" t="s">
        <v>44</v>
      </c>
      <c r="C87" s="22" t="s">
        <v>315</v>
      </c>
      <c r="D87" s="23" t="s">
        <v>281</v>
      </c>
      <c r="E87" s="26" t="s">
        <v>190</v>
      </c>
      <c r="F87" s="27">
        <v>45691</v>
      </c>
      <c r="G87" s="27">
        <v>45694</v>
      </c>
      <c r="H87" s="26" t="s">
        <v>282</v>
      </c>
      <c r="I87" s="204">
        <f t="shared" si="51"/>
        <v>96.537750000000003</v>
      </c>
      <c r="J87" s="28">
        <f t="shared" si="63"/>
        <v>173.56800000000001</v>
      </c>
      <c r="K87" s="28">
        <v>173.56800000000001</v>
      </c>
      <c r="L87" s="28">
        <v>0</v>
      </c>
      <c r="M87" s="28">
        <f t="shared" si="64"/>
        <v>3</v>
      </c>
      <c r="N87" s="28">
        <v>0</v>
      </c>
      <c r="O87" s="28">
        <f t="shared" si="65"/>
        <v>4</v>
      </c>
      <c r="P87" s="28">
        <v>212.583</v>
      </c>
      <c r="Q87" s="28">
        <v>0</v>
      </c>
      <c r="R87" s="137">
        <f t="shared" si="66"/>
        <v>386.15100000000001</v>
      </c>
    </row>
    <row r="88" spans="1:18" ht="76.5" customHeight="1" x14ac:dyDescent="0.3">
      <c r="A88" s="24" t="s">
        <v>547</v>
      </c>
      <c r="B88" s="25" t="s">
        <v>140</v>
      </c>
      <c r="C88" s="22" t="s">
        <v>315</v>
      </c>
      <c r="D88" s="23" t="s">
        <v>353</v>
      </c>
      <c r="E88" s="26" t="s">
        <v>260</v>
      </c>
      <c r="F88" s="27">
        <v>45704</v>
      </c>
      <c r="G88" s="27">
        <v>45707</v>
      </c>
      <c r="H88" s="26" t="s">
        <v>289</v>
      </c>
      <c r="I88" s="204">
        <f t="shared" si="51"/>
        <v>97.166250000000005</v>
      </c>
      <c r="J88" s="28">
        <f t="shared" si="63"/>
        <v>164.44200000000001</v>
      </c>
      <c r="K88" s="28">
        <v>164.44200000000001</v>
      </c>
      <c r="L88" s="28">
        <v>0</v>
      </c>
      <c r="M88" s="28">
        <f t="shared" si="64"/>
        <v>3</v>
      </c>
      <c r="N88" s="28">
        <v>0</v>
      </c>
      <c r="O88" s="28">
        <f t="shared" si="65"/>
        <v>4</v>
      </c>
      <c r="P88" s="28">
        <v>214.22300000000001</v>
      </c>
      <c r="Q88" s="28">
        <v>10</v>
      </c>
      <c r="R88" s="137">
        <f t="shared" si="66"/>
        <v>388.66500000000002</v>
      </c>
    </row>
    <row r="89" spans="1:18" ht="117" customHeight="1" x14ac:dyDescent="0.3">
      <c r="A89" s="24" t="s">
        <v>547</v>
      </c>
      <c r="B89" s="25" t="s">
        <v>141</v>
      </c>
      <c r="C89" s="22" t="s">
        <v>315</v>
      </c>
      <c r="D89" s="23" t="s">
        <v>291</v>
      </c>
      <c r="E89" s="26" t="s">
        <v>191</v>
      </c>
      <c r="F89" s="27">
        <v>45703</v>
      </c>
      <c r="G89" s="27">
        <v>45707</v>
      </c>
      <c r="H89" s="26" t="s">
        <v>289</v>
      </c>
      <c r="I89" s="204">
        <f t="shared" si="51"/>
        <v>158.10319999999999</v>
      </c>
      <c r="J89" s="28">
        <f t="shared" si="63"/>
        <v>164.44200000000001</v>
      </c>
      <c r="K89" s="28">
        <v>164.44200000000001</v>
      </c>
      <c r="L89" s="28">
        <v>0</v>
      </c>
      <c r="M89" s="28">
        <f t="shared" si="64"/>
        <v>4</v>
      </c>
      <c r="N89" s="28">
        <v>348.29499999999996</v>
      </c>
      <c r="O89" s="28">
        <f t="shared" si="65"/>
        <v>5</v>
      </c>
      <c r="P89" s="28">
        <v>267.779</v>
      </c>
      <c r="Q89" s="28">
        <v>10</v>
      </c>
      <c r="R89" s="137">
        <f t="shared" si="66"/>
        <v>790.51599999999996</v>
      </c>
    </row>
    <row r="90" spans="1:18" ht="120.75" x14ac:dyDescent="0.3">
      <c r="A90" s="24" t="s">
        <v>547</v>
      </c>
      <c r="B90" s="25" t="s">
        <v>142</v>
      </c>
      <c r="C90" s="22" t="s">
        <v>315</v>
      </c>
      <c r="D90" s="23" t="s">
        <v>291</v>
      </c>
      <c r="E90" s="26" t="s">
        <v>295</v>
      </c>
      <c r="F90" s="27">
        <v>45702</v>
      </c>
      <c r="G90" s="27">
        <v>45711</v>
      </c>
      <c r="H90" s="26" t="s">
        <v>289</v>
      </c>
      <c r="I90" s="204">
        <f t="shared" si="51"/>
        <v>148.84179999999998</v>
      </c>
      <c r="J90" s="28">
        <f t="shared" si="63"/>
        <v>169.19499999999999</v>
      </c>
      <c r="K90" s="28">
        <v>169.19499999999999</v>
      </c>
      <c r="L90" s="28">
        <v>0</v>
      </c>
      <c r="M90" s="28">
        <f t="shared" si="64"/>
        <v>9</v>
      </c>
      <c r="N90" s="28">
        <f>471.291+312.373</f>
        <v>783.66399999999999</v>
      </c>
      <c r="O90" s="28">
        <f t="shared" si="65"/>
        <v>10</v>
      </c>
      <c r="P90" s="28">
        <v>535.55899999999997</v>
      </c>
      <c r="Q90" s="28">
        <v>0</v>
      </c>
      <c r="R90" s="137">
        <f t="shared" si="66"/>
        <v>1488.4179999999999</v>
      </c>
    </row>
    <row r="91" spans="1:18" ht="69" x14ac:dyDescent="0.3">
      <c r="A91" s="24" t="s">
        <v>547</v>
      </c>
      <c r="B91" s="25" t="s">
        <v>143</v>
      </c>
      <c r="C91" s="22" t="s">
        <v>315</v>
      </c>
      <c r="D91" s="23" t="s">
        <v>352</v>
      </c>
      <c r="E91" s="26" t="s">
        <v>192</v>
      </c>
      <c r="F91" s="27">
        <v>45703</v>
      </c>
      <c r="G91" s="27">
        <v>45707</v>
      </c>
      <c r="H91" s="26" t="s">
        <v>289</v>
      </c>
      <c r="I91" s="204">
        <f t="shared" si="51"/>
        <v>92.249800000000008</v>
      </c>
      <c r="J91" s="28">
        <f t="shared" si="63"/>
        <v>183.38900000000001</v>
      </c>
      <c r="K91" s="28">
        <v>183.38900000000001</v>
      </c>
      <c r="L91" s="28">
        <v>0</v>
      </c>
      <c r="M91" s="28">
        <f t="shared" si="64"/>
        <v>4</v>
      </c>
      <c r="N91" s="28">
        <v>0</v>
      </c>
      <c r="O91" s="28">
        <f t="shared" si="65"/>
        <v>5</v>
      </c>
      <c r="P91" s="28">
        <v>267.86</v>
      </c>
      <c r="Q91" s="28">
        <v>10</v>
      </c>
      <c r="R91" s="137">
        <f t="shared" si="66"/>
        <v>461.24900000000002</v>
      </c>
    </row>
    <row r="92" spans="1:18" ht="70.5" customHeight="1" x14ac:dyDescent="0.3">
      <c r="A92" s="24" t="s">
        <v>547</v>
      </c>
      <c r="B92" s="25" t="s">
        <v>144</v>
      </c>
      <c r="C92" s="22" t="s">
        <v>315</v>
      </c>
      <c r="D92" s="23" t="s">
        <v>300</v>
      </c>
      <c r="E92" s="26" t="s">
        <v>260</v>
      </c>
      <c r="F92" s="27">
        <v>45698</v>
      </c>
      <c r="G92" s="27">
        <v>45699</v>
      </c>
      <c r="H92" s="26" t="s">
        <v>232</v>
      </c>
      <c r="I92" s="204">
        <f t="shared" si="51"/>
        <v>145.904</v>
      </c>
      <c r="J92" s="28">
        <f t="shared" si="63"/>
        <v>0</v>
      </c>
      <c r="K92" s="28">
        <v>0</v>
      </c>
      <c r="L92" s="28">
        <v>0</v>
      </c>
      <c r="M92" s="28">
        <f t="shared" si="64"/>
        <v>1</v>
      </c>
      <c r="N92" s="28">
        <v>202.036</v>
      </c>
      <c r="O92" s="28">
        <f t="shared" si="65"/>
        <v>2</v>
      </c>
      <c r="P92" s="28">
        <v>89.772000000000006</v>
      </c>
      <c r="Q92" s="28">
        <v>0</v>
      </c>
      <c r="R92" s="137">
        <f t="shared" si="66"/>
        <v>291.80799999999999</v>
      </c>
    </row>
    <row r="93" spans="1:18" ht="80.25" customHeight="1" x14ac:dyDescent="0.3">
      <c r="A93" s="24" t="s">
        <v>547</v>
      </c>
      <c r="B93" s="25" t="s">
        <v>145</v>
      </c>
      <c r="C93" s="22" t="s">
        <v>315</v>
      </c>
      <c r="D93" s="23" t="s">
        <v>306</v>
      </c>
      <c r="E93" s="26" t="s">
        <v>260</v>
      </c>
      <c r="F93" s="27">
        <v>45700</v>
      </c>
      <c r="G93" s="27">
        <v>45701</v>
      </c>
      <c r="H93" s="26" t="s">
        <v>307</v>
      </c>
      <c r="I93" s="204">
        <f t="shared" si="51"/>
        <v>56.55</v>
      </c>
      <c r="J93" s="28">
        <f t="shared" si="63"/>
        <v>0</v>
      </c>
      <c r="K93" s="28">
        <v>0</v>
      </c>
      <c r="L93" s="28">
        <v>0</v>
      </c>
      <c r="M93" s="28">
        <f t="shared" si="64"/>
        <v>1</v>
      </c>
      <c r="N93" s="28">
        <v>0</v>
      </c>
      <c r="O93" s="28">
        <f t="shared" si="65"/>
        <v>2</v>
      </c>
      <c r="P93" s="28">
        <v>103.1</v>
      </c>
      <c r="Q93" s="28">
        <v>10</v>
      </c>
      <c r="R93" s="137">
        <f t="shared" si="66"/>
        <v>113.1</v>
      </c>
    </row>
    <row r="94" spans="1:18" ht="74.25" customHeight="1" x14ac:dyDescent="0.3">
      <c r="A94" s="24" t="s">
        <v>547</v>
      </c>
      <c r="B94" s="25" t="s">
        <v>146</v>
      </c>
      <c r="C94" s="22" t="s">
        <v>315</v>
      </c>
      <c r="D94" s="23" t="s">
        <v>321</v>
      </c>
      <c r="E94" s="26" t="s">
        <v>190</v>
      </c>
      <c r="F94" s="27">
        <v>45718</v>
      </c>
      <c r="G94" s="27">
        <v>45723</v>
      </c>
      <c r="H94" s="26" t="s">
        <v>322</v>
      </c>
      <c r="I94" s="213">
        <f t="shared" si="51"/>
        <v>133.50633333333334</v>
      </c>
      <c r="J94" s="28">
        <f t="shared" ref="J94" si="67">+K94+L94</f>
        <v>260.77300000000002</v>
      </c>
      <c r="K94" s="28">
        <v>260.77300000000002</v>
      </c>
      <c r="L94" s="28">
        <v>0</v>
      </c>
      <c r="M94" s="28">
        <f t="shared" ref="M94" si="68">G94-F94</f>
        <v>5</v>
      </c>
      <c r="N94" s="28">
        <v>266.39800000000002</v>
      </c>
      <c r="O94" s="28">
        <f t="shared" ref="O94" si="69">G94-F94+1</f>
        <v>6</v>
      </c>
      <c r="P94" s="28">
        <v>273.86700000000002</v>
      </c>
      <c r="Q94" s="28">
        <v>0</v>
      </c>
      <c r="R94" s="137">
        <f t="shared" ref="R94" si="70">J94+N94+P94+Q94</f>
        <v>801.03800000000001</v>
      </c>
    </row>
    <row r="95" spans="1:18" ht="120" customHeight="1" x14ac:dyDescent="0.3">
      <c r="A95" s="24" t="s">
        <v>547</v>
      </c>
      <c r="B95" s="25" t="s">
        <v>147</v>
      </c>
      <c r="C95" s="22" t="s">
        <v>315</v>
      </c>
      <c r="D95" s="23" t="s">
        <v>412</v>
      </c>
      <c r="E95" s="26" t="s">
        <v>411</v>
      </c>
      <c r="F95" s="27">
        <v>45717</v>
      </c>
      <c r="G95" s="27">
        <v>45723</v>
      </c>
      <c r="H95" s="26" t="s">
        <v>322</v>
      </c>
      <c r="I95" s="213">
        <f t="shared" si="51"/>
        <v>166.37557142857142</v>
      </c>
      <c r="J95" s="28">
        <f t="shared" ref="J95" si="71">+K95+L95</f>
        <v>260.77300000000002</v>
      </c>
      <c r="K95" s="28">
        <v>260.77300000000002</v>
      </c>
      <c r="L95" s="28">
        <v>0</v>
      </c>
      <c r="M95" s="28">
        <f t="shared" ref="M95" si="72">G95-F95</f>
        <v>6</v>
      </c>
      <c r="N95" s="28">
        <v>548.303</v>
      </c>
      <c r="O95" s="28">
        <f t="shared" ref="O95" si="73">G95-F95+1</f>
        <v>7</v>
      </c>
      <c r="P95" s="28">
        <v>330.053</v>
      </c>
      <c r="Q95" s="28">
        <v>25.5</v>
      </c>
      <c r="R95" s="137">
        <f t="shared" ref="R95" si="74">J95+N95+P95+Q95</f>
        <v>1164.6289999999999</v>
      </c>
    </row>
    <row r="96" spans="1:18" ht="120" customHeight="1" x14ac:dyDescent="0.3">
      <c r="A96" s="24" t="s">
        <v>547</v>
      </c>
      <c r="B96" s="25" t="s">
        <v>148</v>
      </c>
      <c r="C96" s="22" t="s">
        <v>315</v>
      </c>
      <c r="D96" s="23" t="s">
        <v>412</v>
      </c>
      <c r="E96" s="26" t="s">
        <v>413</v>
      </c>
      <c r="F96" s="27">
        <v>45717</v>
      </c>
      <c r="G96" s="27">
        <v>45723</v>
      </c>
      <c r="H96" s="26" t="s">
        <v>322</v>
      </c>
      <c r="I96" s="213">
        <f t="shared" si="51"/>
        <v>166.37557142857142</v>
      </c>
      <c r="J96" s="28">
        <f t="shared" ref="J96" si="75">+K96+L96</f>
        <v>260.77300000000002</v>
      </c>
      <c r="K96" s="28">
        <v>260.77300000000002</v>
      </c>
      <c r="L96" s="28">
        <v>0</v>
      </c>
      <c r="M96" s="28">
        <f t="shared" ref="M96" si="76">G96-F96</f>
        <v>6</v>
      </c>
      <c r="N96" s="28">
        <v>548.303</v>
      </c>
      <c r="O96" s="28">
        <f t="shared" ref="O96" si="77">G96-F96+1</f>
        <v>7</v>
      </c>
      <c r="P96" s="28">
        <v>330.053</v>
      </c>
      <c r="Q96" s="28">
        <v>25.5</v>
      </c>
      <c r="R96" s="137">
        <f t="shared" ref="R96" si="78">J96+N96+P96+Q96</f>
        <v>1164.6289999999999</v>
      </c>
    </row>
    <row r="97" spans="1:18" ht="132" customHeight="1" x14ac:dyDescent="0.3">
      <c r="A97" s="24" t="s">
        <v>547</v>
      </c>
      <c r="B97" s="25" t="s">
        <v>149</v>
      </c>
      <c r="C97" s="22" t="s">
        <v>315</v>
      </c>
      <c r="D97" s="23" t="s">
        <v>414</v>
      </c>
      <c r="E97" s="26" t="s">
        <v>452</v>
      </c>
      <c r="F97" s="27">
        <v>45717</v>
      </c>
      <c r="G97" s="27">
        <v>45723</v>
      </c>
      <c r="H97" s="26" t="s">
        <v>322</v>
      </c>
      <c r="I97" s="213">
        <f t="shared" si="51"/>
        <v>166.37557142857142</v>
      </c>
      <c r="J97" s="28">
        <f t="shared" ref="J97" si="79">+K97+L97</f>
        <v>260.77300000000002</v>
      </c>
      <c r="K97" s="28">
        <v>260.77300000000002</v>
      </c>
      <c r="L97" s="28">
        <v>0</v>
      </c>
      <c r="M97" s="28">
        <f t="shared" ref="M97" si="80">G97-F97</f>
        <v>6</v>
      </c>
      <c r="N97" s="28">
        <v>548.303</v>
      </c>
      <c r="O97" s="28">
        <f t="shared" ref="O97" si="81">G97-F97+1</f>
        <v>7</v>
      </c>
      <c r="P97" s="28">
        <v>330.053</v>
      </c>
      <c r="Q97" s="28">
        <v>25.5</v>
      </c>
      <c r="R97" s="137">
        <f t="shared" ref="R97" si="82">J97+N97+P97+Q97</f>
        <v>1164.6289999999999</v>
      </c>
    </row>
    <row r="98" spans="1:18" ht="120" customHeight="1" x14ac:dyDescent="0.3">
      <c r="A98" s="24" t="s">
        <v>547</v>
      </c>
      <c r="B98" s="25" t="s">
        <v>150</v>
      </c>
      <c r="C98" s="22" t="s">
        <v>315</v>
      </c>
      <c r="D98" s="23" t="s">
        <v>414</v>
      </c>
      <c r="E98" s="26" t="s">
        <v>453</v>
      </c>
      <c r="F98" s="27">
        <v>45717</v>
      </c>
      <c r="G98" s="27">
        <v>45723</v>
      </c>
      <c r="H98" s="26" t="s">
        <v>322</v>
      </c>
      <c r="I98" s="213">
        <f t="shared" si="51"/>
        <v>166.37557142857142</v>
      </c>
      <c r="J98" s="28">
        <f t="shared" ref="J98:J99" si="83">+K98+L98</f>
        <v>260.77300000000002</v>
      </c>
      <c r="K98" s="28">
        <v>260.77300000000002</v>
      </c>
      <c r="L98" s="28">
        <v>0</v>
      </c>
      <c r="M98" s="28">
        <f t="shared" ref="M98:M99" si="84">G98-F98</f>
        <v>6</v>
      </c>
      <c r="N98" s="28">
        <v>548.303</v>
      </c>
      <c r="O98" s="28">
        <f t="shared" ref="O98:O99" si="85">G98-F98+1</f>
        <v>7</v>
      </c>
      <c r="P98" s="28">
        <v>330.053</v>
      </c>
      <c r="Q98" s="28">
        <v>25.5</v>
      </c>
      <c r="R98" s="137">
        <f t="shared" ref="R98:R99" si="86">J98+N98+P98+Q98</f>
        <v>1164.6289999999999</v>
      </c>
    </row>
    <row r="99" spans="1:18" ht="72" customHeight="1" x14ac:dyDescent="0.3">
      <c r="A99" s="24" t="s">
        <v>547</v>
      </c>
      <c r="B99" s="25" t="s">
        <v>151</v>
      </c>
      <c r="C99" s="22" t="s">
        <v>315</v>
      </c>
      <c r="D99" s="23" t="s">
        <v>471</v>
      </c>
      <c r="E99" s="26" t="s">
        <v>192</v>
      </c>
      <c r="F99" s="27">
        <v>45747</v>
      </c>
      <c r="G99" s="27">
        <v>45750</v>
      </c>
      <c r="H99" s="26" t="s">
        <v>472</v>
      </c>
      <c r="I99" s="213">
        <f t="shared" si="51"/>
        <v>74.368750000000006</v>
      </c>
      <c r="J99" s="28">
        <f t="shared" si="83"/>
        <v>0</v>
      </c>
      <c r="K99" s="28">
        <v>0</v>
      </c>
      <c r="L99" s="28">
        <v>0</v>
      </c>
      <c r="M99" s="28">
        <f t="shared" si="84"/>
        <v>3</v>
      </c>
      <c r="N99" s="28">
        <v>77.623999999999995</v>
      </c>
      <c r="O99" s="28">
        <f t="shared" si="85"/>
        <v>4</v>
      </c>
      <c r="P99" s="28">
        <v>219.851</v>
      </c>
      <c r="Q99" s="28">
        <v>0</v>
      </c>
      <c r="R99" s="137">
        <f t="shared" si="86"/>
        <v>297.47500000000002</v>
      </c>
    </row>
    <row r="100" spans="1:18" ht="72" customHeight="1" x14ac:dyDescent="0.3">
      <c r="A100" s="24" t="s">
        <v>547</v>
      </c>
      <c r="B100" s="25" t="s">
        <v>152</v>
      </c>
      <c r="C100" s="22" t="s">
        <v>315</v>
      </c>
      <c r="D100" s="23" t="s">
        <v>471</v>
      </c>
      <c r="E100" s="26" t="s">
        <v>260</v>
      </c>
      <c r="F100" s="27">
        <v>45747</v>
      </c>
      <c r="G100" s="27">
        <v>45750</v>
      </c>
      <c r="H100" s="26" t="s">
        <v>472</v>
      </c>
      <c r="I100" s="213">
        <f t="shared" si="51"/>
        <v>74.368750000000006</v>
      </c>
      <c r="J100" s="28">
        <f t="shared" ref="J100" si="87">+K100+L100</f>
        <v>0</v>
      </c>
      <c r="K100" s="28">
        <v>0</v>
      </c>
      <c r="L100" s="28">
        <v>0</v>
      </c>
      <c r="M100" s="28">
        <f t="shared" ref="M100" si="88">G100-F100</f>
        <v>3</v>
      </c>
      <c r="N100" s="28">
        <v>77.623999999999995</v>
      </c>
      <c r="O100" s="28">
        <f t="shared" ref="O100" si="89">G100-F100+1</f>
        <v>4</v>
      </c>
      <c r="P100" s="28">
        <v>219.851</v>
      </c>
      <c r="Q100" s="28">
        <v>0</v>
      </c>
      <c r="R100" s="137">
        <f t="shared" ref="R100" si="90">J100+N100+P100+Q100</f>
        <v>297.47500000000002</v>
      </c>
    </row>
    <row r="101" spans="1:18" ht="72" customHeight="1" x14ac:dyDescent="0.3">
      <c r="A101" s="24" t="s">
        <v>547</v>
      </c>
      <c r="B101" s="25" t="s">
        <v>153</v>
      </c>
      <c r="C101" s="22" t="s">
        <v>315</v>
      </c>
      <c r="D101" s="23" t="s">
        <v>473</v>
      </c>
      <c r="E101" s="26" t="s">
        <v>474</v>
      </c>
      <c r="F101" s="27">
        <v>45747</v>
      </c>
      <c r="G101" s="27">
        <v>45750</v>
      </c>
      <c r="H101" s="26" t="s">
        <v>472</v>
      </c>
      <c r="I101" s="213">
        <f t="shared" si="51"/>
        <v>74.368750000000006</v>
      </c>
      <c r="J101" s="28">
        <f t="shared" ref="J101" si="91">+K101+L101</f>
        <v>0</v>
      </c>
      <c r="K101" s="28">
        <v>0</v>
      </c>
      <c r="L101" s="28">
        <v>0</v>
      </c>
      <c r="M101" s="28">
        <f t="shared" ref="M101" si="92">G101-F101</f>
        <v>3</v>
      </c>
      <c r="N101" s="28">
        <v>77.623999999999995</v>
      </c>
      <c r="O101" s="28">
        <f t="shared" ref="O101" si="93">G101-F101+1</f>
        <v>4</v>
      </c>
      <c r="P101" s="28">
        <v>219.851</v>
      </c>
      <c r="Q101" s="28">
        <v>0</v>
      </c>
      <c r="R101" s="137">
        <f t="shared" ref="R101" si="94">J101+N101+P101+Q101</f>
        <v>297.47500000000002</v>
      </c>
    </row>
    <row r="102" spans="1:18" s="212" customFormat="1" ht="58.5" customHeight="1" x14ac:dyDescent="0.3">
      <c r="A102" s="205" t="s">
        <v>642</v>
      </c>
      <c r="B102" s="214"/>
      <c r="C102" s="22"/>
      <c r="D102" s="207"/>
      <c r="E102" s="208"/>
      <c r="F102" s="209"/>
      <c r="G102" s="209"/>
      <c r="H102" s="208"/>
      <c r="I102" s="215">
        <f t="shared" si="51"/>
        <v>116.54456249999998</v>
      </c>
      <c r="J102" s="211">
        <f t="shared" ref="J102:Q102" si="95">SUM(J103:J108)</f>
        <v>1256.153</v>
      </c>
      <c r="K102" s="211">
        <f t="shared" si="95"/>
        <v>1256.153</v>
      </c>
      <c r="L102" s="211">
        <f t="shared" si="95"/>
        <v>0</v>
      </c>
      <c r="M102" s="211">
        <f t="shared" si="95"/>
        <v>42</v>
      </c>
      <c r="N102" s="211">
        <f t="shared" si="95"/>
        <v>2020.127</v>
      </c>
      <c r="O102" s="211">
        <f t="shared" si="95"/>
        <v>48</v>
      </c>
      <c r="P102" s="211">
        <f t="shared" si="95"/>
        <v>2317.8589999999999</v>
      </c>
      <c r="Q102" s="211">
        <f t="shared" si="95"/>
        <v>0</v>
      </c>
      <c r="R102" s="211">
        <f>SUM(R103:R108)</f>
        <v>5594.1389999999992</v>
      </c>
    </row>
    <row r="103" spans="1:18" ht="103.5" x14ac:dyDescent="0.3">
      <c r="A103" s="24" t="s">
        <v>547</v>
      </c>
      <c r="B103" s="25" t="s">
        <v>154</v>
      </c>
      <c r="C103" s="22" t="s">
        <v>315</v>
      </c>
      <c r="D103" s="23" t="s">
        <v>353</v>
      </c>
      <c r="E103" s="26" t="s">
        <v>290</v>
      </c>
      <c r="F103" s="27">
        <v>45704</v>
      </c>
      <c r="G103" s="27">
        <v>45708</v>
      </c>
      <c r="H103" s="26" t="s">
        <v>289</v>
      </c>
      <c r="I103" s="213">
        <f t="shared" si="51"/>
        <v>62.073</v>
      </c>
      <c r="J103" s="28">
        <f t="shared" ref="J103:J108" si="96">+K103+L103</f>
        <v>42.585999999999999</v>
      </c>
      <c r="K103" s="28">
        <v>42.585999999999999</v>
      </c>
      <c r="L103" s="28">
        <v>0</v>
      </c>
      <c r="M103" s="28">
        <f t="shared" ref="M103:M108" si="97">G103-F103</f>
        <v>4</v>
      </c>
      <c r="N103" s="28">
        <v>0</v>
      </c>
      <c r="O103" s="28">
        <f t="shared" ref="O103:O108" si="98">G103-F103+1</f>
        <v>5</v>
      </c>
      <c r="P103" s="28">
        <v>267.779</v>
      </c>
      <c r="Q103" s="28">
        <v>0</v>
      </c>
      <c r="R103" s="137">
        <f t="shared" ref="R103:R108" si="99">J103+N103+P103+Q103</f>
        <v>310.36500000000001</v>
      </c>
    </row>
    <row r="104" spans="1:18" ht="181.5" customHeight="1" x14ac:dyDescent="0.3">
      <c r="A104" s="24" t="s">
        <v>547</v>
      </c>
      <c r="B104" s="25" t="s">
        <v>155</v>
      </c>
      <c r="C104" s="22" t="s">
        <v>315</v>
      </c>
      <c r="D104" s="23" t="s">
        <v>291</v>
      </c>
      <c r="E104" s="26" t="s">
        <v>292</v>
      </c>
      <c r="F104" s="27">
        <v>45702</v>
      </c>
      <c r="G104" s="27">
        <v>45711</v>
      </c>
      <c r="H104" s="26" t="s">
        <v>289</v>
      </c>
      <c r="I104" s="213">
        <f t="shared" si="51"/>
        <v>117.60439999999998</v>
      </c>
      <c r="J104" s="28">
        <f t="shared" si="96"/>
        <v>169.19399999999999</v>
      </c>
      <c r="K104" s="28">
        <v>169.19399999999999</v>
      </c>
      <c r="L104" s="28">
        <v>0</v>
      </c>
      <c r="M104" s="28">
        <f t="shared" si="97"/>
        <v>9</v>
      </c>
      <c r="N104" s="28">
        <v>471.291</v>
      </c>
      <c r="O104" s="28">
        <f t="shared" si="98"/>
        <v>10</v>
      </c>
      <c r="P104" s="28">
        <v>535.55899999999997</v>
      </c>
      <c r="Q104" s="28">
        <v>0</v>
      </c>
      <c r="R104" s="137">
        <f t="shared" si="99"/>
        <v>1176.0439999999999</v>
      </c>
    </row>
    <row r="105" spans="1:18" ht="155.25" x14ac:dyDescent="0.3">
      <c r="A105" s="24" t="s">
        <v>547</v>
      </c>
      <c r="B105" s="25" t="s">
        <v>156</v>
      </c>
      <c r="C105" s="22" t="s">
        <v>315</v>
      </c>
      <c r="D105" s="23" t="s">
        <v>291</v>
      </c>
      <c r="E105" s="26" t="s">
        <v>293</v>
      </c>
      <c r="F105" s="27">
        <v>45702</v>
      </c>
      <c r="G105" s="27">
        <v>45711</v>
      </c>
      <c r="H105" s="26" t="s">
        <v>289</v>
      </c>
      <c r="I105" s="213">
        <f t="shared" si="51"/>
        <v>148.84179999999998</v>
      </c>
      <c r="J105" s="28">
        <f t="shared" si="96"/>
        <v>169.19499999999999</v>
      </c>
      <c r="K105" s="28">
        <v>169.19499999999999</v>
      </c>
      <c r="L105" s="28">
        <v>0</v>
      </c>
      <c r="M105" s="28">
        <f t="shared" si="97"/>
        <v>9</v>
      </c>
      <c r="N105" s="28">
        <v>783.66399999999999</v>
      </c>
      <c r="O105" s="28">
        <f t="shared" si="98"/>
        <v>10</v>
      </c>
      <c r="P105" s="28">
        <v>535.55899999999997</v>
      </c>
      <c r="Q105" s="28">
        <v>0</v>
      </c>
      <c r="R105" s="137">
        <f t="shared" si="99"/>
        <v>1488.4179999999999</v>
      </c>
    </row>
    <row r="106" spans="1:18" ht="161.25" customHeight="1" x14ac:dyDescent="0.3">
      <c r="A106" s="24" t="s">
        <v>547</v>
      </c>
      <c r="B106" s="25" t="s">
        <v>164</v>
      </c>
      <c r="C106" s="22" t="s">
        <v>315</v>
      </c>
      <c r="D106" s="23" t="s">
        <v>291</v>
      </c>
      <c r="E106" s="26" t="s">
        <v>294</v>
      </c>
      <c r="F106" s="27">
        <v>45702</v>
      </c>
      <c r="G106" s="27">
        <v>45711</v>
      </c>
      <c r="H106" s="26" t="s">
        <v>289</v>
      </c>
      <c r="I106" s="213">
        <f t="shared" si="51"/>
        <v>117.6045</v>
      </c>
      <c r="J106" s="28">
        <f t="shared" si="96"/>
        <v>169.19499999999999</v>
      </c>
      <c r="K106" s="28">
        <v>169.19499999999999</v>
      </c>
      <c r="L106" s="28">
        <v>0</v>
      </c>
      <c r="M106" s="28">
        <f t="shared" si="97"/>
        <v>9</v>
      </c>
      <c r="N106" s="28">
        <v>471.291</v>
      </c>
      <c r="O106" s="28">
        <f t="shared" si="98"/>
        <v>10</v>
      </c>
      <c r="P106" s="28">
        <v>535.55899999999997</v>
      </c>
      <c r="Q106" s="28">
        <v>0</v>
      </c>
      <c r="R106" s="137">
        <f t="shared" si="99"/>
        <v>1176.0450000000001</v>
      </c>
    </row>
    <row r="107" spans="1:18" ht="168" customHeight="1" x14ac:dyDescent="0.3">
      <c r="A107" s="24" t="s">
        <v>547</v>
      </c>
      <c r="B107" s="25" t="s">
        <v>548</v>
      </c>
      <c r="C107" s="22" t="s">
        <v>315</v>
      </c>
      <c r="D107" s="23" t="s">
        <v>301</v>
      </c>
      <c r="E107" s="26" t="s">
        <v>193</v>
      </c>
      <c r="F107" s="27">
        <v>45697</v>
      </c>
      <c r="G107" s="27">
        <v>45703</v>
      </c>
      <c r="H107" s="26" t="s">
        <v>302</v>
      </c>
      <c r="I107" s="213">
        <f t="shared" si="51"/>
        <v>130.91900000000001</v>
      </c>
      <c r="J107" s="28">
        <f t="shared" si="96"/>
        <v>383.702</v>
      </c>
      <c r="K107" s="28">
        <v>383.702</v>
      </c>
      <c r="L107" s="28">
        <v>0</v>
      </c>
      <c r="M107" s="28">
        <f t="shared" si="97"/>
        <v>6</v>
      </c>
      <c r="N107" s="28">
        <v>293.88099999999997</v>
      </c>
      <c r="O107" s="28">
        <f t="shared" si="98"/>
        <v>7</v>
      </c>
      <c r="P107" s="28">
        <v>238.85</v>
      </c>
      <c r="Q107" s="28">
        <v>0</v>
      </c>
      <c r="R107" s="137">
        <f t="shared" si="99"/>
        <v>916.43299999999999</v>
      </c>
    </row>
    <row r="108" spans="1:18" ht="111" customHeight="1" x14ac:dyDescent="0.3">
      <c r="A108" s="24" t="s">
        <v>547</v>
      </c>
      <c r="B108" s="25" t="s">
        <v>549</v>
      </c>
      <c r="C108" s="22" t="s">
        <v>315</v>
      </c>
      <c r="D108" s="23" t="s">
        <v>550</v>
      </c>
      <c r="E108" s="26" t="s">
        <v>290</v>
      </c>
      <c r="F108" s="27">
        <v>45698</v>
      </c>
      <c r="G108" s="27">
        <v>45703</v>
      </c>
      <c r="H108" s="26" t="s">
        <v>302</v>
      </c>
      <c r="I108" s="213">
        <f t="shared" si="51"/>
        <v>87.805666666666681</v>
      </c>
      <c r="J108" s="28">
        <f t="shared" si="96"/>
        <v>322.28100000000001</v>
      </c>
      <c r="K108" s="28">
        <v>322.28100000000001</v>
      </c>
      <c r="L108" s="28">
        <v>0</v>
      </c>
      <c r="M108" s="28">
        <f t="shared" si="97"/>
        <v>5</v>
      </c>
      <c r="N108" s="28">
        <v>0</v>
      </c>
      <c r="O108" s="28">
        <f t="shared" si="98"/>
        <v>6</v>
      </c>
      <c r="P108" s="28">
        <v>204.553</v>
      </c>
      <c r="Q108" s="28">
        <v>0</v>
      </c>
      <c r="R108" s="137">
        <f t="shared" si="99"/>
        <v>526.83400000000006</v>
      </c>
    </row>
    <row r="109" spans="1:18" s="51" customFormat="1" ht="34.5" x14ac:dyDescent="0.3">
      <c r="A109" s="198" t="s">
        <v>551</v>
      </c>
      <c r="B109" s="199"/>
      <c r="C109" s="22"/>
      <c r="D109" s="200"/>
      <c r="E109" s="201"/>
      <c r="F109" s="202"/>
      <c r="G109" s="202"/>
      <c r="H109" s="201"/>
      <c r="I109" s="216">
        <f t="shared" si="51"/>
        <v>54.01917977528089</v>
      </c>
      <c r="J109" s="137">
        <f t="shared" ref="J109:Q109" si="100">SUM(J110:J127)</f>
        <v>632.71</v>
      </c>
      <c r="K109" s="137">
        <f t="shared" si="100"/>
        <v>632.71</v>
      </c>
      <c r="L109" s="137">
        <f t="shared" si="100"/>
        <v>0</v>
      </c>
      <c r="M109" s="137">
        <f t="shared" si="100"/>
        <v>72</v>
      </c>
      <c r="N109" s="137">
        <f t="shared" si="100"/>
        <v>776.56600000000003</v>
      </c>
      <c r="O109" s="137">
        <f t="shared" si="100"/>
        <v>89</v>
      </c>
      <c r="P109" s="137">
        <f t="shared" si="100"/>
        <v>3271.338999999999</v>
      </c>
      <c r="Q109" s="137">
        <f t="shared" si="100"/>
        <v>127.092</v>
      </c>
      <c r="R109" s="137">
        <f>SUM(R110:R127)</f>
        <v>4807.7069999999994</v>
      </c>
    </row>
    <row r="110" spans="1:18" ht="51.75" x14ac:dyDescent="0.3">
      <c r="A110" s="24" t="s">
        <v>551</v>
      </c>
      <c r="B110" s="25" t="s">
        <v>45</v>
      </c>
      <c r="C110" s="22" t="s">
        <v>315</v>
      </c>
      <c r="D110" s="23" t="s">
        <v>253</v>
      </c>
      <c r="E110" s="26" t="s">
        <v>254</v>
      </c>
      <c r="F110" s="27">
        <v>45685</v>
      </c>
      <c r="G110" s="27">
        <v>45689</v>
      </c>
      <c r="H110" s="26" t="s">
        <v>381</v>
      </c>
      <c r="I110" s="213">
        <f t="shared" si="51"/>
        <v>55.4178</v>
      </c>
      <c r="J110" s="28">
        <f t="shared" ref="J110:J115" si="101">+K110+L110</f>
        <v>0</v>
      </c>
      <c r="K110" s="28">
        <v>0</v>
      </c>
      <c r="L110" s="28">
        <v>0</v>
      </c>
      <c r="M110" s="28">
        <f t="shared" ref="M110:M115" si="102">G110-F110</f>
        <v>4</v>
      </c>
      <c r="N110" s="28">
        <v>0</v>
      </c>
      <c r="O110" s="28">
        <f t="shared" ref="O110:O115" si="103">G110-F110+1</f>
        <v>5</v>
      </c>
      <c r="P110" s="28">
        <v>267.089</v>
      </c>
      <c r="Q110" s="28">
        <v>10</v>
      </c>
      <c r="R110" s="137">
        <f t="shared" ref="R110:R115" si="104">J110+N110+P110+Q110</f>
        <v>277.089</v>
      </c>
    </row>
    <row r="111" spans="1:18" ht="78" customHeight="1" x14ac:dyDescent="0.3">
      <c r="A111" s="24" t="s">
        <v>551</v>
      </c>
      <c r="B111" s="25" t="s">
        <v>119</v>
      </c>
      <c r="C111" s="22" t="s">
        <v>315</v>
      </c>
      <c r="D111" s="23" t="s">
        <v>262</v>
      </c>
      <c r="E111" s="26" t="s">
        <v>263</v>
      </c>
      <c r="F111" s="27">
        <v>45698</v>
      </c>
      <c r="G111" s="27">
        <v>45702</v>
      </c>
      <c r="H111" s="26" t="s">
        <v>264</v>
      </c>
      <c r="I111" s="213">
        <f t="shared" si="51"/>
        <v>114.119</v>
      </c>
      <c r="J111" s="28">
        <f t="shared" si="101"/>
        <v>186.596</v>
      </c>
      <c r="K111" s="28">
        <v>186.596</v>
      </c>
      <c r="L111" s="28">
        <v>0</v>
      </c>
      <c r="M111" s="28">
        <f t="shared" si="102"/>
        <v>4</v>
      </c>
      <c r="N111" s="28">
        <v>145.465</v>
      </c>
      <c r="O111" s="28">
        <f t="shared" si="103"/>
        <v>5</v>
      </c>
      <c r="P111" s="28">
        <v>238.53399999999999</v>
      </c>
      <c r="Q111" s="28">
        <v>0</v>
      </c>
      <c r="R111" s="137">
        <f t="shared" si="104"/>
        <v>570.59500000000003</v>
      </c>
    </row>
    <row r="112" spans="1:18" ht="90.75" customHeight="1" x14ac:dyDescent="0.3">
      <c r="A112" s="24" t="s">
        <v>551</v>
      </c>
      <c r="B112" s="25" t="s">
        <v>120</v>
      </c>
      <c r="C112" s="22" t="s">
        <v>315</v>
      </c>
      <c r="D112" s="23" t="s">
        <v>279</v>
      </c>
      <c r="E112" s="26" t="s">
        <v>280</v>
      </c>
      <c r="F112" s="27">
        <v>45692</v>
      </c>
      <c r="G112" s="27">
        <v>45696</v>
      </c>
      <c r="H112" s="26" t="s">
        <v>231</v>
      </c>
      <c r="I112" s="213">
        <f t="shared" si="51"/>
        <v>50.137999999999998</v>
      </c>
      <c r="J112" s="28">
        <f t="shared" si="101"/>
        <v>0</v>
      </c>
      <c r="K112" s="28">
        <v>0</v>
      </c>
      <c r="L112" s="28">
        <v>0</v>
      </c>
      <c r="M112" s="28">
        <f t="shared" si="102"/>
        <v>4</v>
      </c>
      <c r="N112" s="28">
        <v>0</v>
      </c>
      <c r="O112" s="28">
        <f t="shared" si="103"/>
        <v>5</v>
      </c>
      <c r="P112" s="28">
        <v>250.69</v>
      </c>
      <c r="Q112" s="28">
        <v>0</v>
      </c>
      <c r="R112" s="137">
        <f t="shared" si="104"/>
        <v>250.69</v>
      </c>
    </row>
    <row r="113" spans="1:18" ht="64.5" customHeight="1" x14ac:dyDescent="0.3">
      <c r="A113" s="24" t="s">
        <v>551</v>
      </c>
      <c r="B113" s="25" t="s">
        <v>552</v>
      </c>
      <c r="C113" s="22" t="s">
        <v>315</v>
      </c>
      <c r="D113" s="23" t="s">
        <v>355</v>
      </c>
      <c r="E113" s="26" t="s">
        <v>254</v>
      </c>
      <c r="F113" s="27">
        <v>45721</v>
      </c>
      <c r="G113" s="27">
        <v>45722</v>
      </c>
      <c r="H113" s="26" t="s">
        <v>232</v>
      </c>
      <c r="I113" s="213">
        <f t="shared" si="51"/>
        <v>217.24100000000001</v>
      </c>
      <c r="J113" s="28">
        <f>+K113+L113</f>
        <v>0</v>
      </c>
      <c r="K113" s="28">
        <v>0</v>
      </c>
      <c r="L113" s="28">
        <v>0</v>
      </c>
      <c r="M113" s="28">
        <f>G113-F113</f>
        <v>1</v>
      </c>
      <c r="N113" s="28">
        <v>172.21600000000001</v>
      </c>
      <c r="O113" s="28">
        <v>1</v>
      </c>
      <c r="P113" s="28">
        <v>45.024999999999999</v>
      </c>
      <c r="Q113" s="28">
        <v>0</v>
      </c>
      <c r="R113" s="137">
        <f>J113+N113+P113+Q113</f>
        <v>217.24100000000001</v>
      </c>
    </row>
    <row r="114" spans="1:18" ht="87.75" customHeight="1" x14ac:dyDescent="0.3">
      <c r="A114" s="24" t="s">
        <v>551</v>
      </c>
      <c r="B114" s="25" t="s">
        <v>553</v>
      </c>
      <c r="C114" s="22" t="s">
        <v>315</v>
      </c>
      <c r="D114" s="23" t="s">
        <v>354</v>
      </c>
      <c r="E114" s="26" t="s">
        <v>254</v>
      </c>
      <c r="F114" s="27">
        <v>45718</v>
      </c>
      <c r="G114" s="27">
        <v>45720</v>
      </c>
      <c r="H114" s="26" t="s">
        <v>267</v>
      </c>
      <c r="I114" s="213">
        <f t="shared" si="51"/>
        <v>87.757999999999996</v>
      </c>
      <c r="J114" s="28">
        <f t="shared" si="101"/>
        <v>0</v>
      </c>
      <c r="K114" s="28">
        <v>0</v>
      </c>
      <c r="L114" s="28">
        <v>0</v>
      </c>
      <c r="M114" s="28">
        <f t="shared" si="102"/>
        <v>2</v>
      </c>
      <c r="N114" s="28">
        <v>0</v>
      </c>
      <c r="O114" s="28">
        <f t="shared" si="103"/>
        <v>3</v>
      </c>
      <c r="P114" s="28">
        <v>167.63499999999999</v>
      </c>
      <c r="Q114" s="28">
        <v>95.638999999999996</v>
      </c>
      <c r="R114" s="137">
        <f>J114+N114+P114+Q114</f>
        <v>263.274</v>
      </c>
    </row>
    <row r="115" spans="1:18" ht="109.5" customHeight="1" x14ac:dyDescent="0.3">
      <c r="A115" s="24" t="s">
        <v>551</v>
      </c>
      <c r="B115" s="25" t="s">
        <v>554</v>
      </c>
      <c r="C115" s="22" t="s">
        <v>315</v>
      </c>
      <c r="D115" s="23" t="s">
        <v>356</v>
      </c>
      <c r="E115" s="26" t="s">
        <v>254</v>
      </c>
      <c r="F115" s="27">
        <v>45722</v>
      </c>
      <c r="G115" s="27">
        <v>45724</v>
      </c>
      <c r="H115" s="26" t="s">
        <v>128</v>
      </c>
      <c r="I115" s="213">
        <f t="shared" si="51"/>
        <v>147.53366666666668</v>
      </c>
      <c r="J115" s="28">
        <f t="shared" si="101"/>
        <v>257.572</v>
      </c>
      <c r="K115" s="28">
        <v>257.572</v>
      </c>
      <c r="L115" s="28">
        <v>0</v>
      </c>
      <c r="M115" s="28">
        <f t="shared" si="102"/>
        <v>2</v>
      </c>
      <c r="N115" s="28">
        <v>0</v>
      </c>
      <c r="O115" s="28">
        <f t="shared" si="103"/>
        <v>3</v>
      </c>
      <c r="P115" s="28">
        <v>163.57599999999999</v>
      </c>
      <c r="Q115" s="28">
        <v>21.452999999999999</v>
      </c>
      <c r="R115" s="137">
        <f t="shared" si="104"/>
        <v>442.601</v>
      </c>
    </row>
    <row r="116" spans="1:18" ht="107.25" customHeight="1" x14ac:dyDescent="0.3">
      <c r="A116" s="24" t="s">
        <v>551</v>
      </c>
      <c r="B116" s="25" t="s">
        <v>555</v>
      </c>
      <c r="C116" s="22" t="s">
        <v>315</v>
      </c>
      <c r="D116" s="23" t="s">
        <v>357</v>
      </c>
      <c r="E116" s="26" t="s">
        <v>358</v>
      </c>
      <c r="F116" s="27">
        <v>45718</v>
      </c>
      <c r="G116" s="27">
        <v>45723</v>
      </c>
      <c r="H116" s="26" t="s">
        <v>267</v>
      </c>
      <c r="I116" s="213">
        <f t="shared" si="51"/>
        <v>55.842999999999996</v>
      </c>
      <c r="J116" s="28">
        <f t="shared" ref="J116" si="105">+K116+L116</f>
        <v>0</v>
      </c>
      <c r="K116" s="28">
        <v>0</v>
      </c>
      <c r="L116" s="28">
        <v>0</v>
      </c>
      <c r="M116" s="28">
        <f t="shared" ref="M116" si="106">G116-F116</f>
        <v>5</v>
      </c>
      <c r="N116" s="28">
        <v>0</v>
      </c>
      <c r="O116" s="28">
        <f t="shared" ref="O116" si="107">G116-F116+1</f>
        <v>6</v>
      </c>
      <c r="P116" s="28">
        <v>335.05799999999999</v>
      </c>
      <c r="Q116" s="28">
        <v>0</v>
      </c>
      <c r="R116" s="137">
        <f t="shared" ref="R116" si="108">J116+N116+P116+Q116</f>
        <v>335.05799999999999</v>
      </c>
    </row>
    <row r="117" spans="1:18" ht="137.25" customHeight="1" x14ac:dyDescent="0.3">
      <c r="A117" s="24" t="s">
        <v>551</v>
      </c>
      <c r="B117" s="25" t="s">
        <v>556</v>
      </c>
      <c r="C117" s="22" t="s">
        <v>315</v>
      </c>
      <c r="D117" s="23" t="s">
        <v>357</v>
      </c>
      <c r="E117" s="26" t="s">
        <v>359</v>
      </c>
      <c r="F117" s="27">
        <v>45718</v>
      </c>
      <c r="G117" s="27">
        <v>45723</v>
      </c>
      <c r="H117" s="26" t="s">
        <v>267</v>
      </c>
      <c r="I117" s="213">
        <f t="shared" si="51"/>
        <v>55.842999999999996</v>
      </c>
      <c r="J117" s="28">
        <f t="shared" ref="J117" si="109">+K117+L117</f>
        <v>0</v>
      </c>
      <c r="K117" s="28">
        <v>0</v>
      </c>
      <c r="L117" s="28">
        <v>0</v>
      </c>
      <c r="M117" s="28">
        <f t="shared" ref="M117" si="110">G117-F117</f>
        <v>5</v>
      </c>
      <c r="N117" s="28">
        <v>0</v>
      </c>
      <c r="O117" s="28">
        <f t="shared" ref="O117" si="111">G117-F117+1</f>
        <v>6</v>
      </c>
      <c r="P117" s="28">
        <v>335.05799999999999</v>
      </c>
      <c r="Q117" s="28">
        <v>0</v>
      </c>
      <c r="R117" s="137">
        <f t="shared" ref="R117" si="112">J117+N117+P117+Q117</f>
        <v>335.05799999999999</v>
      </c>
    </row>
    <row r="118" spans="1:18" ht="124.5" customHeight="1" x14ac:dyDescent="0.3">
      <c r="A118" s="24" t="s">
        <v>551</v>
      </c>
      <c r="B118" s="25" t="s">
        <v>557</v>
      </c>
      <c r="C118" s="22" t="s">
        <v>315</v>
      </c>
      <c r="D118" s="23" t="s">
        <v>357</v>
      </c>
      <c r="E118" s="26" t="s">
        <v>195</v>
      </c>
      <c r="F118" s="27">
        <v>45718</v>
      </c>
      <c r="G118" s="27">
        <v>45723</v>
      </c>
      <c r="H118" s="26" t="s">
        <v>267</v>
      </c>
      <c r="I118" s="213">
        <f t="shared" si="51"/>
        <v>55.842999999999996</v>
      </c>
      <c r="J118" s="28">
        <f t="shared" ref="J118" si="113">+K118+L118</f>
        <v>0</v>
      </c>
      <c r="K118" s="28">
        <v>0</v>
      </c>
      <c r="L118" s="28">
        <v>0</v>
      </c>
      <c r="M118" s="28">
        <f t="shared" ref="M118" si="114">G118-F118</f>
        <v>5</v>
      </c>
      <c r="N118" s="28">
        <v>0</v>
      </c>
      <c r="O118" s="28">
        <f t="shared" ref="O118" si="115">G118-F118+1</f>
        <v>6</v>
      </c>
      <c r="P118" s="28">
        <v>335.05799999999999</v>
      </c>
      <c r="Q118" s="28">
        <v>0</v>
      </c>
      <c r="R118" s="137">
        <f t="shared" ref="R118" si="116">J118+N118+P118+Q118</f>
        <v>335.05799999999999</v>
      </c>
    </row>
    <row r="119" spans="1:18" ht="77.25" customHeight="1" x14ac:dyDescent="0.3">
      <c r="A119" s="24" t="s">
        <v>551</v>
      </c>
      <c r="B119" s="25" t="s">
        <v>558</v>
      </c>
      <c r="C119" s="22" t="s">
        <v>315</v>
      </c>
      <c r="D119" s="23" t="s">
        <v>392</v>
      </c>
      <c r="E119" s="26" t="s">
        <v>263</v>
      </c>
      <c r="F119" s="27">
        <v>45740</v>
      </c>
      <c r="G119" s="27">
        <v>45744</v>
      </c>
      <c r="H119" s="26" t="s">
        <v>126</v>
      </c>
      <c r="I119" s="213">
        <f t="shared" si="51"/>
        <v>19.294999999999998</v>
      </c>
      <c r="J119" s="28">
        <f t="shared" ref="J119" si="117">+K119+L119</f>
        <v>0</v>
      </c>
      <c r="K119" s="28">
        <v>0</v>
      </c>
      <c r="L119" s="28">
        <v>0</v>
      </c>
      <c r="M119" s="28">
        <f t="shared" ref="M119" si="118">G119-F119</f>
        <v>4</v>
      </c>
      <c r="N119" s="28">
        <v>0</v>
      </c>
      <c r="O119" s="28">
        <f t="shared" ref="O119" si="119">G119-F119+1</f>
        <v>5</v>
      </c>
      <c r="P119" s="28">
        <v>96.474999999999994</v>
      </c>
      <c r="Q119" s="28">
        <v>0</v>
      </c>
      <c r="R119" s="137">
        <f t="shared" ref="R119" si="120">J119+N119+P119+Q119</f>
        <v>96.474999999999994</v>
      </c>
    </row>
    <row r="120" spans="1:18" ht="87" customHeight="1" x14ac:dyDescent="0.3">
      <c r="A120" s="24" t="s">
        <v>551</v>
      </c>
      <c r="B120" s="25" t="s">
        <v>559</v>
      </c>
      <c r="C120" s="22" t="s">
        <v>315</v>
      </c>
      <c r="D120" s="23" t="s">
        <v>392</v>
      </c>
      <c r="E120" s="26" t="s">
        <v>393</v>
      </c>
      <c r="F120" s="27">
        <v>45740</v>
      </c>
      <c r="G120" s="27">
        <v>45744</v>
      </c>
      <c r="H120" s="26" t="s">
        <v>126</v>
      </c>
      <c r="I120" s="213">
        <f t="shared" si="51"/>
        <v>19.294999999999998</v>
      </c>
      <c r="J120" s="28">
        <f t="shared" ref="J120" si="121">+K120+L120</f>
        <v>0</v>
      </c>
      <c r="K120" s="28">
        <v>0</v>
      </c>
      <c r="L120" s="28">
        <v>0</v>
      </c>
      <c r="M120" s="28">
        <f t="shared" ref="M120" si="122">G120-F120</f>
        <v>4</v>
      </c>
      <c r="N120" s="28">
        <v>0</v>
      </c>
      <c r="O120" s="28">
        <f t="shared" ref="O120" si="123">G120-F120+1</f>
        <v>5</v>
      </c>
      <c r="P120" s="28">
        <v>96.474999999999994</v>
      </c>
      <c r="Q120" s="28">
        <v>0</v>
      </c>
      <c r="R120" s="137">
        <f t="shared" ref="R120" si="124">J120+N120+P120+Q120</f>
        <v>96.474999999999994</v>
      </c>
    </row>
    <row r="121" spans="1:18" ht="135.75" customHeight="1" x14ac:dyDescent="0.3">
      <c r="A121" s="24" t="s">
        <v>551</v>
      </c>
      <c r="B121" s="25" t="s">
        <v>560</v>
      </c>
      <c r="C121" s="22" t="s">
        <v>315</v>
      </c>
      <c r="D121" s="23" t="s">
        <v>392</v>
      </c>
      <c r="E121" s="26" t="s">
        <v>449</v>
      </c>
      <c r="F121" s="27">
        <v>45740</v>
      </c>
      <c r="G121" s="27">
        <v>45744</v>
      </c>
      <c r="H121" s="26" t="s">
        <v>126</v>
      </c>
      <c r="I121" s="213">
        <f t="shared" si="51"/>
        <v>19.294999999999998</v>
      </c>
      <c r="J121" s="28">
        <f t="shared" ref="J121:J123" si="125">+K121+L121</f>
        <v>0</v>
      </c>
      <c r="K121" s="28">
        <v>0</v>
      </c>
      <c r="L121" s="28">
        <v>0</v>
      </c>
      <c r="M121" s="28">
        <f t="shared" ref="M121:M123" si="126">G121-F121</f>
        <v>4</v>
      </c>
      <c r="N121" s="28">
        <v>0</v>
      </c>
      <c r="O121" s="28">
        <f t="shared" ref="O121:O123" si="127">G121-F121+1</f>
        <v>5</v>
      </c>
      <c r="P121" s="28">
        <v>96.474999999999994</v>
      </c>
      <c r="Q121" s="28">
        <v>0</v>
      </c>
      <c r="R121" s="137">
        <f t="shared" ref="R121:R123" si="128">J121+N121+P121+Q121</f>
        <v>96.474999999999994</v>
      </c>
    </row>
    <row r="122" spans="1:18" ht="156.75" customHeight="1" x14ac:dyDescent="0.3">
      <c r="A122" s="24" t="s">
        <v>551</v>
      </c>
      <c r="B122" s="25" t="s">
        <v>561</v>
      </c>
      <c r="C122" s="22" t="s">
        <v>315</v>
      </c>
      <c r="D122" s="23" t="s">
        <v>394</v>
      </c>
      <c r="E122" s="26" t="s">
        <v>396</v>
      </c>
      <c r="F122" s="27">
        <v>45740</v>
      </c>
      <c r="G122" s="27">
        <v>45744</v>
      </c>
      <c r="H122" s="26" t="s">
        <v>126</v>
      </c>
      <c r="I122" s="213">
        <f t="shared" si="51"/>
        <v>19.294999999999998</v>
      </c>
      <c r="J122" s="28">
        <f t="shared" si="125"/>
        <v>0</v>
      </c>
      <c r="K122" s="28">
        <v>0</v>
      </c>
      <c r="L122" s="28">
        <v>0</v>
      </c>
      <c r="M122" s="28">
        <f t="shared" si="126"/>
        <v>4</v>
      </c>
      <c r="N122" s="28">
        <v>0</v>
      </c>
      <c r="O122" s="28">
        <f t="shared" si="127"/>
        <v>5</v>
      </c>
      <c r="P122" s="28">
        <v>96.474999999999994</v>
      </c>
      <c r="Q122" s="28">
        <v>0</v>
      </c>
      <c r="R122" s="137">
        <f t="shared" si="128"/>
        <v>96.474999999999994</v>
      </c>
    </row>
    <row r="123" spans="1:18" ht="124.5" customHeight="1" x14ac:dyDescent="0.3">
      <c r="A123" s="24" t="s">
        <v>551</v>
      </c>
      <c r="B123" s="25" t="s">
        <v>562</v>
      </c>
      <c r="C123" s="22" t="s">
        <v>315</v>
      </c>
      <c r="D123" s="23" t="s">
        <v>394</v>
      </c>
      <c r="E123" s="26" t="s">
        <v>395</v>
      </c>
      <c r="F123" s="27">
        <v>45740</v>
      </c>
      <c r="G123" s="27">
        <v>45744</v>
      </c>
      <c r="H123" s="26" t="s">
        <v>126</v>
      </c>
      <c r="I123" s="213">
        <f t="shared" si="51"/>
        <v>19.294999999999998</v>
      </c>
      <c r="J123" s="28">
        <f t="shared" si="125"/>
        <v>0</v>
      </c>
      <c r="K123" s="28">
        <v>0</v>
      </c>
      <c r="L123" s="28">
        <v>0</v>
      </c>
      <c r="M123" s="28">
        <f t="shared" si="126"/>
        <v>4</v>
      </c>
      <c r="N123" s="28">
        <v>0</v>
      </c>
      <c r="O123" s="28">
        <f t="shared" si="127"/>
        <v>5</v>
      </c>
      <c r="P123" s="28">
        <v>96.474999999999994</v>
      </c>
      <c r="Q123" s="28">
        <v>0</v>
      </c>
      <c r="R123" s="137">
        <f t="shared" si="128"/>
        <v>96.474999999999994</v>
      </c>
    </row>
    <row r="124" spans="1:18" ht="144.75" customHeight="1" x14ac:dyDescent="0.3">
      <c r="A124" s="24" t="s">
        <v>551</v>
      </c>
      <c r="B124" s="25" t="s">
        <v>563</v>
      </c>
      <c r="C124" s="22" t="s">
        <v>315</v>
      </c>
      <c r="D124" s="23" t="s">
        <v>394</v>
      </c>
      <c r="E124" s="26" t="s">
        <v>194</v>
      </c>
      <c r="F124" s="27">
        <v>45740</v>
      </c>
      <c r="G124" s="27">
        <v>45744</v>
      </c>
      <c r="H124" s="26" t="s">
        <v>126</v>
      </c>
      <c r="I124" s="213">
        <f t="shared" si="51"/>
        <v>19.294999999999998</v>
      </c>
      <c r="J124" s="28">
        <f t="shared" ref="J124" si="129">+K124+L124</f>
        <v>0</v>
      </c>
      <c r="K124" s="28">
        <v>0</v>
      </c>
      <c r="L124" s="28">
        <v>0</v>
      </c>
      <c r="M124" s="28">
        <f t="shared" ref="M124" si="130">G124-F124</f>
        <v>4</v>
      </c>
      <c r="N124" s="28">
        <v>0</v>
      </c>
      <c r="O124" s="28">
        <f t="shared" ref="O124" si="131">G124-F124+1</f>
        <v>5</v>
      </c>
      <c r="P124" s="28">
        <v>96.474999999999994</v>
      </c>
      <c r="Q124" s="28">
        <v>0</v>
      </c>
      <c r="R124" s="137">
        <f t="shared" ref="R124" si="132">J124+N124+P124+Q124</f>
        <v>96.474999999999994</v>
      </c>
    </row>
    <row r="125" spans="1:18" ht="144.75" customHeight="1" x14ac:dyDescent="0.3">
      <c r="A125" s="24" t="s">
        <v>551</v>
      </c>
      <c r="B125" s="25" t="s">
        <v>564</v>
      </c>
      <c r="C125" s="22" t="s">
        <v>315</v>
      </c>
      <c r="D125" s="23" t="s">
        <v>405</v>
      </c>
      <c r="E125" s="26" t="s">
        <v>406</v>
      </c>
      <c r="F125" s="27">
        <v>45732</v>
      </c>
      <c r="G125" s="27">
        <v>45744</v>
      </c>
      <c r="H125" s="26" t="s">
        <v>218</v>
      </c>
      <c r="I125" s="213">
        <f t="shared" si="51"/>
        <v>82.849384615384608</v>
      </c>
      <c r="J125" s="28">
        <f t="shared" ref="J125:J126" si="133">+K125+L125</f>
        <v>188.542</v>
      </c>
      <c r="K125" s="28">
        <v>188.542</v>
      </c>
      <c r="L125" s="28">
        <v>0</v>
      </c>
      <c r="M125" s="28">
        <f t="shared" ref="M125:M127" si="134">G125-F125</f>
        <v>12</v>
      </c>
      <c r="N125" s="28">
        <v>458.88499999999999</v>
      </c>
      <c r="O125" s="28">
        <f t="shared" ref="O125:O127" si="135">G125-F125+1</f>
        <v>13</v>
      </c>
      <c r="P125" s="28">
        <v>429.61500000000001</v>
      </c>
      <c r="Q125" s="28">
        <v>0</v>
      </c>
      <c r="R125" s="137">
        <f t="shared" ref="R125:R126" si="136">J125+N125+P125+Q125</f>
        <v>1077.0419999999999</v>
      </c>
    </row>
    <row r="126" spans="1:18" ht="144.75" customHeight="1" x14ac:dyDescent="0.3">
      <c r="A126" s="24" t="s">
        <v>551</v>
      </c>
      <c r="B126" s="25" t="s">
        <v>565</v>
      </c>
      <c r="C126" s="22" t="s">
        <v>315</v>
      </c>
      <c r="D126" s="23" t="s">
        <v>434</v>
      </c>
      <c r="E126" s="26" t="s">
        <v>435</v>
      </c>
      <c r="F126" s="27">
        <v>45740</v>
      </c>
      <c r="G126" s="27">
        <v>45744</v>
      </c>
      <c r="H126" s="26" t="s">
        <v>126</v>
      </c>
      <c r="I126" s="213">
        <f t="shared" si="51"/>
        <v>19.231200000000001</v>
      </c>
      <c r="J126" s="28">
        <f t="shared" si="133"/>
        <v>0</v>
      </c>
      <c r="K126" s="28">
        <v>0</v>
      </c>
      <c r="L126" s="28">
        <v>0</v>
      </c>
      <c r="M126" s="28">
        <f t="shared" si="134"/>
        <v>4</v>
      </c>
      <c r="N126" s="28">
        <v>0</v>
      </c>
      <c r="O126" s="28">
        <f t="shared" si="135"/>
        <v>5</v>
      </c>
      <c r="P126" s="28">
        <v>96.156000000000006</v>
      </c>
      <c r="Q126" s="28">
        <v>0</v>
      </c>
      <c r="R126" s="137">
        <f t="shared" si="136"/>
        <v>96.156000000000006</v>
      </c>
    </row>
    <row r="127" spans="1:18" ht="83.25" customHeight="1" x14ac:dyDescent="0.3">
      <c r="A127" s="24" t="s">
        <v>551</v>
      </c>
      <c r="B127" s="25" t="s">
        <v>566</v>
      </c>
      <c r="C127" s="22" t="s">
        <v>315</v>
      </c>
      <c r="D127" s="23" t="s">
        <v>455</v>
      </c>
      <c r="E127" s="26" t="s">
        <v>254</v>
      </c>
      <c r="F127" s="27">
        <v>45739</v>
      </c>
      <c r="G127" s="27">
        <v>45739</v>
      </c>
      <c r="H127" s="26" t="s">
        <v>221</v>
      </c>
      <c r="I127" s="213">
        <f t="shared" si="51"/>
        <v>28.995000000000001</v>
      </c>
      <c r="J127" s="28">
        <f t="shared" ref="J127" si="137">+K127+L127</f>
        <v>0</v>
      </c>
      <c r="K127" s="28">
        <v>0</v>
      </c>
      <c r="L127" s="28">
        <v>0</v>
      </c>
      <c r="M127" s="28">
        <f t="shared" si="134"/>
        <v>0</v>
      </c>
      <c r="N127" s="28">
        <v>0</v>
      </c>
      <c r="O127" s="28">
        <f t="shared" si="135"/>
        <v>1</v>
      </c>
      <c r="P127" s="28">
        <v>28.995000000000001</v>
      </c>
      <c r="Q127" s="28">
        <v>0</v>
      </c>
      <c r="R127" s="137">
        <f t="shared" ref="R127" si="138">J127+N127+P127+Q127</f>
        <v>28.995000000000001</v>
      </c>
    </row>
    <row r="128" spans="1:18" s="51" customFormat="1" ht="34.5" x14ac:dyDescent="0.3">
      <c r="A128" s="198" t="s">
        <v>567</v>
      </c>
      <c r="B128" s="199"/>
      <c r="C128" s="22"/>
      <c r="D128" s="200"/>
      <c r="E128" s="201"/>
      <c r="F128" s="202"/>
      <c r="G128" s="202"/>
      <c r="H128" s="201"/>
      <c r="I128" s="216">
        <f t="shared" si="51"/>
        <v>184.20082608695651</v>
      </c>
      <c r="J128" s="137">
        <f t="shared" ref="J128:Q128" si="139">SUM(J129:J135)</f>
        <v>2132.152</v>
      </c>
      <c r="K128" s="137">
        <f t="shared" si="139"/>
        <v>2132.152</v>
      </c>
      <c r="L128" s="137">
        <f t="shared" si="139"/>
        <v>0</v>
      </c>
      <c r="M128" s="137">
        <f t="shared" si="139"/>
        <v>18</v>
      </c>
      <c r="N128" s="137">
        <f t="shared" si="139"/>
        <v>966.49599999999987</v>
      </c>
      <c r="O128" s="137">
        <f t="shared" si="139"/>
        <v>23</v>
      </c>
      <c r="P128" s="137">
        <f t="shared" si="139"/>
        <v>1137.971</v>
      </c>
      <c r="Q128" s="137">
        <f t="shared" si="139"/>
        <v>0</v>
      </c>
      <c r="R128" s="137">
        <f>SUM(R129:R135)</f>
        <v>4236.6189999999997</v>
      </c>
    </row>
    <row r="129" spans="1:18" ht="65.25" customHeight="1" x14ac:dyDescent="0.3">
      <c r="A129" s="24" t="s">
        <v>567</v>
      </c>
      <c r="B129" s="25" t="s">
        <v>46</v>
      </c>
      <c r="C129" s="22" t="s">
        <v>315</v>
      </c>
      <c r="D129" s="23" t="s">
        <v>308</v>
      </c>
      <c r="E129" s="26" t="s">
        <v>197</v>
      </c>
      <c r="F129" s="27">
        <v>45704</v>
      </c>
      <c r="G129" s="27">
        <v>45706</v>
      </c>
      <c r="H129" s="26" t="s">
        <v>314</v>
      </c>
      <c r="I129" s="213">
        <f t="shared" si="51"/>
        <v>107.51833333333333</v>
      </c>
      <c r="J129" s="28">
        <f t="shared" ref="J129:J131" si="140">+K129+L129</f>
        <v>270.72000000000003</v>
      </c>
      <c r="K129" s="28">
        <v>270.72000000000003</v>
      </c>
      <c r="L129" s="28">
        <v>0</v>
      </c>
      <c r="M129" s="28">
        <f t="shared" ref="M129:M131" si="141">G129-F129</f>
        <v>2</v>
      </c>
      <c r="N129" s="28">
        <v>0</v>
      </c>
      <c r="O129" s="28">
        <f t="shared" ref="O129:O131" si="142">G129-F129+1</f>
        <v>3</v>
      </c>
      <c r="P129" s="28">
        <v>51.835000000000001</v>
      </c>
      <c r="Q129" s="28">
        <v>0</v>
      </c>
      <c r="R129" s="137">
        <f t="shared" ref="R129:R131" si="143">J129+N129+P129+Q129</f>
        <v>322.55500000000001</v>
      </c>
    </row>
    <row r="130" spans="1:18" ht="80.25" customHeight="1" x14ac:dyDescent="0.3">
      <c r="A130" s="24" t="s">
        <v>567</v>
      </c>
      <c r="B130" s="25" t="s">
        <v>47</v>
      </c>
      <c r="C130" s="22" t="s">
        <v>315</v>
      </c>
      <c r="D130" s="23" t="s">
        <v>309</v>
      </c>
      <c r="E130" s="26" t="s">
        <v>196</v>
      </c>
      <c r="F130" s="27">
        <v>45704</v>
      </c>
      <c r="G130" s="27">
        <v>45706</v>
      </c>
      <c r="H130" s="26" t="s">
        <v>314</v>
      </c>
      <c r="I130" s="213">
        <f t="shared" si="51"/>
        <v>239.45666666666668</v>
      </c>
      <c r="J130" s="28">
        <f t="shared" ref="J130" si="144">+K130+L130</f>
        <v>461.16899999999998</v>
      </c>
      <c r="K130" s="28">
        <v>461.16899999999998</v>
      </c>
      <c r="L130" s="28">
        <v>0</v>
      </c>
      <c r="M130" s="28">
        <f t="shared" ref="M130" si="145">G130-F130</f>
        <v>2</v>
      </c>
      <c r="N130" s="28">
        <v>101.696</v>
      </c>
      <c r="O130" s="28">
        <f t="shared" ref="O130" si="146">G130-F130+1</f>
        <v>3</v>
      </c>
      <c r="P130" s="28">
        <v>155.505</v>
      </c>
      <c r="Q130" s="28">
        <v>0</v>
      </c>
      <c r="R130" s="137">
        <f t="shared" ref="R130" si="147">J130+N130+P130+Q130</f>
        <v>718.37</v>
      </c>
    </row>
    <row r="131" spans="1:18" ht="75" customHeight="1" x14ac:dyDescent="0.3">
      <c r="A131" s="24" t="s">
        <v>567</v>
      </c>
      <c r="B131" s="25" t="s">
        <v>48</v>
      </c>
      <c r="C131" s="22" t="s">
        <v>315</v>
      </c>
      <c r="D131" s="23" t="s">
        <v>387</v>
      </c>
      <c r="E131" s="26" t="s">
        <v>196</v>
      </c>
      <c r="F131" s="27">
        <v>45725</v>
      </c>
      <c r="G131" s="27">
        <v>45729</v>
      </c>
      <c r="H131" s="26" t="s">
        <v>229</v>
      </c>
      <c r="I131" s="213">
        <f t="shared" si="51"/>
        <v>195.45</v>
      </c>
      <c r="J131" s="28">
        <f t="shared" si="140"/>
        <v>380.75099999999998</v>
      </c>
      <c r="K131" s="28">
        <v>380.75099999999998</v>
      </c>
      <c r="L131" s="28">
        <v>0</v>
      </c>
      <c r="M131" s="28">
        <f t="shared" si="141"/>
        <v>4</v>
      </c>
      <c r="N131" s="28">
        <v>285.48399999999998</v>
      </c>
      <c r="O131" s="28">
        <f t="shared" si="142"/>
        <v>5</v>
      </c>
      <c r="P131" s="28">
        <v>311.01499999999999</v>
      </c>
      <c r="Q131" s="28">
        <v>0</v>
      </c>
      <c r="R131" s="137">
        <f t="shared" si="143"/>
        <v>977.24999999999989</v>
      </c>
    </row>
    <row r="132" spans="1:18" ht="65.25" customHeight="1" x14ac:dyDescent="0.3">
      <c r="A132" s="24" t="s">
        <v>567</v>
      </c>
      <c r="B132" s="25" t="s">
        <v>105</v>
      </c>
      <c r="C132" s="22" t="s">
        <v>315</v>
      </c>
      <c r="D132" s="23" t="s">
        <v>442</v>
      </c>
      <c r="E132" s="26" t="s">
        <v>197</v>
      </c>
      <c r="F132" s="27">
        <v>45740</v>
      </c>
      <c r="G132" s="27">
        <v>45741</v>
      </c>
      <c r="H132" s="26" t="s">
        <v>229</v>
      </c>
      <c r="I132" s="213">
        <f t="shared" si="51"/>
        <v>189.84399999999999</v>
      </c>
      <c r="J132" s="28">
        <f t="shared" ref="J132" si="148">+K132+L132</f>
        <v>92.275999999999996</v>
      </c>
      <c r="K132" s="28">
        <v>92.275999999999996</v>
      </c>
      <c r="L132" s="28">
        <v>0</v>
      </c>
      <c r="M132" s="28">
        <v>2</v>
      </c>
      <c r="N132" s="28">
        <v>163.67599999999999</v>
      </c>
      <c r="O132" s="28">
        <f t="shared" ref="O132" si="149">G132-F132+1</f>
        <v>2</v>
      </c>
      <c r="P132" s="28">
        <v>123.736</v>
      </c>
      <c r="Q132" s="28">
        <v>0</v>
      </c>
      <c r="R132" s="137">
        <f t="shared" ref="R132" si="150">J132+N132+P132+Q132</f>
        <v>379.68799999999999</v>
      </c>
    </row>
    <row r="133" spans="1:18" ht="96" customHeight="1" x14ac:dyDescent="0.3">
      <c r="A133" s="24" t="s">
        <v>567</v>
      </c>
      <c r="B133" s="25" t="s">
        <v>106</v>
      </c>
      <c r="C133" s="22" t="s">
        <v>315</v>
      </c>
      <c r="D133" s="23" t="s">
        <v>442</v>
      </c>
      <c r="E133" s="26" t="s">
        <v>198</v>
      </c>
      <c r="F133" s="27">
        <v>45740</v>
      </c>
      <c r="G133" s="27">
        <v>45741</v>
      </c>
      <c r="H133" s="26" t="s">
        <v>229</v>
      </c>
      <c r="I133" s="213">
        <f t="shared" si="51"/>
        <v>189.84399999999999</v>
      </c>
      <c r="J133" s="28">
        <f t="shared" ref="J133:J134" si="151">+K133+L133</f>
        <v>92.275999999999996</v>
      </c>
      <c r="K133" s="28">
        <v>92.275999999999996</v>
      </c>
      <c r="L133" s="28">
        <v>0</v>
      </c>
      <c r="M133" s="28">
        <v>2</v>
      </c>
      <c r="N133" s="28">
        <v>163.67599999999999</v>
      </c>
      <c r="O133" s="28">
        <f t="shared" ref="O133:O134" si="152">G133-F133+1</f>
        <v>2</v>
      </c>
      <c r="P133" s="28">
        <v>123.736</v>
      </c>
      <c r="Q133" s="28">
        <v>0</v>
      </c>
      <c r="R133" s="137">
        <f t="shared" ref="R133:R134" si="153">J133+N133+P133+Q133</f>
        <v>379.68799999999999</v>
      </c>
    </row>
    <row r="134" spans="1:18" ht="65.25" customHeight="1" x14ac:dyDescent="0.3">
      <c r="A134" s="24" t="s">
        <v>567</v>
      </c>
      <c r="B134" s="25" t="s">
        <v>107</v>
      </c>
      <c r="C134" s="22" t="s">
        <v>315</v>
      </c>
      <c r="D134" s="23" t="s">
        <v>442</v>
      </c>
      <c r="E134" s="26" t="s">
        <v>197</v>
      </c>
      <c r="F134" s="27">
        <v>45742</v>
      </c>
      <c r="G134" s="27">
        <v>45745</v>
      </c>
      <c r="H134" s="26" t="s">
        <v>219</v>
      </c>
      <c r="I134" s="213">
        <f t="shared" si="51"/>
        <v>182.3835</v>
      </c>
      <c r="J134" s="28">
        <f t="shared" si="151"/>
        <v>417.48</v>
      </c>
      <c r="K134" s="28">
        <v>417.48</v>
      </c>
      <c r="L134" s="28">
        <v>0</v>
      </c>
      <c r="M134" s="28">
        <f t="shared" ref="M134" si="154">G134-F134</f>
        <v>3</v>
      </c>
      <c r="N134" s="28">
        <v>125.982</v>
      </c>
      <c r="O134" s="28">
        <f t="shared" si="152"/>
        <v>4</v>
      </c>
      <c r="P134" s="28">
        <v>186.072</v>
      </c>
      <c r="Q134" s="28">
        <v>0</v>
      </c>
      <c r="R134" s="137">
        <f t="shared" si="153"/>
        <v>729.53399999999999</v>
      </c>
    </row>
    <row r="135" spans="1:18" ht="93.75" customHeight="1" x14ac:dyDescent="0.3">
      <c r="A135" s="24" t="s">
        <v>567</v>
      </c>
      <c r="B135" s="25" t="s">
        <v>568</v>
      </c>
      <c r="C135" s="22" t="s">
        <v>315</v>
      </c>
      <c r="D135" s="23" t="s">
        <v>442</v>
      </c>
      <c r="E135" s="26" t="s">
        <v>198</v>
      </c>
      <c r="F135" s="27">
        <v>45742</v>
      </c>
      <c r="G135" s="27">
        <v>45745</v>
      </c>
      <c r="H135" s="26" t="s">
        <v>219</v>
      </c>
      <c r="I135" s="213">
        <f t="shared" si="51"/>
        <v>182.3835</v>
      </c>
      <c r="J135" s="28">
        <f t="shared" ref="J135" si="155">+K135+L135</f>
        <v>417.48</v>
      </c>
      <c r="K135" s="28">
        <v>417.48</v>
      </c>
      <c r="L135" s="28">
        <v>0</v>
      </c>
      <c r="M135" s="28">
        <f t="shared" ref="M135" si="156">G135-F135</f>
        <v>3</v>
      </c>
      <c r="N135" s="28">
        <v>125.982</v>
      </c>
      <c r="O135" s="28">
        <f t="shared" ref="O135" si="157">G135-F135+1</f>
        <v>4</v>
      </c>
      <c r="P135" s="28">
        <v>186.072</v>
      </c>
      <c r="Q135" s="28">
        <v>0</v>
      </c>
      <c r="R135" s="137">
        <f t="shared" ref="R135" si="158">J135+N135+P135+Q135</f>
        <v>729.53399999999999</v>
      </c>
    </row>
    <row r="136" spans="1:18" s="51" customFormat="1" ht="34.5" x14ac:dyDescent="0.3">
      <c r="A136" s="198" t="s">
        <v>569</v>
      </c>
      <c r="B136" s="199"/>
      <c r="C136" s="22"/>
      <c r="D136" s="200"/>
      <c r="E136" s="201"/>
      <c r="F136" s="202"/>
      <c r="G136" s="202"/>
      <c r="H136" s="201"/>
      <c r="I136" s="216">
        <f t="shared" si="51"/>
        <v>108.06270500000001</v>
      </c>
      <c r="J136" s="137">
        <f t="shared" ref="J136:Q136" si="159">SUM(J137:J146)</f>
        <v>1616.1060000000002</v>
      </c>
      <c r="K136" s="137">
        <f t="shared" si="159"/>
        <v>1616.1060000000002</v>
      </c>
      <c r="L136" s="137">
        <f t="shared" si="159"/>
        <v>0</v>
      </c>
      <c r="M136" s="137">
        <f t="shared" si="159"/>
        <v>30</v>
      </c>
      <c r="N136" s="137">
        <f t="shared" si="159"/>
        <v>1118.3000000000002</v>
      </c>
      <c r="O136" s="137">
        <f t="shared" si="159"/>
        <v>40</v>
      </c>
      <c r="P136" s="137">
        <f t="shared" si="159"/>
        <v>1511.0362</v>
      </c>
      <c r="Q136" s="137">
        <f t="shared" si="159"/>
        <v>77.066000000000003</v>
      </c>
      <c r="R136" s="137">
        <f>SUM(R137:R146)</f>
        <v>4322.5082000000002</v>
      </c>
    </row>
    <row r="137" spans="1:18" ht="69" x14ac:dyDescent="0.3">
      <c r="A137" s="24" t="s">
        <v>569</v>
      </c>
      <c r="B137" s="25" t="s">
        <v>49</v>
      </c>
      <c r="C137" s="22" t="s">
        <v>315</v>
      </c>
      <c r="D137" s="23" t="s">
        <v>462</v>
      </c>
      <c r="E137" s="26" t="s">
        <v>199</v>
      </c>
      <c r="F137" s="27">
        <v>45718</v>
      </c>
      <c r="G137" s="27">
        <v>45721</v>
      </c>
      <c r="H137" s="26" t="s">
        <v>322</v>
      </c>
      <c r="I137" s="213">
        <f t="shared" si="51"/>
        <v>161.88475000000003</v>
      </c>
      <c r="J137" s="28">
        <f t="shared" ref="J137:J146" si="160">+K137+L137</f>
        <v>134.09200000000001</v>
      </c>
      <c r="K137" s="28">
        <v>134.09200000000001</v>
      </c>
      <c r="L137" s="28">
        <v>0</v>
      </c>
      <c r="M137" s="28">
        <f t="shared" ref="M137:M146" si="161">G137-F137</f>
        <v>3</v>
      </c>
      <c r="N137" s="28">
        <v>275.03300000000002</v>
      </c>
      <c r="O137" s="28">
        <f t="shared" ref="O137:O146" si="162">G137-F137+1</f>
        <v>4</v>
      </c>
      <c r="P137" s="28">
        <v>181.63200000000001</v>
      </c>
      <c r="Q137" s="28">
        <v>56.781999999999996</v>
      </c>
      <c r="R137" s="137">
        <f t="shared" ref="R137:R146" si="163">J137+N137+P137+Q137</f>
        <v>647.5390000000001</v>
      </c>
    </row>
    <row r="138" spans="1:18" ht="95.25" customHeight="1" x14ac:dyDescent="0.3">
      <c r="A138" s="24" t="s">
        <v>569</v>
      </c>
      <c r="B138" s="25" t="s">
        <v>116</v>
      </c>
      <c r="C138" s="22" t="s">
        <v>315</v>
      </c>
      <c r="D138" s="23" t="s">
        <v>462</v>
      </c>
      <c r="E138" s="26" t="s">
        <v>255</v>
      </c>
      <c r="F138" s="27">
        <v>45718</v>
      </c>
      <c r="G138" s="27">
        <v>45721</v>
      </c>
      <c r="H138" s="26" t="s">
        <v>322</v>
      </c>
      <c r="I138" s="213">
        <f t="shared" si="51"/>
        <v>150.76025000000001</v>
      </c>
      <c r="J138" s="28">
        <f t="shared" ref="J138" si="164">+K138+L138</f>
        <v>134.09200000000001</v>
      </c>
      <c r="K138" s="28">
        <v>134.09200000000001</v>
      </c>
      <c r="L138" s="28">
        <v>0</v>
      </c>
      <c r="M138" s="28">
        <f t="shared" ref="M138" si="165">G138-F138</f>
        <v>3</v>
      </c>
      <c r="N138" s="28">
        <v>275.03300000000002</v>
      </c>
      <c r="O138" s="28">
        <f t="shared" ref="O138" si="166">G138-F138+1</f>
        <v>4</v>
      </c>
      <c r="P138" s="28">
        <v>181.63200000000001</v>
      </c>
      <c r="Q138" s="28">
        <v>12.284000000000001</v>
      </c>
      <c r="R138" s="137">
        <f t="shared" ref="R138" si="167">J138+N138+P138+Q138</f>
        <v>603.04100000000005</v>
      </c>
    </row>
    <row r="139" spans="1:18" ht="130.5" customHeight="1" x14ac:dyDescent="0.3">
      <c r="A139" s="24" t="s">
        <v>569</v>
      </c>
      <c r="B139" s="25" t="s">
        <v>117</v>
      </c>
      <c r="C139" s="22" t="s">
        <v>315</v>
      </c>
      <c r="D139" s="23" t="s">
        <v>273</v>
      </c>
      <c r="E139" s="26" t="s">
        <v>200</v>
      </c>
      <c r="F139" s="27">
        <v>45707</v>
      </c>
      <c r="G139" s="27">
        <v>45710</v>
      </c>
      <c r="H139" s="26" t="s">
        <v>274</v>
      </c>
      <c r="I139" s="213">
        <f t="shared" si="51"/>
        <v>112.037525</v>
      </c>
      <c r="J139" s="28">
        <f t="shared" si="160"/>
        <v>180.286</v>
      </c>
      <c r="K139" s="28">
        <v>180.286</v>
      </c>
      <c r="L139" s="28">
        <v>0</v>
      </c>
      <c r="M139" s="28">
        <f t="shared" si="161"/>
        <v>3</v>
      </c>
      <c r="N139" s="28">
        <v>134.16300000000001</v>
      </c>
      <c r="O139" s="28">
        <f t="shared" si="162"/>
        <v>4</v>
      </c>
      <c r="P139" s="28">
        <v>133.7011</v>
      </c>
      <c r="Q139" s="28">
        <v>0</v>
      </c>
      <c r="R139" s="137">
        <f t="shared" si="163"/>
        <v>448.15010000000001</v>
      </c>
    </row>
    <row r="140" spans="1:18" ht="69" x14ac:dyDescent="0.3">
      <c r="A140" s="24" t="s">
        <v>569</v>
      </c>
      <c r="B140" s="25" t="s">
        <v>157</v>
      </c>
      <c r="C140" s="22" t="s">
        <v>315</v>
      </c>
      <c r="D140" s="23" t="s">
        <v>275</v>
      </c>
      <c r="E140" s="26" t="s">
        <v>276</v>
      </c>
      <c r="F140" s="27">
        <v>45707</v>
      </c>
      <c r="G140" s="27">
        <v>45710</v>
      </c>
      <c r="H140" s="26" t="s">
        <v>274</v>
      </c>
      <c r="I140" s="213">
        <f t="shared" ref="I140:I203" si="168">R140/O140</f>
        <v>116.61777499999999</v>
      </c>
      <c r="J140" s="28">
        <f t="shared" si="160"/>
        <v>180.286</v>
      </c>
      <c r="K140" s="28">
        <v>180.286</v>
      </c>
      <c r="L140" s="28">
        <v>0</v>
      </c>
      <c r="M140" s="28">
        <f t="shared" si="161"/>
        <v>3</v>
      </c>
      <c r="N140" s="28">
        <v>144.48400000000001</v>
      </c>
      <c r="O140" s="28">
        <f t="shared" si="162"/>
        <v>4</v>
      </c>
      <c r="P140" s="28">
        <v>133.7011</v>
      </c>
      <c r="Q140" s="28">
        <v>8</v>
      </c>
      <c r="R140" s="137">
        <f t="shared" si="163"/>
        <v>466.47109999999998</v>
      </c>
    </row>
    <row r="141" spans="1:18" ht="140.25" customHeight="1" x14ac:dyDescent="0.3">
      <c r="A141" s="24" t="s">
        <v>569</v>
      </c>
      <c r="B141" s="25" t="s">
        <v>158</v>
      </c>
      <c r="C141" s="22" t="s">
        <v>315</v>
      </c>
      <c r="D141" s="23" t="s">
        <v>327</v>
      </c>
      <c r="E141" s="26" t="s">
        <v>201</v>
      </c>
      <c r="F141" s="27">
        <v>45755</v>
      </c>
      <c r="G141" s="27">
        <v>45758</v>
      </c>
      <c r="H141" s="26" t="s">
        <v>228</v>
      </c>
      <c r="I141" s="213">
        <f t="shared" si="168"/>
        <v>79.693250000000006</v>
      </c>
      <c r="J141" s="28">
        <f t="shared" si="160"/>
        <v>159.571</v>
      </c>
      <c r="K141" s="28">
        <v>159.571</v>
      </c>
      <c r="L141" s="28">
        <v>0</v>
      </c>
      <c r="M141" s="28">
        <f t="shared" si="161"/>
        <v>3</v>
      </c>
      <c r="N141" s="28">
        <v>65.647000000000006</v>
      </c>
      <c r="O141" s="28">
        <f t="shared" si="162"/>
        <v>4</v>
      </c>
      <c r="P141" s="28">
        <v>93.555000000000007</v>
      </c>
      <c r="Q141" s="28">
        <v>0</v>
      </c>
      <c r="R141" s="137">
        <f t="shared" si="163"/>
        <v>318.77300000000002</v>
      </c>
    </row>
    <row r="142" spans="1:18" ht="103.5" x14ac:dyDescent="0.3">
      <c r="A142" s="24" t="s">
        <v>569</v>
      </c>
      <c r="B142" s="25" t="s">
        <v>159</v>
      </c>
      <c r="C142" s="22" t="s">
        <v>315</v>
      </c>
      <c r="D142" s="23" t="s">
        <v>372</v>
      </c>
      <c r="E142" s="26" t="s">
        <v>203</v>
      </c>
      <c r="F142" s="27">
        <v>45727</v>
      </c>
      <c r="G142" s="27">
        <v>45730</v>
      </c>
      <c r="H142" s="26" t="s">
        <v>314</v>
      </c>
      <c r="I142" s="213">
        <f t="shared" si="168"/>
        <v>52.046750000000003</v>
      </c>
      <c r="J142" s="28">
        <f t="shared" si="160"/>
        <v>0</v>
      </c>
      <c r="K142" s="28">
        <v>0</v>
      </c>
      <c r="L142" s="28">
        <v>0</v>
      </c>
      <c r="M142" s="28">
        <f t="shared" si="161"/>
        <v>3</v>
      </c>
      <c r="N142" s="28">
        <v>0</v>
      </c>
      <c r="O142" s="28">
        <f t="shared" si="162"/>
        <v>4</v>
      </c>
      <c r="P142" s="28">
        <v>208.18700000000001</v>
      </c>
      <c r="Q142" s="28">
        <v>0</v>
      </c>
      <c r="R142" s="137">
        <f t="shared" si="163"/>
        <v>208.18700000000001</v>
      </c>
    </row>
    <row r="143" spans="1:18" ht="106.5" customHeight="1" x14ac:dyDescent="0.3">
      <c r="A143" s="24" t="s">
        <v>569</v>
      </c>
      <c r="B143" s="25" t="s">
        <v>160</v>
      </c>
      <c r="C143" s="22" t="s">
        <v>315</v>
      </c>
      <c r="D143" s="23" t="s">
        <v>373</v>
      </c>
      <c r="E143" s="26" t="s">
        <v>374</v>
      </c>
      <c r="F143" s="27">
        <v>45727</v>
      </c>
      <c r="G143" s="27">
        <v>45730</v>
      </c>
      <c r="H143" s="26" t="s">
        <v>314</v>
      </c>
      <c r="I143" s="213">
        <f t="shared" si="168"/>
        <v>52.046750000000003</v>
      </c>
      <c r="J143" s="28">
        <f t="shared" si="160"/>
        <v>0</v>
      </c>
      <c r="K143" s="28">
        <v>0</v>
      </c>
      <c r="L143" s="28">
        <v>0</v>
      </c>
      <c r="M143" s="28">
        <f t="shared" si="161"/>
        <v>3</v>
      </c>
      <c r="N143" s="28">
        <v>0</v>
      </c>
      <c r="O143" s="28">
        <f t="shared" si="162"/>
        <v>4</v>
      </c>
      <c r="P143" s="28">
        <v>208.18700000000001</v>
      </c>
      <c r="Q143" s="28">
        <v>0</v>
      </c>
      <c r="R143" s="137">
        <f t="shared" si="163"/>
        <v>208.18700000000001</v>
      </c>
    </row>
    <row r="144" spans="1:18" ht="69" x14ac:dyDescent="0.3">
      <c r="A144" s="24" t="s">
        <v>569</v>
      </c>
      <c r="B144" s="25" t="s">
        <v>161</v>
      </c>
      <c r="C144" s="22" t="s">
        <v>315</v>
      </c>
      <c r="D144" s="23" t="s">
        <v>398</v>
      </c>
      <c r="E144" s="26" t="s">
        <v>202</v>
      </c>
      <c r="F144" s="27">
        <v>45748</v>
      </c>
      <c r="G144" s="27">
        <v>45751</v>
      </c>
      <c r="H144" s="26" t="s">
        <v>400</v>
      </c>
      <c r="I144" s="213">
        <f t="shared" si="168"/>
        <v>113.624</v>
      </c>
      <c r="J144" s="28">
        <f t="shared" si="160"/>
        <v>235.93299999999999</v>
      </c>
      <c r="K144" s="28">
        <v>235.93299999999999</v>
      </c>
      <c r="L144" s="28">
        <v>0</v>
      </c>
      <c r="M144" s="28">
        <f t="shared" si="161"/>
        <v>3</v>
      </c>
      <c r="N144" s="28">
        <v>79.548000000000002</v>
      </c>
      <c r="O144" s="28">
        <f t="shared" si="162"/>
        <v>4</v>
      </c>
      <c r="P144" s="28">
        <v>139.01499999999999</v>
      </c>
      <c r="Q144" s="28">
        <v>0</v>
      </c>
      <c r="R144" s="137">
        <f t="shared" si="163"/>
        <v>454.49599999999998</v>
      </c>
    </row>
    <row r="145" spans="1:18" ht="69" x14ac:dyDescent="0.3">
      <c r="A145" s="24" t="s">
        <v>569</v>
      </c>
      <c r="B145" s="25" t="s">
        <v>162</v>
      </c>
      <c r="C145" s="22" t="s">
        <v>315</v>
      </c>
      <c r="D145" s="23" t="s">
        <v>398</v>
      </c>
      <c r="E145" s="26" t="s">
        <v>399</v>
      </c>
      <c r="F145" s="27">
        <v>45748</v>
      </c>
      <c r="G145" s="27">
        <v>45751</v>
      </c>
      <c r="H145" s="26" t="s">
        <v>400</v>
      </c>
      <c r="I145" s="213">
        <f t="shared" si="168"/>
        <v>113.624</v>
      </c>
      <c r="J145" s="28">
        <f t="shared" si="160"/>
        <v>235.93299999999999</v>
      </c>
      <c r="K145" s="28">
        <v>235.93299999999999</v>
      </c>
      <c r="L145" s="28">
        <v>0</v>
      </c>
      <c r="M145" s="28">
        <f t="shared" si="161"/>
        <v>3</v>
      </c>
      <c r="N145" s="28">
        <v>79.548000000000002</v>
      </c>
      <c r="O145" s="28">
        <f t="shared" si="162"/>
        <v>4</v>
      </c>
      <c r="P145" s="28">
        <v>139.01499999999999</v>
      </c>
      <c r="Q145" s="28">
        <v>0</v>
      </c>
      <c r="R145" s="137">
        <f t="shared" si="163"/>
        <v>454.49599999999998</v>
      </c>
    </row>
    <row r="146" spans="1:18" ht="114.75" customHeight="1" x14ac:dyDescent="0.3">
      <c r="A146" s="24" t="s">
        <v>569</v>
      </c>
      <c r="B146" s="25" t="s">
        <v>163</v>
      </c>
      <c r="C146" s="22" t="s">
        <v>315</v>
      </c>
      <c r="D146" s="23" t="s">
        <v>457</v>
      </c>
      <c r="E146" s="26" t="s">
        <v>203</v>
      </c>
      <c r="F146" s="27">
        <v>45760</v>
      </c>
      <c r="G146" s="27">
        <v>45763</v>
      </c>
      <c r="H146" s="26" t="s">
        <v>228</v>
      </c>
      <c r="I146" s="213">
        <f t="shared" si="168"/>
        <v>128.29199999999997</v>
      </c>
      <c r="J146" s="28">
        <f t="shared" si="160"/>
        <v>355.91299999999995</v>
      </c>
      <c r="K146" s="28">
        <v>355.91299999999995</v>
      </c>
      <c r="L146" s="28">
        <v>0</v>
      </c>
      <c r="M146" s="28">
        <f t="shared" si="161"/>
        <v>3</v>
      </c>
      <c r="N146" s="28">
        <v>64.843999999999994</v>
      </c>
      <c r="O146" s="28">
        <f t="shared" si="162"/>
        <v>4</v>
      </c>
      <c r="P146" s="28">
        <v>92.411000000000001</v>
      </c>
      <c r="Q146" s="28">
        <v>0</v>
      </c>
      <c r="R146" s="137">
        <f t="shared" si="163"/>
        <v>513.16799999999989</v>
      </c>
    </row>
    <row r="147" spans="1:18" s="51" customFormat="1" ht="34.5" x14ac:dyDescent="0.3">
      <c r="A147" s="198" t="s">
        <v>570</v>
      </c>
      <c r="B147" s="199"/>
      <c r="C147" s="22"/>
      <c r="D147" s="200"/>
      <c r="E147" s="201"/>
      <c r="F147" s="202"/>
      <c r="G147" s="202"/>
      <c r="H147" s="201"/>
      <c r="I147" s="216">
        <f t="shared" si="168"/>
        <v>113.20446153846153</v>
      </c>
      <c r="J147" s="137">
        <f t="shared" ref="J147:Q147" si="169">SUM(J148:J150)</f>
        <v>938.5440000000001</v>
      </c>
      <c r="K147" s="137">
        <f>SUM(K148:K150)</f>
        <v>938.5440000000001</v>
      </c>
      <c r="L147" s="137">
        <f t="shared" si="169"/>
        <v>0</v>
      </c>
      <c r="M147" s="137">
        <f t="shared" si="169"/>
        <v>10</v>
      </c>
      <c r="N147" s="137">
        <f t="shared" si="169"/>
        <v>124.205</v>
      </c>
      <c r="O147" s="137">
        <f t="shared" si="169"/>
        <v>13</v>
      </c>
      <c r="P147" s="137">
        <f t="shared" si="169"/>
        <v>389.72899999999998</v>
      </c>
      <c r="Q147" s="137">
        <f t="shared" si="169"/>
        <v>19.18</v>
      </c>
      <c r="R147" s="137">
        <f>SUM(R148:R150)</f>
        <v>1471.6579999999999</v>
      </c>
    </row>
    <row r="148" spans="1:18" ht="51.75" x14ac:dyDescent="0.3">
      <c r="A148" s="24" t="s">
        <v>570</v>
      </c>
      <c r="B148" s="25" t="s">
        <v>50</v>
      </c>
      <c r="C148" s="22" t="s">
        <v>315</v>
      </c>
      <c r="D148" s="23" t="s">
        <v>283</v>
      </c>
      <c r="E148" s="26" t="s">
        <v>204</v>
      </c>
      <c r="F148" s="27">
        <v>45695</v>
      </c>
      <c r="G148" s="27">
        <v>45699</v>
      </c>
      <c r="H148" s="26" t="s">
        <v>284</v>
      </c>
      <c r="I148" s="213">
        <f t="shared" si="168"/>
        <v>76.467399999999998</v>
      </c>
      <c r="J148" s="28">
        <f t="shared" ref="J148:J150" si="170">+K148+L148</f>
        <v>265.22500000000002</v>
      </c>
      <c r="K148" s="28">
        <v>265.22500000000002</v>
      </c>
      <c r="L148" s="28">
        <v>0</v>
      </c>
      <c r="M148" s="28">
        <f t="shared" ref="M148:M150" si="171">G148-F148</f>
        <v>4</v>
      </c>
      <c r="N148" s="28">
        <v>0</v>
      </c>
      <c r="O148" s="28">
        <f t="shared" ref="O148:O150" si="172">G148-F148+1</f>
        <v>5</v>
      </c>
      <c r="P148" s="28">
        <v>117.11199999999999</v>
      </c>
      <c r="Q148" s="28">
        <v>0</v>
      </c>
      <c r="R148" s="137">
        <f t="shared" ref="R148:R150" si="173">J148+N148+P148+Q148</f>
        <v>382.33699999999999</v>
      </c>
    </row>
    <row r="149" spans="1:18" ht="75" customHeight="1" x14ac:dyDescent="0.3">
      <c r="A149" s="24" t="s">
        <v>570</v>
      </c>
      <c r="B149" s="25" t="s">
        <v>51</v>
      </c>
      <c r="C149" s="22" t="s">
        <v>315</v>
      </c>
      <c r="D149" s="23" t="s">
        <v>283</v>
      </c>
      <c r="E149" s="26" t="s">
        <v>285</v>
      </c>
      <c r="F149" s="27">
        <v>45695</v>
      </c>
      <c r="G149" s="27">
        <v>45699</v>
      </c>
      <c r="H149" s="26" t="s">
        <v>284</v>
      </c>
      <c r="I149" s="213">
        <f t="shared" si="168"/>
        <v>76.983399999999989</v>
      </c>
      <c r="J149" s="28">
        <f t="shared" si="170"/>
        <v>265.22500000000002</v>
      </c>
      <c r="K149" s="28">
        <v>265.22500000000002</v>
      </c>
      <c r="L149" s="28">
        <v>0</v>
      </c>
      <c r="M149" s="28">
        <f t="shared" si="171"/>
        <v>4</v>
      </c>
      <c r="N149" s="28">
        <v>0</v>
      </c>
      <c r="O149" s="28">
        <f t="shared" si="172"/>
        <v>5</v>
      </c>
      <c r="P149" s="28">
        <v>117.11199999999999</v>
      </c>
      <c r="Q149" s="28">
        <v>2.58</v>
      </c>
      <c r="R149" s="137">
        <f t="shared" si="173"/>
        <v>384.91699999999997</v>
      </c>
    </row>
    <row r="150" spans="1:18" ht="78" customHeight="1" x14ac:dyDescent="0.3">
      <c r="A150" s="24" t="s">
        <v>570</v>
      </c>
      <c r="B150" s="25" t="s">
        <v>52</v>
      </c>
      <c r="C150" s="22" t="s">
        <v>315</v>
      </c>
      <c r="D150" s="23" t="s">
        <v>319</v>
      </c>
      <c r="E150" s="26" t="s">
        <v>320</v>
      </c>
      <c r="F150" s="27">
        <v>45704</v>
      </c>
      <c r="G150" s="27">
        <v>45706</v>
      </c>
      <c r="H150" s="26" t="s">
        <v>314</v>
      </c>
      <c r="I150" s="213">
        <f t="shared" si="168"/>
        <v>234.80133333333333</v>
      </c>
      <c r="J150" s="28">
        <f t="shared" si="170"/>
        <v>408.09399999999999</v>
      </c>
      <c r="K150" s="28">
        <v>408.09399999999999</v>
      </c>
      <c r="L150" s="28">
        <v>0</v>
      </c>
      <c r="M150" s="28">
        <f t="shared" si="171"/>
        <v>2</v>
      </c>
      <c r="N150" s="28">
        <v>124.205</v>
      </c>
      <c r="O150" s="28">
        <f t="shared" si="172"/>
        <v>3</v>
      </c>
      <c r="P150" s="28">
        <v>155.505</v>
      </c>
      <c r="Q150" s="28">
        <f>1.6+15</f>
        <v>16.600000000000001</v>
      </c>
      <c r="R150" s="137">
        <f t="shared" si="173"/>
        <v>704.404</v>
      </c>
    </row>
    <row r="151" spans="1:18" s="51" customFormat="1" ht="53.25" customHeight="1" x14ac:dyDescent="0.3">
      <c r="A151" s="198" t="s">
        <v>622</v>
      </c>
      <c r="B151" s="199"/>
      <c r="C151" s="22"/>
      <c r="D151" s="200"/>
      <c r="E151" s="201"/>
      <c r="F151" s="202"/>
      <c r="G151" s="202"/>
      <c r="H151" s="201"/>
      <c r="I151" s="216">
        <f t="shared" si="168"/>
        <v>82.159066666666661</v>
      </c>
      <c r="J151" s="137">
        <f t="shared" ref="J151:Q151" si="174">SUM(J152:J159)</f>
        <v>991.45100000000002</v>
      </c>
      <c r="K151" s="137">
        <f>SUM(K152:K159)</f>
        <v>991.45100000000002</v>
      </c>
      <c r="L151" s="137">
        <f t="shared" si="174"/>
        <v>0</v>
      </c>
      <c r="M151" s="137">
        <f t="shared" si="174"/>
        <v>22</v>
      </c>
      <c r="N151" s="137">
        <f t="shared" si="174"/>
        <v>438.48500000000001</v>
      </c>
      <c r="O151" s="137">
        <f t="shared" si="174"/>
        <v>30</v>
      </c>
      <c r="P151" s="137">
        <f t="shared" si="174"/>
        <v>1024.836</v>
      </c>
      <c r="Q151" s="137">
        <f t="shared" si="174"/>
        <v>10</v>
      </c>
      <c r="R151" s="137">
        <f>SUM(R152:R159)</f>
        <v>2464.7719999999999</v>
      </c>
    </row>
    <row r="152" spans="1:18" ht="72.75" customHeight="1" x14ac:dyDescent="0.3">
      <c r="A152" s="24" t="s">
        <v>622</v>
      </c>
      <c r="B152" s="25" t="s">
        <v>71</v>
      </c>
      <c r="C152" s="22" t="s">
        <v>315</v>
      </c>
      <c r="D152" s="23" t="s">
        <v>278</v>
      </c>
      <c r="E152" s="26" t="s">
        <v>623</v>
      </c>
      <c r="F152" s="27">
        <v>45694</v>
      </c>
      <c r="G152" s="27">
        <v>45696</v>
      </c>
      <c r="H152" s="26" t="s">
        <v>218</v>
      </c>
      <c r="I152" s="213">
        <f t="shared" si="168"/>
        <v>103.742</v>
      </c>
      <c r="J152" s="28">
        <f t="shared" ref="J152:J158" si="175">+K152+L152</f>
        <v>134.202</v>
      </c>
      <c r="K152" s="28">
        <v>134.202</v>
      </c>
      <c r="L152" s="28">
        <v>0</v>
      </c>
      <c r="M152" s="28">
        <f t="shared" ref="M152:M158" si="176">G152-F152</f>
        <v>2</v>
      </c>
      <c r="N152" s="139">
        <v>77.090999999999994</v>
      </c>
      <c r="O152" s="28">
        <f t="shared" ref="O152:O158" si="177">G152-F152+1</f>
        <v>3</v>
      </c>
      <c r="P152" s="28">
        <v>99.933000000000007</v>
      </c>
      <c r="Q152" s="28">
        <v>0</v>
      </c>
      <c r="R152" s="137">
        <f t="shared" ref="R152:R158" si="178">J152+N152+P152+Q152</f>
        <v>311.226</v>
      </c>
    </row>
    <row r="153" spans="1:18" ht="82.5" customHeight="1" x14ac:dyDescent="0.3">
      <c r="A153" s="24" t="s">
        <v>622</v>
      </c>
      <c r="B153" s="25" t="s">
        <v>72</v>
      </c>
      <c r="C153" s="22" t="s">
        <v>315</v>
      </c>
      <c r="D153" s="23" t="s">
        <v>363</v>
      </c>
      <c r="E153" s="26" t="s">
        <v>623</v>
      </c>
      <c r="F153" s="27">
        <v>45715</v>
      </c>
      <c r="G153" s="27">
        <v>45717</v>
      </c>
      <c r="H153" s="26" t="s">
        <v>274</v>
      </c>
      <c r="I153" s="213">
        <f t="shared" si="168"/>
        <v>36.454666666666668</v>
      </c>
      <c r="J153" s="28">
        <f t="shared" si="175"/>
        <v>0</v>
      </c>
      <c r="K153" s="28">
        <v>0</v>
      </c>
      <c r="L153" s="28">
        <v>0</v>
      </c>
      <c r="M153" s="28">
        <f t="shared" si="176"/>
        <v>2</v>
      </c>
      <c r="N153" s="28">
        <v>0</v>
      </c>
      <c r="O153" s="28">
        <f t="shared" si="177"/>
        <v>3</v>
      </c>
      <c r="P153" s="28">
        <v>99.364000000000004</v>
      </c>
      <c r="Q153" s="28">
        <v>10</v>
      </c>
      <c r="R153" s="137">
        <f t="shared" si="178"/>
        <v>109.364</v>
      </c>
    </row>
    <row r="154" spans="1:18" ht="126.75" customHeight="1" x14ac:dyDescent="0.3">
      <c r="A154" s="24" t="s">
        <v>622</v>
      </c>
      <c r="B154" s="25" t="s">
        <v>169</v>
      </c>
      <c r="C154" s="22" t="s">
        <v>315</v>
      </c>
      <c r="D154" s="23" t="s">
        <v>364</v>
      </c>
      <c r="E154" s="26" t="s">
        <v>624</v>
      </c>
      <c r="F154" s="27">
        <v>45715</v>
      </c>
      <c r="G154" s="27">
        <v>45717</v>
      </c>
      <c r="H154" s="26" t="s">
        <v>274</v>
      </c>
      <c r="I154" s="213">
        <f t="shared" si="168"/>
        <v>33.121333333333332</v>
      </c>
      <c r="J154" s="28">
        <f t="shared" si="175"/>
        <v>0</v>
      </c>
      <c r="K154" s="28">
        <v>0</v>
      </c>
      <c r="L154" s="28">
        <v>0</v>
      </c>
      <c r="M154" s="28">
        <f t="shared" si="176"/>
        <v>2</v>
      </c>
      <c r="N154" s="28">
        <v>0</v>
      </c>
      <c r="O154" s="28">
        <f t="shared" si="177"/>
        <v>3</v>
      </c>
      <c r="P154" s="28">
        <v>99.364000000000004</v>
      </c>
      <c r="Q154" s="28">
        <v>0</v>
      </c>
      <c r="R154" s="137">
        <f t="shared" si="178"/>
        <v>99.364000000000004</v>
      </c>
    </row>
    <row r="155" spans="1:18" ht="160.5" customHeight="1" x14ac:dyDescent="0.3">
      <c r="A155" s="24" t="s">
        <v>622</v>
      </c>
      <c r="B155" s="25" t="s">
        <v>170</v>
      </c>
      <c r="C155" s="22" t="s">
        <v>315</v>
      </c>
      <c r="D155" s="23" t="s">
        <v>401</v>
      </c>
      <c r="E155" s="26" t="s">
        <v>625</v>
      </c>
      <c r="F155" s="27">
        <v>45733</v>
      </c>
      <c r="G155" s="27">
        <v>45737</v>
      </c>
      <c r="H155" s="26" t="s">
        <v>403</v>
      </c>
      <c r="I155" s="213">
        <f t="shared" si="168"/>
        <v>15.539599999999998</v>
      </c>
      <c r="J155" s="28">
        <f t="shared" si="175"/>
        <v>0</v>
      </c>
      <c r="K155" s="28">
        <v>0</v>
      </c>
      <c r="L155" s="28">
        <v>0</v>
      </c>
      <c r="M155" s="28">
        <f t="shared" si="176"/>
        <v>4</v>
      </c>
      <c r="N155" s="28">
        <v>0</v>
      </c>
      <c r="O155" s="28">
        <f t="shared" si="177"/>
        <v>5</v>
      </c>
      <c r="P155" s="28">
        <v>77.697999999999993</v>
      </c>
      <c r="Q155" s="28">
        <v>0</v>
      </c>
      <c r="R155" s="137">
        <f t="shared" si="178"/>
        <v>77.697999999999993</v>
      </c>
    </row>
    <row r="156" spans="1:18" ht="89.25" customHeight="1" x14ac:dyDescent="0.3">
      <c r="A156" s="24" t="s">
        <v>622</v>
      </c>
      <c r="B156" s="25" t="s">
        <v>171</v>
      </c>
      <c r="C156" s="22" t="s">
        <v>315</v>
      </c>
      <c r="D156" s="23" t="s">
        <v>402</v>
      </c>
      <c r="E156" s="26" t="s">
        <v>626</v>
      </c>
      <c r="F156" s="27">
        <v>45733</v>
      </c>
      <c r="G156" s="27">
        <v>45737</v>
      </c>
      <c r="H156" s="26" t="s">
        <v>403</v>
      </c>
      <c r="I156" s="213">
        <f t="shared" si="168"/>
        <v>15.539599999999998</v>
      </c>
      <c r="J156" s="28">
        <f t="shared" si="175"/>
        <v>0</v>
      </c>
      <c r="K156" s="28">
        <v>0</v>
      </c>
      <c r="L156" s="28">
        <v>0</v>
      </c>
      <c r="M156" s="28">
        <f t="shared" si="176"/>
        <v>4</v>
      </c>
      <c r="N156" s="28">
        <v>0</v>
      </c>
      <c r="O156" s="28">
        <f t="shared" si="177"/>
        <v>5</v>
      </c>
      <c r="P156" s="28">
        <v>77.697999999999993</v>
      </c>
      <c r="Q156" s="28">
        <v>0</v>
      </c>
      <c r="R156" s="137">
        <f t="shared" si="178"/>
        <v>77.697999999999993</v>
      </c>
    </row>
    <row r="157" spans="1:18" ht="88.5" customHeight="1" x14ac:dyDescent="0.3">
      <c r="A157" s="24" t="s">
        <v>622</v>
      </c>
      <c r="B157" s="25" t="s">
        <v>172</v>
      </c>
      <c r="C157" s="22" t="s">
        <v>315</v>
      </c>
      <c r="D157" s="23" t="s">
        <v>407</v>
      </c>
      <c r="E157" s="26" t="s">
        <v>623</v>
      </c>
      <c r="F157" s="27">
        <v>45783</v>
      </c>
      <c r="G157" s="27">
        <v>45787</v>
      </c>
      <c r="H157" s="26" t="s">
        <v>408</v>
      </c>
      <c r="I157" s="213">
        <f t="shared" si="168"/>
        <v>186.13</v>
      </c>
      <c r="J157" s="28">
        <f t="shared" ref="J157" si="179">+K157+L157</f>
        <v>578.61699999999996</v>
      </c>
      <c r="K157" s="28">
        <v>578.61699999999996</v>
      </c>
      <c r="L157" s="28">
        <v>0</v>
      </c>
      <c r="M157" s="28">
        <f t="shared" ref="M157" si="180">G157-F157</f>
        <v>4</v>
      </c>
      <c r="N157" s="28">
        <v>143.52000000000001</v>
      </c>
      <c r="O157" s="28">
        <f t="shared" ref="O157" si="181">G157-F157+1</f>
        <v>5</v>
      </c>
      <c r="P157" s="28">
        <v>208.51300000000001</v>
      </c>
      <c r="Q157" s="28">
        <v>0</v>
      </c>
      <c r="R157" s="137">
        <f t="shared" ref="R157" si="182">J157+N157+P157+Q157</f>
        <v>930.65</v>
      </c>
    </row>
    <row r="158" spans="1:18" ht="163.5" customHeight="1" x14ac:dyDescent="0.3">
      <c r="A158" s="24" t="s">
        <v>622</v>
      </c>
      <c r="B158" s="25" t="s">
        <v>173</v>
      </c>
      <c r="C158" s="22" t="s">
        <v>315</v>
      </c>
      <c r="D158" s="23" t="s">
        <v>432</v>
      </c>
      <c r="E158" s="26" t="s">
        <v>627</v>
      </c>
      <c r="F158" s="27">
        <v>45749</v>
      </c>
      <c r="G158" s="27">
        <v>45751</v>
      </c>
      <c r="H158" s="26" t="s">
        <v>226</v>
      </c>
      <c r="I158" s="213">
        <f t="shared" si="168"/>
        <v>143.12866666666665</v>
      </c>
      <c r="J158" s="28">
        <f t="shared" si="175"/>
        <v>139.31599999999997</v>
      </c>
      <c r="K158" s="28">
        <v>139.31599999999997</v>
      </c>
      <c r="L158" s="28">
        <v>0</v>
      </c>
      <c r="M158" s="28">
        <f t="shared" si="176"/>
        <v>2</v>
      </c>
      <c r="N158" s="28">
        <v>108.937</v>
      </c>
      <c r="O158" s="28">
        <f t="shared" si="177"/>
        <v>3</v>
      </c>
      <c r="P158" s="28">
        <v>181.13300000000001</v>
      </c>
      <c r="Q158" s="28">
        <v>0</v>
      </c>
      <c r="R158" s="137">
        <f t="shared" si="178"/>
        <v>429.38599999999997</v>
      </c>
    </row>
    <row r="159" spans="1:18" ht="163.5" customHeight="1" x14ac:dyDescent="0.3">
      <c r="A159" s="24" t="s">
        <v>622</v>
      </c>
      <c r="B159" s="25" t="s">
        <v>174</v>
      </c>
      <c r="C159" s="22" t="s">
        <v>315</v>
      </c>
      <c r="D159" s="23" t="s">
        <v>432</v>
      </c>
      <c r="E159" s="26" t="s">
        <v>628</v>
      </c>
      <c r="F159" s="27">
        <v>45749</v>
      </c>
      <c r="G159" s="27">
        <v>45751</v>
      </c>
      <c r="H159" s="26" t="s">
        <v>226</v>
      </c>
      <c r="I159" s="213">
        <f t="shared" si="168"/>
        <v>143.12866666666665</v>
      </c>
      <c r="J159" s="28">
        <f t="shared" ref="J159" si="183">+K159+L159</f>
        <v>139.31599999999997</v>
      </c>
      <c r="K159" s="28">
        <v>139.31599999999997</v>
      </c>
      <c r="L159" s="28">
        <v>0</v>
      </c>
      <c r="M159" s="28">
        <f t="shared" ref="M159" si="184">G159-F159</f>
        <v>2</v>
      </c>
      <c r="N159" s="28">
        <v>108.937</v>
      </c>
      <c r="O159" s="28">
        <f t="shared" ref="O159" si="185">G159-F159+1</f>
        <v>3</v>
      </c>
      <c r="P159" s="28">
        <v>181.13300000000001</v>
      </c>
      <c r="Q159" s="28">
        <v>0</v>
      </c>
      <c r="R159" s="137">
        <f t="shared" ref="R159" si="186">J159+N159+P159+Q159</f>
        <v>429.38599999999997</v>
      </c>
    </row>
    <row r="160" spans="1:18" s="51" customFormat="1" ht="34.5" x14ac:dyDescent="0.3">
      <c r="A160" s="198" t="s">
        <v>571</v>
      </c>
      <c r="B160" s="199"/>
      <c r="C160" s="22"/>
      <c r="D160" s="200"/>
      <c r="E160" s="201"/>
      <c r="F160" s="202"/>
      <c r="G160" s="202"/>
      <c r="H160" s="201"/>
      <c r="I160" s="216">
        <f t="shared" si="168"/>
        <v>211.20350000000002</v>
      </c>
      <c r="J160" s="137">
        <f t="shared" ref="J160:Q160" si="187">SUM(J161:J162)</f>
        <v>676.404</v>
      </c>
      <c r="K160" s="137">
        <f t="shared" si="187"/>
        <v>676.404</v>
      </c>
      <c r="L160" s="137">
        <f t="shared" si="187"/>
        <v>0</v>
      </c>
      <c r="M160" s="137">
        <f t="shared" si="187"/>
        <v>6</v>
      </c>
      <c r="N160" s="137">
        <f t="shared" si="187"/>
        <v>539.64200000000005</v>
      </c>
      <c r="O160" s="137">
        <f t="shared" si="187"/>
        <v>8</v>
      </c>
      <c r="P160" s="137">
        <f t="shared" si="187"/>
        <v>425.154</v>
      </c>
      <c r="Q160" s="137">
        <f t="shared" si="187"/>
        <v>48.428000000000004</v>
      </c>
      <c r="R160" s="137">
        <f>SUM(R161:R162)</f>
        <v>1689.6280000000002</v>
      </c>
    </row>
    <row r="161" spans="1:18" ht="57" customHeight="1" x14ac:dyDescent="0.3">
      <c r="A161" s="24" t="s">
        <v>571</v>
      </c>
      <c r="B161" s="25" t="s">
        <v>53</v>
      </c>
      <c r="C161" s="22" t="s">
        <v>315</v>
      </c>
      <c r="D161" s="23" t="s">
        <v>389</v>
      </c>
      <c r="E161" s="26" t="s">
        <v>205</v>
      </c>
      <c r="F161" s="27">
        <v>45733</v>
      </c>
      <c r="G161" s="27">
        <v>45736</v>
      </c>
      <c r="H161" s="26" t="s">
        <v>314</v>
      </c>
      <c r="I161" s="213">
        <f t="shared" si="168"/>
        <v>216.857</v>
      </c>
      <c r="J161" s="28">
        <f>+K161+L161</f>
        <v>338.202</v>
      </c>
      <c r="K161" s="28">
        <v>338.202</v>
      </c>
      <c r="L161" s="28">
        <v>0</v>
      </c>
      <c r="M161" s="28">
        <f>G161-F161</f>
        <v>3</v>
      </c>
      <c r="N161" s="28">
        <v>269.82100000000003</v>
      </c>
      <c r="O161" s="28">
        <f>G161-F161+1</f>
        <v>4</v>
      </c>
      <c r="P161" s="28">
        <v>212.577</v>
      </c>
      <c r="Q161" s="28">
        <v>46.828000000000003</v>
      </c>
      <c r="R161" s="137">
        <f>J161+N161+P161+Q161</f>
        <v>867.428</v>
      </c>
    </row>
    <row r="162" spans="1:18" ht="103.5" x14ac:dyDescent="0.3">
      <c r="A162" s="24" t="s">
        <v>571</v>
      </c>
      <c r="B162" s="25" t="s">
        <v>61</v>
      </c>
      <c r="C162" s="22" t="s">
        <v>315</v>
      </c>
      <c r="D162" s="23" t="s">
        <v>390</v>
      </c>
      <c r="E162" s="26" t="s">
        <v>206</v>
      </c>
      <c r="F162" s="27">
        <v>45733</v>
      </c>
      <c r="G162" s="27">
        <v>45736</v>
      </c>
      <c r="H162" s="26" t="s">
        <v>314</v>
      </c>
      <c r="I162" s="213">
        <f t="shared" si="168"/>
        <v>205.55</v>
      </c>
      <c r="J162" s="28">
        <f>+K162+L162</f>
        <v>338.202</v>
      </c>
      <c r="K162" s="28">
        <v>338.202</v>
      </c>
      <c r="L162" s="28">
        <v>0</v>
      </c>
      <c r="M162" s="28">
        <f>G162-F162</f>
        <v>3</v>
      </c>
      <c r="N162" s="28">
        <v>269.82100000000003</v>
      </c>
      <c r="O162" s="28">
        <f>G162-F162+1</f>
        <v>4</v>
      </c>
      <c r="P162" s="28">
        <v>212.577</v>
      </c>
      <c r="Q162" s="28">
        <v>1.6</v>
      </c>
      <c r="R162" s="137">
        <f>J162+N162+P162+Q162</f>
        <v>822.2</v>
      </c>
    </row>
    <row r="163" spans="1:18" s="51" customFormat="1" ht="34.5" x14ac:dyDescent="0.3">
      <c r="A163" s="198" t="s">
        <v>629</v>
      </c>
      <c r="B163" s="25"/>
      <c r="C163" s="22"/>
      <c r="D163" s="200"/>
      <c r="E163" s="201"/>
      <c r="F163" s="202"/>
      <c r="G163" s="202"/>
      <c r="H163" s="201"/>
      <c r="I163" s="216">
        <f t="shared" si="168"/>
        <v>217.82166666666669</v>
      </c>
      <c r="J163" s="137">
        <f t="shared" ref="J163:Q163" si="188">SUM(J164)</f>
        <v>332.92700000000002</v>
      </c>
      <c r="K163" s="137">
        <f t="shared" si="188"/>
        <v>332.92700000000002</v>
      </c>
      <c r="L163" s="137">
        <f t="shared" si="188"/>
        <v>0</v>
      </c>
      <c r="M163" s="137">
        <f t="shared" si="188"/>
        <v>2</v>
      </c>
      <c r="N163" s="137">
        <f t="shared" si="188"/>
        <v>164.49600000000001</v>
      </c>
      <c r="O163" s="137">
        <f t="shared" si="188"/>
        <v>3</v>
      </c>
      <c r="P163" s="137">
        <f t="shared" si="188"/>
        <v>156.042</v>
      </c>
      <c r="Q163" s="137">
        <f t="shared" si="188"/>
        <v>0</v>
      </c>
      <c r="R163" s="137">
        <f>SUM(R164)</f>
        <v>653.46500000000003</v>
      </c>
    </row>
    <row r="164" spans="1:18" ht="103.5" x14ac:dyDescent="0.3">
      <c r="A164" s="24" t="s">
        <v>629</v>
      </c>
      <c r="B164" s="25" t="s">
        <v>54</v>
      </c>
      <c r="C164" s="22" t="s">
        <v>315</v>
      </c>
      <c r="D164" s="23" t="s">
        <v>310</v>
      </c>
      <c r="E164" s="26" t="s">
        <v>331</v>
      </c>
      <c r="F164" s="27">
        <v>45705</v>
      </c>
      <c r="G164" s="27">
        <v>45707</v>
      </c>
      <c r="H164" s="26" t="s">
        <v>314</v>
      </c>
      <c r="I164" s="213">
        <f t="shared" si="168"/>
        <v>217.82166666666669</v>
      </c>
      <c r="J164" s="28">
        <f>+K164+L164</f>
        <v>332.92700000000002</v>
      </c>
      <c r="K164" s="28">
        <v>332.92700000000002</v>
      </c>
      <c r="L164" s="28">
        <v>0</v>
      </c>
      <c r="M164" s="28">
        <f>G164-F164</f>
        <v>2</v>
      </c>
      <c r="N164" s="28">
        <v>164.49600000000001</v>
      </c>
      <c r="O164" s="28">
        <f>G164-F164+1</f>
        <v>3</v>
      </c>
      <c r="P164" s="28">
        <v>156.042</v>
      </c>
      <c r="Q164" s="28">
        <v>0</v>
      </c>
      <c r="R164" s="137">
        <f>J164+N164+P164+Q164</f>
        <v>653.46500000000003</v>
      </c>
    </row>
    <row r="165" spans="1:18" s="51" customFormat="1" x14ac:dyDescent="0.3">
      <c r="A165" s="198" t="s">
        <v>572</v>
      </c>
      <c r="B165" s="199"/>
      <c r="C165" s="22"/>
      <c r="D165" s="200"/>
      <c r="E165" s="201"/>
      <c r="F165" s="202"/>
      <c r="G165" s="202"/>
      <c r="H165" s="201"/>
      <c r="I165" s="216">
        <f t="shared" si="168"/>
        <v>240.38674999999998</v>
      </c>
      <c r="J165" s="137">
        <f t="shared" ref="J165:Q165" si="189">SUM(J166)</f>
        <v>418.75599999999997</v>
      </c>
      <c r="K165" s="137">
        <f t="shared" si="189"/>
        <v>418.75599999999997</v>
      </c>
      <c r="L165" s="137">
        <f t="shared" si="189"/>
        <v>0</v>
      </c>
      <c r="M165" s="137">
        <f t="shared" si="189"/>
        <v>3</v>
      </c>
      <c r="N165" s="137">
        <f t="shared" si="189"/>
        <v>219.2</v>
      </c>
      <c r="O165" s="137">
        <f t="shared" si="189"/>
        <v>4</v>
      </c>
      <c r="P165" s="137">
        <f t="shared" si="189"/>
        <v>226.56399999999999</v>
      </c>
      <c r="Q165" s="137">
        <f t="shared" si="189"/>
        <v>97.027000000000001</v>
      </c>
      <c r="R165" s="137">
        <f>SUM(R166)</f>
        <v>961.54699999999991</v>
      </c>
    </row>
    <row r="166" spans="1:18" ht="86.25" x14ac:dyDescent="0.3">
      <c r="A166" s="24" t="s">
        <v>572</v>
      </c>
      <c r="B166" s="25" t="s">
        <v>55</v>
      </c>
      <c r="C166" s="22" t="s">
        <v>315</v>
      </c>
      <c r="D166" s="23" t="s">
        <v>265</v>
      </c>
      <c r="E166" s="26" t="s">
        <v>266</v>
      </c>
      <c r="F166" s="27">
        <v>45699</v>
      </c>
      <c r="G166" s="27">
        <v>45702</v>
      </c>
      <c r="H166" s="26" t="s">
        <v>267</v>
      </c>
      <c r="I166" s="213">
        <f t="shared" si="168"/>
        <v>240.38674999999998</v>
      </c>
      <c r="J166" s="28">
        <f t="shared" ref="J166" si="190">+K166+L166</f>
        <v>418.75599999999997</v>
      </c>
      <c r="K166" s="28">
        <v>418.75599999999997</v>
      </c>
      <c r="L166" s="28">
        <v>0</v>
      </c>
      <c r="M166" s="28">
        <f t="shared" ref="M166" si="191">G166-F166</f>
        <v>3</v>
      </c>
      <c r="N166" s="28">
        <v>219.2</v>
      </c>
      <c r="O166" s="28">
        <f t="shared" ref="O166" si="192">G166-F166+1</f>
        <v>4</v>
      </c>
      <c r="P166" s="28">
        <v>226.56399999999999</v>
      </c>
      <c r="Q166" s="28">
        <v>97.027000000000001</v>
      </c>
      <c r="R166" s="137">
        <f t="shared" ref="R166" si="193">J166+N166+P166+Q166</f>
        <v>961.54699999999991</v>
      </c>
    </row>
    <row r="167" spans="1:18" s="51" customFormat="1" x14ac:dyDescent="0.3">
      <c r="A167" s="198" t="s">
        <v>573</v>
      </c>
      <c r="B167" s="199"/>
      <c r="C167" s="22"/>
      <c r="D167" s="200"/>
      <c r="E167" s="201"/>
      <c r="F167" s="202"/>
      <c r="G167" s="202"/>
      <c r="H167" s="201"/>
      <c r="I167" s="216">
        <f t="shared" si="168"/>
        <v>193.0299</v>
      </c>
      <c r="J167" s="137">
        <f t="shared" ref="J167:Q167" si="194">SUM(J168:J172)</f>
        <v>2648.8</v>
      </c>
      <c r="K167" s="137">
        <f t="shared" si="194"/>
        <v>2648.8</v>
      </c>
      <c r="L167" s="137">
        <f t="shared" si="194"/>
        <v>0</v>
      </c>
      <c r="M167" s="137">
        <f t="shared" si="194"/>
        <v>15</v>
      </c>
      <c r="N167" s="137">
        <f t="shared" si="194"/>
        <v>629.85400000000004</v>
      </c>
      <c r="O167" s="137">
        <f t="shared" si="194"/>
        <v>20</v>
      </c>
      <c r="P167" s="137">
        <f t="shared" si="194"/>
        <v>573.84400000000005</v>
      </c>
      <c r="Q167" s="137">
        <f t="shared" si="194"/>
        <v>8.1</v>
      </c>
      <c r="R167" s="137">
        <f>SUM(R168:R172)</f>
        <v>3860.598</v>
      </c>
    </row>
    <row r="168" spans="1:18" ht="51.75" x14ac:dyDescent="0.3">
      <c r="A168" s="24" t="s">
        <v>573</v>
      </c>
      <c r="B168" s="25" t="s">
        <v>56</v>
      </c>
      <c r="C168" s="22" t="s">
        <v>315</v>
      </c>
      <c r="D168" s="23" t="s">
        <v>324</v>
      </c>
      <c r="E168" s="26" t="s">
        <v>207</v>
      </c>
      <c r="F168" s="27">
        <v>45699</v>
      </c>
      <c r="G168" s="27">
        <v>45701</v>
      </c>
      <c r="H168" s="26" t="s">
        <v>325</v>
      </c>
      <c r="I168" s="213">
        <f t="shared" si="168"/>
        <v>48</v>
      </c>
      <c r="J168" s="28">
        <f t="shared" ref="J168:J171" si="195">+K168+L168</f>
        <v>144</v>
      </c>
      <c r="K168" s="28">
        <v>144</v>
      </c>
      <c r="L168" s="28">
        <v>0</v>
      </c>
      <c r="M168" s="28">
        <f t="shared" ref="M168:M171" si="196">G168-F168</f>
        <v>2</v>
      </c>
      <c r="N168" s="28">
        <v>0</v>
      </c>
      <c r="O168" s="28">
        <f t="shared" ref="O168:O171" si="197">G168-F168+1</f>
        <v>3</v>
      </c>
      <c r="P168" s="28">
        <v>0</v>
      </c>
      <c r="Q168" s="28">
        <v>0</v>
      </c>
      <c r="R168" s="137">
        <f t="shared" ref="R168:R171" si="198">J168+N168+P168+Q168</f>
        <v>144</v>
      </c>
    </row>
    <row r="169" spans="1:18" ht="129" customHeight="1" x14ac:dyDescent="0.3">
      <c r="A169" s="24" t="s">
        <v>573</v>
      </c>
      <c r="B169" s="25" t="s">
        <v>121</v>
      </c>
      <c r="C169" s="22" t="s">
        <v>315</v>
      </c>
      <c r="D169" s="23" t="s">
        <v>323</v>
      </c>
      <c r="E169" s="26" t="s">
        <v>326</v>
      </c>
      <c r="F169" s="27">
        <v>45699</v>
      </c>
      <c r="G169" s="27">
        <v>45701</v>
      </c>
      <c r="H169" s="26" t="s">
        <v>325</v>
      </c>
      <c r="I169" s="213">
        <f t="shared" si="168"/>
        <v>48</v>
      </c>
      <c r="J169" s="28">
        <f t="shared" si="195"/>
        <v>144</v>
      </c>
      <c r="K169" s="28">
        <v>144</v>
      </c>
      <c r="L169" s="28">
        <v>0</v>
      </c>
      <c r="M169" s="28">
        <f t="shared" si="196"/>
        <v>2</v>
      </c>
      <c r="N169" s="28">
        <v>0</v>
      </c>
      <c r="O169" s="28">
        <f t="shared" si="197"/>
        <v>3</v>
      </c>
      <c r="P169" s="28">
        <v>0</v>
      </c>
      <c r="Q169" s="28">
        <v>0</v>
      </c>
      <c r="R169" s="137">
        <f t="shared" si="198"/>
        <v>144</v>
      </c>
    </row>
    <row r="170" spans="1:18" ht="57.75" customHeight="1" x14ac:dyDescent="0.3">
      <c r="A170" s="24" t="s">
        <v>573</v>
      </c>
      <c r="B170" s="25" t="s">
        <v>165</v>
      </c>
      <c r="C170" s="22" t="s">
        <v>315</v>
      </c>
      <c r="D170" s="23" t="s">
        <v>360</v>
      </c>
      <c r="E170" s="26" t="s">
        <v>207</v>
      </c>
      <c r="F170" s="27">
        <v>45754</v>
      </c>
      <c r="G170" s="27">
        <v>45758</v>
      </c>
      <c r="H170" s="26" t="s">
        <v>361</v>
      </c>
      <c r="I170" s="213">
        <f t="shared" si="168"/>
        <v>295.28879999999998</v>
      </c>
      <c r="J170" s="28">
        <f t="shared" si="195"/>
        <v>1045</v>
      </c>
      <c r="K170" s="28">
        <v>1045</v>
      </c>
      <c r="L170" s="28">
        <v>0</v>
      </c>
      <c r="M170" s="28">
        <f t="shared" si="196"/>
        <v>4</v>
      </c>
      <c r="N170" s="28">
        <v>250.297</v>
      </c>
      <c r="O170" s="28">
        <f t="shared" si="197"/>
        <v>5</v>
      </c>
      <c r="P170" s="28">
        <v>177.09700000000001</v>
      </c>
      <c r="Q170" s="28">
        <v>4.05</v>
      </c>
      <c r="R170" s="137">
        <f t="shared" si="198"/>
        <v>1476.444</v>
      </c>
    </row>
    <row r="171" spans="1:18" ht="78" customHeight="1" x14ac:dyDescent="0.3">
      <c r="A171" s="24" t="s">
        <v>573</v>
      </c>
      <c r="B171" s="25" t="s">
        <v>166</v>
      </c>
      <c r="C171" s="22" t="s">
        <v>315</v>
      </c>
      <c r="D171" s="23" t="s">
        <v>362</v>
      </c>
      <c r="E171" s="26" t="s">
        <v>208</v>
      </c>
      <c r="F171" s="27">
        <v>45754</v>
      </c>
      <c r="G171" s="27">
        <v>45758</v>
      </c>
      <c r="H171" s="26" t="s">
        <v>361</v>
      </c>
      <c r="I171" s="213">
        <f t="shared" si="168"/>
        <v>295.28879999999998</v>
      </c>
      <c r="J171" s="28">
        <f t="shared" si="195"/>
        <v>1045</v>
      </c>
      <c r="K171" s="28">
        <v>1045</v>
      </c>
      <c r="L171" s="28">
        <v>0</v>
      </c>
      <c r="M171" s="28">
        <f t="shared" si="196"/>
        <v>4</v>
      </c>
      <c r="N171" s="28">
        <v>250.297</v>
      </c>
      <c r="O171" s="28">
        <f t="shared" si="197"/>
        <v>5</v>
      </c>
      <c r="P171" s="28">
        <v>177.09700000000001</v>
      </c>
      <c r="Q171" s="28">
        <v>4.05</v>
      </c>
      <c r="R171" s="137">
        <f t="shared" si="198"/>
        <v>1476.444</v>
      </c>
    </row>
    <row r="172" spans="1:18" ht="51.75" x14ac:dyDescent="0.3">
      <c r="A172" s="24" t="s">
        <v>573</v>
      </c>
      <c r="B172" s="25" t="s">
        <v>175</v>
      </c>
      <c r="C172" s="22" t="s">
        <v>315</v>
      </c>
      <c r="D172" s="23" t="s">
        <v>480</v>
      </c>
      <c r="E172" s="26" t="s">
        <v>207</v>
      </c>
      <c r="F172" s="27">
        <v>45747</v>
      </c>
      <c r="G172" s="27">
        <v>45750</v>
      </c>
      <c r="H172" s="26" t="s">
        <v>472</v>
      </c>
      <c r="I172" s="213">
        <f t="shared" si="168"/>
        <v>154.92750000000001</v>
      </c>
      <c r="J172" s="28">
        <f t="shared" ref="J172" si="199">+K172+L172</f>
        <v>270.8</v>
      </c>
      <c r="K172" s="28">
        <v>270.8</v>
      </c>
      <c r="L172" s="28">
        <v>0</v>
      </c>
      <c r="M172" s="28">
        <f t="shared" ref="M172" si="200">G172-F172</f>
        <v>3</v>
      </c>
      <c r="N172" s="28">
        <v>129.26</v>
      </c>
      <c r="O172" s="28">
        <f t="shared" ref="O172" si="201">G172-F172+1</f>
        <v>4</v>
      </c>
      <c r="P172" s="28">
        <v>219.65</v>
      </c>
      <c r="Q172" s="28">
        <v>0</v>
      </c>
      <c r="R172" s="137">
        <f t="shared" ref="R172" si="202">J172+N172+P172+Q172</f>
        <v>619.71</v>
      </c>
    </row>
    <row r="173" spans="1:18" s="51" customFormat="1" ht="34.5" x14ac:dyDescent="0.3">
      <c r="A173" s="198" t="s">
        <v>574</v>
      </c>
      <c r="B173" s="199"/>
      <c r="C173" s="22"/>
      <c r="D173" s="200"/>
      <c r="E173" s="201"/>
      <c r="F173" s="27"/>
      <c r="G173" s="27"/>
      <c r="H173" s="201"/>
      <c r="I173" s="216">
        <f t="shared" si="168"/>
        <v>106.12590476190475</v>
      </c>
      <c r="J173" s="137">
        <f t="shared" ref="J173:Q173" si="203">SUM(J174:J197)</f>
        <v>3583.4009999999998</v>
      </c>
      <c r="K173" s="137">
        <f t="shared" si="203"/>
        <v>3583.4009999999998</v>
      </c>
      <c r="L173" s="137">
        <f t="shared" si="203"/>
        <v>0</v>
      </c>
      <c r="M173" s="137">
        <f t="shared" si="203"/>
        <v>82</v>
      </c>
      <c r="N173" s="137">
        <f t="shared" si="203"/>
        <v>3665.2929999999992</v>
      </c>
      <c r="O173" s="137">
        <f t="shared" si="203"/>
        <v>105</v>
      </c>
      <c r="P173" s="137">
        <f t="shared" si="203"/>
        <v>3854.9860000000008</v>
      </c>
      <c r="Q173" s="137">
        <f t="shared" si="203"/>
        <v>39.54</v>
      </c>
      <c r="R173" s="137">
        <f>SUM(R174:R197)</f>
        <v>11143.22</v>
      </c>
    </row>
    <row r="174" spans="1:18" ht="108" customHeight="1" x14ac:dyDescent="0.3">
      <c r="A174" s="24" t="s">
        <v>574</v>
      </c>
      <c r="B174" s="25" t="s">
        <v>118</v>
      </c>
      <c r="C174" s="22" t="s">
        <v>315</v>
      </c>
      <c r="D174" s="23" t="s">
        <v>256</v>
      </c>
      <c r="E174" s="26" t="s">
        <v>216</v>
      </c>
      <c r="F174" s="27">
        <v>45677</v>
      </c>
      <c r="G174" s="27">
        <v>45681</v>
      </c>
      <c r="H174" s="26" t="s">
        <v>257</v>
      </c>
      <c r="I174" s="213">
        <f t="shared" si="168"/>
        <v>75.600999999999999</v>
      </c>
      <c r="J174" s="28">
        <f t="shared" ref="J174:J197" si="204">+K174+L174</f>
        <v>181.434</v>
      </c>
      <c r="K174" s="28">
        <v>181.434</v>
      </c>
      <c r="L174" s="28">
        <v>0</v>
      </c>
      <c r="M174" s="28">
        <f t="shared" ref="M174:M183" si="205">G174-F174</f>
        <v>4</v>
      </c>
      <c r="N174" s="28">
        <v>105.05</v>
      </c>
      <c r="O174" s="28">
        <f t="shared" ref="O174:O189" si="206">G174-F174+1</f>
        <v>5</v>
      </c>
      <c r="P174" s="28">
        <v>91.521000000000001</v>
      </c>
      <c r="Q174" s="28">
        <v>0</v>
      </c>
      <c r="R174" s="137">
        <f t="shared" ref="R174:R197" si="207">J174+N174+P174+Q174</f>
        <v>378.005</v>
      </c>
    </row>
    <row r="175" spans="1:18" ht="193.5" customHeight="1" x14ac:dyDescent="0.3">
      <c r="A175" s="24" t="s">
        <v>574</v>
      </c>
      <c r="B175" s="25" t="s">
        <v>108</v>
      </c>
      <c r="C175" s="22" t="s">
        <v>315</v>
      </c>
      <c r="D175" s="23" t="s">
        <v>256</v>
      </c>
      <c r="E175" s="26" t="s">
        <v>258</v>
      </c>
      <c r="F175" s="27">
        <v>45677</v>
      </c>
      <c r="G175" s="27">
        <v>45681</v>
      </c>
      <c r="H175" s="26" t="s">
        <v>257</v>
      </c>
      <c r="I175" s="213">
        <f t="shared" si="168"/>
        <v>75.600999999999999</v>
      </c>
      <c r="J175" s="28">
        <f t="shared" si="204"/>
        <v>181.434</v>
      </c>
      <c r="K175" s="28">
        <v>181.434</v>
      </c>
      <c r="L175" s="28">
        <v>0</v>
      </c>
      <c r="M175" s="28">
        <f t="shared" si="205"/>
        <v>4</v>
      </c>
      <c r="N175" s="28">
        <v>105.05</v>
      </c>
      <c r="O175" s="28">
        <f t="shared" si="206"/>
        <v>5</v>
      </c>
      <c r="P175" s="28">
        <v>91.521000000000001</v>
      </c>
      <c r="Q175" s="28">
        <v>0</v>
      </c>
      <c r="R175" s="137">
        <f t="shared" si="207"/>
        <v>378.005</v>
      </c>
    </row>
    <row r="176" spans="1:18" ht="97.5" customHeight="1" x14ac:dyDescent="0.3">
      <c r="A176" s="24" t="s">
        <v>574</v>
      </c>
      <c r="B176" s="25" t="s">
        <v>122</v>
      </c>
      <c r="C176" s="22" t="s">
        <v>315</v>
      </c>
      <c r="D176" s="23" t="s">
        <v>268</v>
      </c>
      <c r="E176" s="26" t="s">
        <v>212</v>
      </c>
      <c r="F176" s="27">
        <v>45690</v>
      </c>
      <c r="G176" s="27">
        <v>45696</v>
      </c>
      <c r="H176" s="26" t="s">
        <v>314</v>
      </c>
      <c r="I176" s="213">
        <f t="shared" si="168"/>
        <v>150.46714285714285</v>
      </c>
      <c r="J176" s="28">
        <f t="shared" si="204"/>
        <v>235.28</v>
      </c>
      <c r="K176" s="28">
        <v>235.28</v>
      </c>
      <c r="L176" s="28">
        <v>0</v>
      </c>
      <c r="M176" s="28">
        <f t="shared" si="205"/>
        <v>6</v>
      </c>
      <c r="N176" s="28">
        <v>457.15499999999997</v>
      </c>
      <c r="O176" s="28">
        <f t="shared" si="206"/>
        <v>7</v>
      </c>
      <c r="P176" s="28">
        <v>360.83499999999998</v>
      </c>
      <c r="Q176" s="28">
        <v>0</v>
      </c>
      <c r="R176" s="137">
        <f t="shared" si="207"/>
        <v>1053.27</v>
      </c>
    </row>
    <row r="177" spans="1:18" ht="179.25" customHeight="1" x14ac:dyDescent="0.3">
      <c r="A177" s="24" t="s">
        <v>574</v>
      </c>
      <c r="B177" s="25" t="s">
        <v>123</v>
      </c>
      <c r="C177" s="22" t="s">
        <v>315</v>
      </c>
      <c r="D177" s="23" t="s">
        <v>268</v>
      </c>
      <c r="E177" s="26" t="s">
        <v>269</v>
      </c>
      <c r="F177" s="27">
        <v>45690</v>
      </c>
      <c r="G177" s="27">
        <v>45696</v>
      </c>
      <c r="H177" s="26" t="s">
        <v>314</v>
      </c>
      <c r="I177" s="213">
        <f t="shared" si="168"/>
        <v>152.60999999999999</v>
      </c>
      <c r="J177" s="28">
        <f t="shared" si="204"/>
        <v>235.28</v>
      </c>
      <c r="K177" s="28">
        <v>235.28</v>
      </c>
      <c r="L177" s="28">
        <v>0</v>
      </c>
      <c r="M177" s="28">
        <f t="shared" si="205"/>
        <v>6</v>
      </c>
      <c r="N177" s="28">
        <v>457.15499999999997</v>
      </c>
      <c r="O177" s="28">
        <f t="shared" si="206"/>
        <v>7</v>
      </c>
      <c r="P177" s="28">
        <v>360.83499999999998</v>
      </c>
      <c r="Q177" s="28">
        <v>15</v>
      </c>
      <c r="R177" s="137">
        <f t="shared" si="207"/>
        <v>1068.27</v>
      </c>
    </row>
    <row r="178" spans="1:18" ht="64.5" customHeight="1" x14ac:dyDescent="0.3">
      <c r="A178" s="24" t="s">
        <v>574</v>
      </c>
      <c r="B178" s="25" t="s">
        <v>124</v>
      </c>
      <c r="C178" s="22" t="s">
        <v>315</v>
      </c>
      <c r="D178" s="23" t="s">
        <v>277</v>
      </c>
      <c r="E178" s="26" t="s">
        <v>209</v>
      </c>
      <c r="F178" s="27">
        <v>45686</v>
      </c>
      <c r="G178" s="27">
        <v>45689</v>
      </c>
      <c r="H178" s="26" t="s">
        <v>227</v>
      </c>
      <c r="I178" s="213">
        <f t="shared" si="168"/>
        <v>166.64025000000001</v>
      </c>
      <c r="J178" s="28">
        <f t="shared" si="204"/>
        <v>359.11700000000002</v>
      </c>
      <c r="K178" s="28">
        <v>359.11700000000002</v>
      </c>
      <c r="L178" s="28">
        <v>0</v>
      </c>
      <c r="M178" s="28">
        <f t="shared" si="205"/>
        <v>3</v>
      </c>
      <c r="N178" s="28">
        <v>170.88</v>
      </c>
      <c r="O178" s="28">
        <f t="shared" si="206"/>
        <v>4</v>
      </c>
      <c r="P178" s="28">
        <v>136.56399999999999</v>
      </c>
      <c r="Q178" s="28">
        <v>0</v>
      </c>
      <c r="R178" s="137">
        <f t="shared" si="207"/>
        <v>666.56100000000004</v>
      </c>
    </row>
    <row r="179" spans="1:18" ht="95.25" customHeight="1" x14ac:dyDescent="0.3">
      <c r="A179" s="24" t="s">
        <v>574</v>
      </c>
      <c r="B179" s="25" t="s">
        <v>125</v>
      </c>
      <c r="C179" s="22" t="s">
        <v>315</v>
      </c>
      <c r="D179" s="23" t="s">
        <v>286</v>
      </c>
      <c r="E179" s="26" t="s">
        <v>210</v>
      </c>
      <c r="F179" s="27">
        <v>45698</v>
      </c>
      <c r="G179" s="27">
        <v>45703</v>
      </c>
      <c r="H179" s="26" t="s">
        <v>232</v>
      </c>
      <c r="I179" s="213">
        <f t="shared" si="168"/>
        <v>123.79116666666668</v>
      </c>
      <c r="J179" s="28">
        <f t="shared" si="204"/>
        <v>234.554</v>
      </c>
      <c r="K179" s="28">
        <v>234.554</v>
      </c>
      <c r="L179" s="28">
        <v>0</v>
      </c>
      <c r="M179" s="28">
        <f t="shared" si="205"/>
        <v>5</v>
      </c>
      <c r="N179" s="28">
        <v>239.29499999999999</v>
      </c>
      <c r="O179" s="28">
        <f t="shared" si="206"/>
        <v>6</v>
      </c>
      <c r="P179" s="28">
        <v>268.89800000000002</v>
      </c>
      <c r="Q179" s="28">
        <v>0</v>
      </c>
      <c r="R179" s="137">
        <f t="shared" si="207"/>
        <v>742.74700000000007</v>
      </c>
    </row>
    <row r="180" spans="1:18" ht="67.5" customHeight="1" x14ac:dyDescent="0.3">
      <c r="A180" s="24" t="s">
        <v>574</v>
      </c>
      <c r="B180" s="25" t="s">
        <v>167</v>
      </c>
      <c r="C180" s="22" t="s">
        <v>315</v>
      </c>
      <c r="D180" s="23" t="s">
        <v>328</v>
      </c>
      <c r="E180" s="26" t="s">
        <v>209</v>
      </c>
      <c r="F180" s="27">
        <v>45708</v>
      </c>
      <c r="G180" s="27">
        <v>45710</v>
      </c>
      <c r="H180" s="26" t="s">
        <v>218</v>
      </c>
      <c r="I180" s="213">
        <f t="shared" si="168"/>
        <v>104.04266666666666</v>
      </c>
      <c r="J180" s="28">
        <f t="shared" si="204"/>
        <v>134.70500000000001</v>
      </c>
      <c r="K180" s="28">
        <v>134.70500000000001</v>
      </c>
      <c r="L180" s="28">
        <v>0</v>
      </c>
      <c r="M180" s="28">
        <f t="shared" si="205"/>
        <v>2</v>
      </c>
      <c r="N180" s="28">
        <v>78.258999999999986</v>
      </c>
      <c r="O180" s="28">
        <f t="shared" si="206"/>
        <v>3</v>
      </c>
      <c r="P180" s="28">
        <v>99.164000000000001</v>
      </c>
      <c r="Q180" s="28">
        <v>0</v>
      </c>
      <c r="R180" s="137">
        <f t="shared" si="207"/>
        <v>312.12799999999999</v>
      </c>
    </row>
    <row r="181" spans="1:18" ht="162.75" customHeight="1" x14ac:dyDescent="0.3">
      <c r="A181" s="24" t="s">
        <v>574</v>
      </c>
      <c r="B181" s="25" t="s">
        <v>575</v>
      </c>
      <c r="C181" s="22" t="s">
        <v>315</v>
      </c>
      <c r="D181" s="23" t="s">
        <v>333</v>
      </c>
      <c r="E181" s="26" t="s">
        <v>334</v>
      </c>
      <c r="F181" s="27">
        <v>45712</v>
      </c>
      <c r="G181" s="27">
        <v>45716</v>
      </c>
      <c r="H181" s="26" t="s">
        <v>228</v>
      </c>
      <c r="I181" s="213">
        <f t="shared" si="168"/>
        <v>23.27</v>
      </c>
      <c r="J181" s="28">
        <f t="shared" si="204"/>
        <v>0</v>
      </c>
      <c r="K181" s="28">
        <v>0</v>
      </c>
      <c r="L181" s="28">
        <v>0</v>
      </c>
      <c r="M181" s="28">
        <f t="shared" si="205"/>
        <v>4</v>
      </c>
      <c r="N181" s="28">
        <v>0</v>
      </c>
      <c r="O181" s="28">
        <f t="shared" si="206"/>
        <v>5</v>
      </c>
      <c r="P181" s="28">
        <v>116.35</v>
      </c>
      <c r="Q181" s="28">
        <v>0</v>
      </c>
      <c r="R181" s="137">
        <f t="shared" si="207"/>
        <v>116.35</v>
      </c>
    </row>
    <row r="182" spans="1:18" ht="143.25" customHeight="1" x14ac:dyDescent="0.3">
      <c r="A182" s="24" t="s">
        <v>574</v>
      </c>
      <c r="B182" s="25" t="s">
        <v>576</v>
      </c>
      <c r="C182" s="22" t="s">
        <v>315</v>
      </c>
      <c r="D182" s="23" t="s">
        <v>335</v>
      </c>
      <c r="E182" s="26" t="s">
        <v>336</v>
      </c>
      <c r="F182" s="27">
        <v>45712</v>
      </c>
      <c r="G182" s="27">
        <v>45716</v>
      </c>
      <c r="H182" s="26" t="s">
        <v>228</v>
      </c>
      <c r="I182" s="213">
        <f t="shared" si="168"/>
        <v>29.087499999999999</v>
      </c>
      <c r="J182" s="28">
        <f t="shared" si="204"/>
        <v>0</v>
      </c>
      <c r="K182" s="28">
        <v>0</v>
      </c>
      <c r="L182" s="28">
        <v>0</v>
      </c>
      <c r="M182" s="28">
        <f t="shared" si="205"/>
        <v>4</v>
      </c>
      <c r="N182" s="28">
        <v>0</v>
      </c>
      <c r="O182" s="28">
        <v>4</v>
      </c>
      <c r="P182" s="28">
        <v>116.35</v>
      </c>
      <c r="Q182" s="28">
        <v>0</v>
      </c>
      <c r="R182" s="137">
        <f t="shared" si="207"/>
        <v>116.35</v>
      </c>
    </row>
    <row r="183" spans="1:18" ht="121.5" customHeight="1" x14ac:dyDescent="0.3">
      <c r="A183" s="24" t="s">
        <v>574</v>
      </c>
      <c r="B183" s="25" t="s">
        <v>577</v>
      </c>
      <c r="C183" s="22" t="s">
        <v>315</v>
      </c>
      <c r="D183" s="23" t="s">
        <v>349</v>
      </c>
      <c r="E183" s="26" t="s">
        <v>215</v>
      </c>
      <c r="F183" s="27">
        <v>45718</v>
      </c>
      <c r="G183" s="27">
        <v>45721</v>
      </c>
      <c r="H183" s="26" t="s">
        <v>314</v>
      </c>
      <c r="I183" s="213">
        <f t="shared" si="168"/>
        <v>232.70499999999998</v>
      </c>
      <c r="J183" s="28">
        <f t="shared" si="204"/>
        <v>483.93200000000002</v>
      </c>
      <c r="K183" s="28">
        <v>483.93200000000002</v>
      </c>
      <c r="L183" s="28">
        <v>0</v>
      </c>
      <c r="M183" s="28">
        <f t="shared" si="205"/>
        <v>3</v>
      </c>
      <c r="N183" s="28">
        <v>207.75</v>
      </c>
      <c r="O183" s="28">
        <f t="shared" si="206"/>
        <v>4</v>
      </c>
      <c r="P183" s="28">
        <v>214.59800000000001</v>
      </c>
      <c r="Q183" s="28">
        <v>24.54</v>
      </c>
      <c r="R183" s="137">
        <f>J183+N183+P183+Q183</f>
        <v>930.81999999999994</v>
      </c>
    </row>
    <row r="184" spans="1:18" ht="67.5" customHeight="1" x14ac:dyDescent="0.3">
      <c r="A184" s="24" t="s">
        <v>574</v>
      </c>
      <c r="B184" s="25" t="s">
        <v>578</v>
      </c>
      <c r="C184" s="22" t="s">
        <v>315</v>
      </c>
      <c r="D184" s="23" t="s">
        <v>420</v>
      </c>
      <c r="E184" s="26" t="s">
        <v>209</v>
      </c>
      <c r="F184" s="27">
        <v>45721</v>
      </c>
      <c r="G184" s="27">
        <v>45723</v>
      </c>
      <c r="H184" s="26" t="s">
        <v>221</v>
      </c>
      <c r="I184" s="213">
        <f t="shared" si="168"/>
        <v>91.552000000000007</v>
      </c>
      <c r="J184" s="28">
        <f t="shared" ref="J184" si="208">+K184+L184</f>
        <v>112.02800000000001</v>
      </c>
      <c r="K184" s="28">
        <v>112.02800000000001</v>
      </c>
      <c r="L184" s="28">
        <v>0</v>
      </c>
      <c r="M184" s="28">
        <f t="shared" ref="M184" si="209">G184-F184</f>
        <v>2</v>
      </c>
      <c r="N184" s="28">
        <v>74.998000000000005</v>
      </c>
      <c r="O184" s="28">
        <f t="shared" ref="O184" si="210">G184-F184+1</f>
        <v>3</v>
      </c>
      <c r="P184" s="28">
        <v>87.63</v>
      </c>
      <c r="Q184" s="28">
        <v>0</v>
      </c>
      <c r="R184" s="137">
        <f t="shared" ref="R184" si="211">J184+N184+P184+Q184</f>
        <v>274.65600000000001</v>
      </c>
    </row>
    <row r="185" spans="1:18" ht="67.5" customHeight="1" x14ac:dyDescent="0.3">
      <c r="A185" s="24" t="s">
        <v>574</v>
      </c>
      <c r="B185" s="25" t="s">
        <v>579</v>
      </c>
      <c r="C185" s="22" t="s">
        <v>315</v>
      </c>
      <c r="D185" s="23" t="s">
        <v>420</v>
      </c>
      <c r="E185" s="26" t="s">
        <v>214</v>
      </c>
      <c r="F185" s="27">
        <v>45721</v>
      </c>
      <c r="G185" s="27">
        <v>45723</v>
      </c>
      <c r="H185" s="26" t="s">
        <v>221</v>
      </c>
      <c r="I185" s="213">
        <f t="shared" si="168"/>
        <v>54.209333333333326</v>
      </c>
      <c r="J185" s="28">
        <f t="shared" ref="J185:J186" si="212">+K185+L185</f>
        <v>0</v>
      </c>
      <c r="K185" s="28">
        <v>0</v>
      </c>
      <c r="L185" s="28">
        <v>0</v>
      </c>
      <c r="M185" s="28">
        <f t="shared" ref="M185:M186" si="213">G185-F185</f>
        <v>2</v>
      </c>
      <c r="N185" s="28">
        <v>74.998000000000005</v>
      </c>
      <c r="O185" s="28">
        <f t="shared" ref="O185:O186" si="214">G185-F185+1</f>
        <v>3</v>
      </c>
      <c r="P185" s="28">
        <v>87.63</v>
      </c>
      <c r="Q185" s="28">
        <v>0</v>
      </c>
      <c r="R185" s="137">
        <f t="shared" ref="R185:R186" si="215">J185+N185+P185+Q185</f>
        <v>162.62799999999999</v>
      </c>
    </row>
    <row r="186" spans="1:18" ht="122.25" customHeight="1" x14ac:dyDescent="0.3">
      <c r="A186" s="24" t="s">
        <v>574</v>
      </c>
      <c r="B186" s="25" t="s">
        <v>580</v>
      </c>
      <c r="C186" s="22" t="s">
        <v>315</v>
      </c>
      <c r="D186" s="23" t="s">
        <v>420</v>
      </c>
      <c r="E186" s="26" t="s">
        <v>419</v>
      </c>
      <c r="F186" s="27">
        <v>45721</v>
      </c>
      <c r="G186" s="27">
        <v>45723</v>
      </c>
      <c r="H186" s="26" t="s">
        <v>221</v>
      </c>
      <c r="I186" s="213">
        <f t="shared" si="168"/>
        <v>44.209666666666664</v>
      </c>
      <c r="J186" s="28">
        <f t="shared" si="212"/>
        <v>0</v>
      </c>
      <c r="K186" s="28">
        <v>0</v>
      </c>
      <c r="L186" s="28">
        <v>0</v>
      </c>
      <c r="M186" s="28">
        <f t="shared" si="213"/>
        <v>2</v>
      </c>
      <c r="N186" s="28">
        <v>44.999000000000002</v>
      </c>
      <c r="O186" s="28">
        <f t="shared" si="214"/>
        <v>3</v>
      </c>
      <c r="P186" s="28">
        <v>87.63</v>
      </c>
      <c r="Q186" s="28">
        <v>0</v>
      </c>
      <c r="R186" s="137">
        <f t="shared" si="215"/>
        <v>132.62899999999999</v>
      </c>
    </row>
    <row r="187" spans="1:18" ht="105" customHeight="1" x14ac:dyDescent="0.3">
      <c r="A187" s="24" t="s">
        <v>574</v>
      </c>
      <c r="B187" s="25" t="s">
        <v>581</v>
      </c>
      <c r="C187" s="22" t="s">
        <v>315</v>
      </c>
      <c r="D187" s="23" t="s">
        <v>420</v>
      </c>
      <c r="E187" s="26" t="s">
        <v>418</v>
      </c>
      <c r="F187" s="27">
        <v>45721</v>
      </c>
      <c r="G187" s="27">
        <v>45723</v>
      </c>
      <c r="H187" s="26" t="s">
        <v>221</v>
      </c>
      <c r="I187" s="213">
        <f t="shared" si="168"/>
        <v>54.209333333333326</v>
      </c>
      <c r="J187" s="28">
        <f t="shared" ref="J187" si="216">+K187+L187</f>
        <v>0</v>
      </c>
      <c r="K187" s="28">
        <v>0</v>
      </c>
      <c r="L187" s="28">
        <v>0</v>
      </c>
      <c r="M187" s="28">
        <f t="shared" ref="M187" si="217">G187-F187</f>
        <v>2</v>
      </c>
      <c r="N187" s="28">
        <v>74.998000000000005</v>
      </c>
      <c r="O187" s="28">
        <f t="shared" ref="O187" si="218">G187-F187+1</f>
        <v>3</v>
      </c>
      <c r="P187" s="28">
        <v>87.63</v>
      </c>
      <c r="Q187" s="28">
        <v>0</v>
      </c>
      <c r="R187" s="137">
        <f t="shared" ref="R187" si="219">J187+N187+P187+Q187</f>
        <v>162.62799999999999</v>
      </c>
    </row>
    <row r="188" spans="1:18" ht="91.5" customHeight="1" x14ac:dyDescent="0.3">
      <c r="A188" s="24" t="s">
        <v>574</v>
      </c>
      <c r="B188" s="25" t="s">
        <v>582</v>
      </c>
      <c r="C188" s="22" t="s">
        <v>315</v>
      </c>
      <c r="D188" s="23" t="s">
        <v>420</v>
      </c>
      <c r="E188" s="26" t="s">
        <v>211</v>
      </c>
      <c r="F188" s="27">
        <v>45721</v>
      </c>
      <c r="G188" s="27">
        <v>45723</v>
      </c>
      <c r="H188" s="26" t="s">
        <v>221</v>
      </c>
      <c r="I188" s="213">
        <f t="shared" si="168"/>
        <v>91.552000000000007</v>
      </c>
      <c r="J188" s="28">
        <f t="shared" ref="J188" si="220">+K188+L188</f>
        <v>112.02800000000001</v>
      </c>
      <c r="K188" s="28">
        <v>112.02800000000001</v>
      </c>
      <c r="L188" s="28">
        <v>0</v>
      </c>
      <c r="M188" s="28">
        <f>G188-F188</f>
        <v>2</v>
      </c>
      <c r="N188" s="28">
        <v>74.998000000000005</v>
      </c>
      <c r="O188" s="28">
        <f t="shared" ref="O188" si="221">G188-F188+1</f>
        <v>3</v>
      </c>
      <c r="P188" s="28">
        <v>87.63</v>
      </c>
      <c r="Q188" s="28">
        <v>0</v>
      </c>
      <c r="R188" s="137">
        <f t="shared" ref="R188" si="222">J188+N188+P188+Q188</f>
        <v>274.65600000000001</v>
      </c>
    </row>
    <row r="189" spans="1:18" ht="154.5" customHeight="1" x14ac:dyDescent="0.3">
      <c r="A189" s="24" t="s">
        <v>574</v>
      </c>
      <c r="B189" s="25" t="s">
        <v>583</v>
      </c>
      <c r="C189" s="22" t="s">
        <v>315</v>
      </c>
      <c r="D189" s="23" t="s">
        <v>421</v>
      </c>
      <c r="E189" s="26" t="s">
        <v>213</v>
      </c>
      <c r="F189" s="27">
        <v>45719</v>
      </c>
      <c r="G189" s="27">
        <v>45723</v>
      </c>
      <c r="H189" s="26" t="s">
        <v>422</v>
      </c>
      <c r="I189" s="213">
        <f t="shared" si="168"/>
        <v>68.805599999999998</v>
      </c>
      <c r="J189" s="28">
        <f t="shared" si="204"/>
        <v>149.37299999999999</v>
      </c>
      <c r="K189" s="28">
        <v>149.37299999999999</v>
      </c>
      <c r="L189" s="28">
        <v>0</v>
      </c>
      <c r="M189" s="28">
        <f>G189-F189</f>
        <v>4</v>
      </c>
      <c r="N189" s="28">
        <v>104.026</v>
      </c>
      <c r="O189" s="28">
        <f t="shared" si="206"/>
        <v>5</v>
      </c>
      <c r="P189" s="28">
        <v>90.629000000000005</v>
      </c>
      <c r="Q189" s="28">
        <v>0</v>
      </c>
      <c r="R189" s="137">
        <f t="shared" si="207"/>
        <v>344.02800000000002</v>
      </c>
    </row>
    <row r="190" spans="1:18" ht="108.75" customHeight="1" x14ac:dyDescent="0.3">
      <c r="A190" s="24" t="s">
        <v>574</v>
      </c>
      <c r="B190" s="25" t="s">
        <v>584</v>
      </c>
      <c r="C190" s="22" t="s">
        <v>315</v>
      </c>
      <c r="D190" s="23" t="s">
        <v>424</v>
      </c>
      <c r="E190" s="26" t="s">
        <v>423</v>
      </c>
      <c r="F190" s="27">
        <v>45725</v>
      </c>
      <c r="G190" s="27">
        <v>45727</v>
      </c>
      <c r="H190" s="26" t="s">
        <v>126</v>
      </c>
      <c r="I190" s="213">
        <f t="shared" si="168"/>
        <v>135.03766666666669</v>
      </c>
      <c r="J190" s="28">
        <f t="shared" si="204"/>
        <v>155.37200000000001</v>
      </c>
      <c r="K190" s="28">
        <v>155.37200000000001</v>
      </c>
      <c r="L190" s="28">
        <v>0</v>
      </c>
      <c r="M190" s="28">
        <f>G190-F190</f>
        <v>2</v>
      </c>
      <c r="N190" s="28">
        <v>105.01900000000001</v>
      </c>
      <c r="O190" s="28">
        <f>G190-F190+1</f>
        <v>3</v>
      </c>
      <c r="P190" s="28">
        <v>144.72200000000001</v>
      </c>
      <c r="Q190" s="28">
        <v>0</v>
      </c>
      <c r="R190" s="137">
        <f t="shared" si="207"/>
        <v>405.11300000000006</v>
      </c>
    </row>
    <row r="191" spans="1:18" ht="144" customHeight="1" x14ac:dyDescent="0.3">
      <c r="A191" s="24" t="s">
        <v>574</v>
      </c>
      <c r="B191" s="25" t="s">
        <v>585</v>
      </c>
      <c r="C191" s="22" t="s">
        <v>315</v>
      </c>
      <c r="D191" s="23" t="s">
        <v>425</v>
      </c>
      <c r="E191" s="26" t="s">
        <v>450</v>
      </c>
      <c r="F191" s="27">
        <v>45721</v>
      </c>
      <c r="G191" s="27">
        <v>45723</v>
      </c>
      <c r="H191" s="26" t="s">
        <v>221</v>
      </c>
      <c r="I191" s="213">
        <f t="shared" si="168"/>
        <v>54.209333333333326</v>
      </c>
      <c r="J191" s="28">
        <f t="shared" si="204"/>
        <v>0</v>
      </c>
      <c r="K191" s="28">
        <v>0</v>
      </c>
      <c r="L191" s="28">
        <v>0</v>
      </c>
      <c r="M191" s="28">
        <f>G191-F191</f>
        <v>2</v>
      </c>
      <c r="N191" s="28">
        <v>74.998000000000005</v>
      </c>
      <c r="O191" s="28">
        <f t="shared" ref="O191" si="223">G191-F191+1</f>
        <v>3</v>
      </c>
      <c r="P191" s="28">
        <v>87.63</v>
      </c>
      <c r="Q191" s="28">
        <v>0</v>
      </c>
      <c r="R191" s="137">
        <f t="shared" si="207"/>
        <v>162.62799999999999</v>
      </c>
    </row>
    <row r="192" spans="1:18" ht="77.25" customHeight="1" x14ac:dyDescent="0.3">
      <c r="A192" s="24" t="s">
        <v>574</v>
      </c>
      <c r="B192" s="25" t="s">
        <v>586</v>
      </c>
      <c r="C192" s="22" t="s">
        <v>315</v>
      </c>
      <c r="D192" s="23" t="s">
        <v>426</v>
      </c>
      <c r="E192" s="26" t="s">
        <v>427</v>
      </c>
      <c r="F192" s="27">
        <v>45721</v>
      </c>
      <c r="G192" s="27">
        <v>45723</v>
      </c>
      <c r="H192" s="26" t="s">
        <v>221</v>
      </c>
      <c r="I192" s="213">
        <f t="shared" si="168"/>
        <v>44.209666666666664</v>
      </c>
      <c r="J192" s="28">
        <f t="shared" ref="J192:J193" si="224">+K192+L192</f>
        <v>0</v>
      </c>
      <c r="K192" s="28">
        <v>0</v>
      </c>
      <c r="L192" s="28">
        <v>0</v>
      </c>
      <c r="M192" s="28">
        <f>G192-F192</f>
        <v>2</v>
      </c>
      <c r="N192" s="28">
        <v>44.999000000000002</v>
      </c>
      <c r="O192" s="28">
        <f t="shared" ref="O192:O193" si="225">G192-F192+1</f>
        <v>3</v>
      </c>
      <c r="P192" s="28">
        <v>87.63</v>
      </c>
      <c r="Q192" s="28">
        <v>0</v>
      </c>
      <c r="R192" s="137">
        <f t="shared" ref="R192:R193" si="226">J192+N192+P192+Q192</f>
        <v>132.62899999999999</v>
      </c>
    </row>
    <row r="193" spans="1:18" ht="153" customHeight="1" x14ac:dyDescent="0.3">
      <c r="A193" s="24" t="s">
        <v>574</v>
      </c>
      <c r="B193" s="25" t="s">
        <v>587</v>
      </c>
      <c r="C193" s="22" t="s">
        <v>315</v>
      </c>
      <c r="D193" s="23" t="s">
        <v>428</v>
      </c>
      <c r="E193" s="26" t="s">
        <v>429</v>
      </c>
      <c r="F193" s="27">
        <v>45725</v>
      </c>
      <c r="G193" s="27">
        <v>45731</v>
      </c>
      <c r="H193" s="26" t="s">
        <v>314</v>
      </c>
      <c r="I193" s="213">
        <f t="shared" si="168"/>
        <v>148.8752857142857</v>
      </c>
      <c r="J193" s="28">
        <f t="shared" si="224"/>
        <v>250.179</v>
      </c>
      <c r="K193" s="28">
        <v>250.179</v>
      </c>
      <c r="L193" s="28">
        <v>0</v>
      </c>
      <c r="M193" s="28">
        <f t="shared" ref="M193" si="227">G193-F193</f>
        <v>6</v>
      </c>
      <c r="N193" s="28">
        <v>414.267</v>
      </c>
      <c r="O193" s="28">
        <f t="shared" si="225"/>
        <v>7</v>
      </c>
      <c r="P193" s="28">
        <v>377.68099999999998</v>
      </c>
      <c r="Q193" s="28">
        <v>0</v>
      </c>
      <c r="R193" s="137">
        <f t="shared" si="226"/>
        <v>1042.127</v>
      </c>
    </row>
    <row r="194" spans="1:18" ht="170.25" customHeight="1" x14ac:dyDescent="0.3">
      <c r="A194" s="24" t="s">
        <v>574</v>
      </c>
      <c r="B194" s="25" t="s">
        <v>588</v>
      </c>
      <c r="C194" s="22" t="s">
        <v>315</v>
      </c>
      <c r="D194" s="23" t="s">
        <v>428</v>
      </c>
      <c r="E194" s="26" t="s">
        <v>451</v>
      </c>
      <c r="F194" s="27">
        <v>45725</v>
      </c>
      <c r="G194" s="27">
        <v>45731</v>
      </c>
      <c r="H194" s="26" t="s">
        <v>314</v>
      </c>
      <c r="I194" s="213">
        <f t="shared" si="168"/>
        <v>148.8752857142857</v>
      </c>
      <c r="J194" s="28">
        <f t="shared" ref="J194" si="228">+K194+L194</f>
        <v>250.179</v>
      </c>
      <c r="K194" s="28">
        <v>250.179</v>
      </c>
      <c r="L194" s="28">
        <v>0</v>
      </c>
      <c r="M194" s="28">
        <f t="shared" ref="M194" si="229">G194-F194</f>
        <v>6</v>
      </c>
      <c r="N194" s="28">
        <v>414.267</v>
      </c>
      <c r="O194" s="28">
        <f t="shared" ref="O194" si="230">G194-F194+1</f>
        <v>7</v>
      </c>
      <c r="P194" s="28">
        <v>377.68099999999998</v>
      </c>
      <c r="Q194" s="28">
        <v>0</v>
      </c>
      <c r="R194" s="137">
        <f t="shared" ref="R194" si="231">J194+N194+P194+Q194</f>
        <v>1042.127</v>
      </c>
    </row>
    <row r="195" spans="1:18" ht="150.75" customHeight="1" x14ac:dyDescent="0.3">
      <c r="A195" s="24" t="s">
        <v>574</v>
      </c>
      <c r="B195" s="25" t="s">
        <v>589</v>
      </c>
      <c r="C195" s="22" t="s">
        <v>315</v>
      </c>
      <c r="D195" s="23" t="s">
        <v>458</v>
      </c>
      <c r="E195" s="26" t="s">
        <v>459</v>
      </c>
      <c r="F195" s="27">
        <v>45740</v>
      </c>
      <c r="G195" s="27">
        <v>45743</v>
      </c>
      <c r="H195" s="26" t="s">
        <v>218</v>
      </c>
      <c r="I195" s="213">
        <f t="shared" si="168"/>
        <v>103.73875</v>
      </c>
      <c r="J195" s="28">
        <f t="shared" si="204"/>
        <v>169.50200000000001</v>
      </c>
      <c r="K195" s="28">
        <v>169.50200000000001</v>
      </c>
      <c r="L195" s="28">
        <v>0</v>
      </c>
      <c r="M195" s="28">
        <f t="shared" ref="M195:M197" si="232">G195-F195</f>
        <v>3</v>
      </c>
      <c r="N195" s="28">
        <v>114.044</v>
      </c>
      <c r="O195" s="28">
        <f t="shared" ref="O195:O197" si="233">G195-F195+1</f>
        <v>4</v>
      </c>
      <c r="P195" s="28">
        <v>131.40899999999999</v>
      </c>
      <c r="Q195" s="28">
        <v>0</v>
      </c>
      <c r="R195" s="137">
        <f t="shared" si="207"/>
        <v>414.95499999999998</v>
      </c>
    </row>
    <row r="196" spans="1:18" ht="164.25" customHeight="1" x14ac:dyDescent="0.3">
      <c r="A196" s="24" t="s">
        <v>574</v>
      </c>
      <c r="B196" s="25" t="s">
        <v>590</v>
      </c>
      <c r="C196" s="22" t="s">
        <v>315</v>
      </c>
      <c r="D196" s="23" t="s">
        <v>458</v>
      </c>
      <c r="E196" s="26" t="s">
        <v>460</v>
      </c>
      <c r="F196" s="27">
        <v>45740</v>
      </c>
      <c r="G196" s="27">
        <v>45743</v>
      </c>
      <c r="H196" s="26" t="s">
        <v>218</v>
      </c>
      <c r="I196" s="213">
        <f t="shared" si="168"/>
        <v>103.73875</v>
      </c>
      <c r="J196" s="28">
        <f t="shared" si="204"/>
        <v>169.50200000000001</v>
      </c>
      <c r="K196" s="28">
        <v>169.50200000000001</v>
      </c>
      <c r="L196" s="28">
        <v>0</v>
      </c>
      <c r="M196" s="28">
        <f t="shared" si="232"/>
        <v>3</v>
      </c>
      <c r="N196" s="28">
        <v>114.044</v>
      </c>
      <c r="O196" s="28">
        <f t="shared" si="233"/>
        <v>4</v>
      </c>
      <c r="P196" s="28">
        <v>131.40899999999999</v>
      </c>
      <c r="Q196" s="28">
        <v>0</v>
      </c>
      <c r="R196" s="137">
        <f t="shared" si="207"/>
        <v>414.95499999999998</v>
      </c>
    </row>
    <row r="197" spans="1:18" ht="178.5" customHeight="1" x14ac:dyDescent="0.3">
      <c r="A197" s="24" t="s">
        <v>574</v>
      </c>
      <c r="B197" s="25" t="s">
        <v>591</v>
      </c>
      <c r="C197" s="22" t="s">
        <v>315</v>
      </c>
      <c r="D197" s="23" t="s">
        <v>458</v>
      </c>
      <c r="E197" s="26" t="s">
        <v>461</v>
      </c>
      <c r="F197" s="27">
        <v>45740</v>
      </c>
      <c r="G197" s="27">
        <v>45743</v>
      </c>
      <c r="H197" s="26" t="s">
        <v>218</v>
      </c>
      <c r="I197" s="213">
        <f t="shared" si="168"/>
        <v>103.73875</v>
      </c>
      <c r="J197" s="28">
        <f t="shared" si="204"/>
        <v>169.50200000000001</v>
      </c>
      <c r="K197" s="28">
        <v>169.50200000000001</v>
      </c>
      <c r="L197" s="28">
        <v>0</v>
      </c>
      <c r="M197" s="28">
        <f t="shared" si="232"/>
        <v>3</v>
      </c>
      <c r="N197" s="28">
        <v>114.044</v>
      </c>
      <c r="O197" s="28">
        <f t="shared" si="233"/>
        <v>4</v>
      </c>
      <c r="P197" s="28">
        <v>131.40899999999999</v>
      </c>
      <c r="Q197" s="28">
        <v>0</v>
      </c>
      <c r="R197" s="137">
        <f t="shared" si="207"/>
        <v>414.95499999999998</v>
      </c>
    </row>
    <row r="198" spans="1:18" s="51" customFormat="1" ht="34.5" x14ac:dyDescent="0.3">
      <c r="A198" s="198" t="s">
        <v>592</v>
      </c>
      <c r="B198" s="199"/>
      <c r="C198" s="22"/>
      <c r="D198" s="200"/>
      <c r="E198" s="201"/>
      <c r="F198" s="27"/>
      <c r="G198" s="27"/>
      <c r="H198" s="201"/>
      <c r="I198" s="216">
        <f t="shared" si="168"/>
        <v>111.49192857142855</v>
      </c>
      <c r="J198" s="137">
        <f t="shared" ref="J198:Q198" si="234">SUM(J199:J206)</f>
        <v>1827.0820000000001</v>
      </c>
      <c r="K198" s="137">
        <f t="shared" si="234"/>
        <v>1827.0820000000001</v>
      </c>
      <c r="L198" s="137">
        <f t="shared" si="234"/>
        <v>0</v>
      </c>
      <c r="M198" s="137">
        <f t="shared" si="234"/>
        <v>34</v>
      </c>
      <c r="N198" s="137">
        <f t="shared" si="234"/>
        <v>790.1869999999999</v>
      </c>
      <c r="O198" s="137">
        <f t="shared" si="234"/>
        <v>42</v>
      </c>
      <c r="P198" s="137">
        <f t="shared" si="234"/>
        <v>2025.4920000000002</v>
      </c>
      <c r="Q198" s="137">
        <f t="shared" si="234"/>
        <v>39.9</v>
      </c>
      <c r="R198" s="137">
        <f>SUM(R199:R206)</f>
        <v>4682.6609999999991</v>
      </c>
    </row>
    <row r="199" spans="1:18" ht="92.25" customHeight="1" x14ac:dyDescent="0.3">
      <c r="A199" s="24" t="s">
        <v>592</v>
      </c>
      <c r="B199" s="25" t="s">
        <v>57</v>
      </c>
      <c r="C199" s="22" t="s">
        <v>315</v>
      </c>
      <c r="D199" s="23" t="s">
        <v>248</v>
      </c>
      <c r="E199" s="26" t="s">
        <v>613</v>
      </c>
      <c r="F199" s="27">
        <v>45670</v>
      </c>
      <c r="G199" s="27">
        <v>45673</v>
      </c>
      <c r="H199" s="26" t="s">
        <v>249</v>
      </c>
      <c r="I199" s="213">
        <f t="shared" si="168"/>
        <v>181.46549999999999</v>
      </c>
      <c r="J199" s="28">
        <f t="shared" ref="J199:J204" si="235">+K199+L199</f>
        <v>408.31700000000001</v>
      </c>
      <c r="K199" s="28">
        <v>408.31700000000001</v>
      </c>
      <c r="L199" s="28">
        <v>0</v>
      </c>
      <c r="M199" s="28">
        <f t="shared" ref="M199:M204" si="236">G199-F199</f>
        <v>3</v>
      </c>
      <c r="N199" s="28">
        <v>127.732</v>
      </c>
      <c r="O199" s="28">
        <f t="shared" ref="O199:O204" si="237">G199-F199+1</f>
        <v>4</v>
      </c>
      <c r="P199" s="28">
        <v>189.81299999999999</v>
      </c>
      <c r="Q199" s="28">
        <v>0</v>
      </c>
      <c r="R199" s="137">
        <f>J199+N199+P199+Q199</f>
        <v>725.86199999999997</v>
      </c>
    </row>
    <row r="200" spans="1:18" ht="86.25" x14ac:dyDescent="0.3">
      <c r="A200" s="24" t="s">
        <v>592</v>
      </c>
      <c r="B200" s="25" t="s">
        <v>60</v>
      </c>
      <c r="C200" s="22" t="s">
        <v>315</v>
      </c>
      <c r="D200" s="23" t="s">
        <v>248</v>
      </c>
      <c r="E200" s="26" t="s">
        <v>614</v>
      </c>
      <c r="F200" s="27">
        <v>45670</v>
      </c>
      <c r="G200" s="27">
        <v>45673</v>
      </c>
      <c r="H200" s="26" t="s">
        <v>249</v>
      </c>
      <c r="I200" s="213">
        <f t="shared" si="168"/>
        <v>185.21549999999999</v>
      </c>
      <c r="J200" s="28">
        <f t="shared" si="235"/>
        <v>408.31700000000001</v>
      </c>
      <c r="K200" s="28">
        <v>408.31700000000001</v>
      </c>
      <c r="L200" s="28">
        <v>0</v>
      </c>
      <c r="M200" s="28">
        <f t="shared" si="236"/>
        <v>3</v>
      </c>
      <c r="N200" s="28">
        <v>127.732</v>
      </c>
      <c r="O200" s="28">
        <f t="shared" si="237"/>
        <v>4</v>
      </c>
      <c r="P200" s="28">
        <v>189.81299999999999</v>
      </c>
      <c r="Q200" s="28">
        <v>15</v>
      </c>
      <c r="R200" s="137">
        <f t="shared" ref="R200:R204" si="238">J200+N200+P200+Q200</f>
        <v>740.86199999999997</v>
      </c>
    </row>
    <row r="201" spans="1:18" ht="91.5" customHeight="1" x14ac:dyDescent="0.3">
      <c r="A201" s="24" t="s">
        <v>592</v>
      </c>
      <c r="B201" s="25" t="s">
        <v>75</v>
      </c>
      <c r="C201" s="22" t="s">
        <v>315</v>
      </c>
      <c r="D201" s="23" t="s">
        <v>305</v>
      </c>
      <c r="E201" s="26" t="s">
        <v>615</v>
      </c>
      <c r="F201" s="27">
        <v>45704</v>
      </c>
      <c r="G201" s="27">
        <v>45709</v>
      </c>
      <c r="H201" s="26" t="s">
        <v>127</v>
      </c>
      <c r="I201" s="213">
        <f t="shared" si="168"/>
        <v>118.29583333333333</v>
      </c>
      <c r="J201" s="28">
        <f t="shared" si="235"/>
        <v>255.49299999999999</v>
      </c>
      <c r="K201" s="28">
        <v>255.49299999999999</v>
      </c>
      <c r="L201" s="28">
        <v>0</v>
      </c>
      <c r="M201" s="28">
        <f t="shared" si="236"/>
        <v>5</v>
      </c>
      <c r="N201" s="28">
        <v>160.68</v>
      </c>
      <c r="O201" s="28">
        <f t="shared" si="237"/>
        <v>6</v>
      </c>
      <c r="P201" s="28">
        <v>283.702</v>
      </c>
      <c r="Q201" s="28">
        <f>7.5+2.4</f>
        <v>9.9</v>
      </c>
      <c r="R201" s="137">
        <f>J201+N201+P201+Q201</f>
        <v>709.77499999999998</v>
      </c>
    </row>
    <row r="202" spans="1:18" ht="112.5" customHeight="1" x14ac:dyDescent="0.3">
      <c r="A202" s="24" t="s">
        <v>592</v>
      </c>
      <c r="B202" s="25" t="s">
        <v>168</v>
      </c>
      <c r="C202" s="22" t="s">
        <v>315</v>
      </c>
      <c r="D202" s="23" t="s">
        <v>476</v>
      </c>
      <c r="E202" s="26" t="s">
        <v>616</v>
      </c>
      <c r="F202" s="27">
        <v>45712</v>
      </c>
      <c r="G202" s="27">
        <v>45715</v>
      </c>
      <c r="H202" s="26" t="s">
        <v>267</v>
      </c>
      <c r="I202" s="213">
        <f t="shared" si="168"/>
        <v>169.95400000000001</v>
      </c>
      <c r="J202" s="28">
        <f t="shared" si="235"/>
        <v>266.10500000000002</v>
      </c>
      <c r="K202" s="28">
        <v>266.10500000000002</v>
      </c>
      <c r="L202" s="28">
        <v>0</v>
      </c>
      <c r="M202" s="28">
        <f t="shared" si="236"/>
        <v>3</v>
      </c>
      <c r="N202" s="28">
        <v>188.45400000000001</v>
      </c>
      <c r="O202" s="28">
        <f t="shared" si="237"/>
        <v>4</v>
      </c>
      <c r="P202" s="28">
        <v>225.25700000000001</v>
      </c>
      <c r="Q202" s="28">
        <v>0</v>
      </c>
      <c r="R202" s="137">
        <f t="shared" si="238"/>
        <v>679.81600000000003</v>
      </c>
    </row>
    <row r="203" spans="1:18" ht="108.75" customHeight="1" x14ac:dyDescent="0.3">
      <c r="A203" s="24" t="s">
        <v>592</v>
      </c>
      <c r="B203" s="25" t="s">
        <v>595</v>
      </c>
      <c r="C203" s="22" t="s">
        <v>315</v>
      </c>
      <c r="D203" s="23" t="s">
        <v>475</v>
      </c>
      <c r="E203" s="26" t="s">
        <v>616</v>
      </c>
      <c r="F203" s="27">
        <v>45732</v>
      </c>
      <c r="G203" s="27">
        <v>45741</v>
      </c>
      <c r="H203" s="26" t="s">
        <v>232</v>
      </c>
      <c r="I203" s="213">
        <f t="shared" si="168"/>
        <v>67.392799999999994</v>
      </c>
      <c r="J203" s="28">
        <f t="shared" ref="J203" si="239">+K203+L203</f>
        <v>225.76400000000001</v>
      </c>
      <c r="K203" s="28">
        <v>225.76400000000001</v>
      </c>
      <c r="L203" s="28">
        <v>0</v>
      </c>
      <c r="M203" s="28">
        <f t="shared" ref="M203" si="240">G203-F203</f>
        <v>9</v>
      </c>
      <c r="N203" s="28">
        <v>0</v>
      </c>
      <c r="O203" s="28">
        <f t="shared" ref="O203" si="241">G203-F203+1</f>
        <v>10</v>
      </c>
      <c r="P203" s="28">
        <v>448.16399999999999</v>
      </c>
      <c r="Q203" s="28">
        <v>0</v>
      </c>
      <c r="R203" s="137">
        <f t="shared" ref="R203" si="242">J203+N203+P203+Q203</f>
        <v>673.928</v>
      </c>
    </row>
    <row r="204" spans="1:18" ht="129" customHeight="1" x14ac:dyDescent="0.3">
      <c r="A204" s="24" t="s">
        <v>592</v>
      </c>
      <c r="B204" s="25" t="s">
        <v>596</v>
      </c>
      <c r="C204" s="22" t="s">
        <v>315</v>
      </c>
      <c r="D204" s="23" t="s">
        <v>410</v>
      </c>
      <c r="E204" s="26" t="s">
        <v>617</v>
      </c>
      <c r="F204" s="27">
        <v>45740</v>
      </c>
      <c r="G204" s="27">
        <v>45745</v>
      </c>
      <c r="H204" s="26" t="s">
        <v>224</v>
      </c>
      <c r="I204" s="213">
        <f t="shared" ref="I204:I211" si="243">R204/O204</f>
        <v>127.59433333333334</v>
      </c>
      <c r="J204" s="28">
        <f t="shared" si="235"/>
        <v>263.08600000000001</v>
      </c>
      <c r="K204" s="28">
        <v>263.08600000000001</v>
      </c>
      <c r="L204" s="28">
        <v>0</v>
      </c>
      <c r="M204" s="28">
        <f t="shared" si="236"/>
        <v>5</v>
      </c>
      <c r="N204" s="28">
        <v>185.589</v>
      </c>
      <c r="O204" s="28">
        <f t="shared" si="237"/>
        <v>6</v>
      </c>
      <c r="P204" s="28">
        <v>301.89100000000002</v>
      </c>
      <c r="Q204" s="28">
        <v>15</v>
      </c>
      <c r="R204" s="137">
        <f t="shared" si="238"/>
        <v>765.56600000000003</v>
      </c>
    </row>
    <row r="205" spans="1:18" ht="87.75" customHeight="1" x14ac:dyDescent="0.3">
      <c r="A205" s="24" t="s">
        <v>592</v>
      </c>
      <c r="B205" s="25" t="s">
        <v>597</v>
      </c>
      <c r="C205" s="22" t="s">
        <v>315</v>
      </c>
      <c r="D205" s="23" t="s">
        <v>437</v>
      </c>
      <c r="E205" s="26" t="s">
        <v>618</v>
      </c>
      <c r="F205" s="27">
        <v>45749</v>
      </c>
      <c r="G205" s="27">
        <v>45752</v>
      </c>
      <c r="H205" s="26" t="s">
        <v>127</v>
      </c>
      <c r="I205" s="213">
        <f t="shared" si="243"/>
        <v>48.475749999999998</v>
      </c>
      <c r="J205" s="28">
        <f t="shared" ref="J205" si="244">+K205+L205</f>
        <v>0</v>
      </c>
      <c r="K205" s="28">
        <v>0</v>
      </c>
      <c r="L205" s="28">
        <v>0</v>
      </c>
      <c r="M205" s="28">
        <f t="shared" ref="M205" si="245">G205-F205</f>
        <v>3</v>
      </c>
      <c r="N205" s="28">
        <v>0</v>
      </c>
      <c r="O205" s="28">
        <f t="shared" ref="O205" si="246">G205-F205+1</f>
        <v>4</v>
      </c>
      <c r="P205" s="28">
        <v>193.90299999999999</v>
      </c>
      <c r="Q205" s="28">
        <v>0</v>
      </c>
      <c r="R205" s="137">
        <f t="shared" ref="R205" si="247">J205+N205+P205+Q205</f>
        <v>193.90299999999999</v>
      </c>
    </row>
    <row r="206" spans="1:18" ht="63" customHeight="1" x14ac:dyDescent="0.3">
      <c r="A206" s="24" t="s">
        <v>592</v>
      </c>
      <c r="B206" s="25" t="s">
        <v>598</v>
      </c>
      <c r="C206" s="22" t="s">
        <v>315</v>
      </c>
      <c r="D206" s="23" t="s">
        <v>436</v>
      </c>
      <c r="E206" s="26" t="s">
        <v>619</v>
      </c>
      <c r="F206" s="27">
        <v>45749</v>
      </c>
      <c r="G206" s="27">
        <v>45752</v>
      </c>
      <c r="H206" s="26" t="s">
        <v>127</v>
      </c>
      <c r="I206" s="213">
        <f t="shared" si="243"/>
        <v>48.237250000000003</v>
      </c>
      <c r="J206" s="28">
        <f t="shared" ref="J206" si="248">+K206+L206</f>
        <v>0</v>
      </c>
      <c r="K206" s="28">
        <v>0</v>
      </c>
      <c r="L206" s="28">
        <v>0</v>
      </c>
      <c r="M206" s="28">
        <f t="shared" ref="M206" si="249">G206-F206</f>
        <v>3</v>
      </c>
      <c r="N206" s="28">
        <v>0</v>
      </c>
      <c r="O206" s="28">
        <f t="shared" ref="O206" si="250">G206-F206+1</f>
        <v>4</v>
      </c>
      <c r="P206" s="28">
        <v>192.94900000000001</v>
      </c>
      <c r="Q206" s="28">
        <v>0</v>
      </c>
      <c r="R206" s="137">
        <f t="shared" ref="R206" si="251">J206+N206+P206+Q206</f>
        <v>192.94900000000001</v>
      </c>
    </row>
    <row r="207" spans="1:18" ht="48.75" customHeight="1" x14ac:dyDescent="0.3">
      <c r="A207" s="198" t="s">
        <v>593</v>
      </c>
      <c r="B207" s="25"/>
      <c r="C207" s="22"/>
      <c r="D207" s="23"/>
      <c r="E207" s="26"/>
      <c r="F207" s="27"/>
      <c r="G207" s="27"/>
      <c r="H207" s="26"/>
      <c r="I207" s="216">
        <f t="shared" si="243"/>
        <v>103.24176923076924</v>
      </c>
      <c r="J207" s="137">
        <f t="shared" ref="J207:Q207" si="252">SUM(J208:J208)</f>
        <v>367.45600000000002</v>
      </c>
      <c r="K207" s="137">
        <f t="shared" si="252"/>
        <v>367.45600000000002</v>
      </c>
      <c r="L207" s="137">
        <f t="shared" si="252"/>
        <v>0</v>
      </c>
      <c r="M207" s="137">
        <f t="shared" si="252"/>
        <v>12</v>
      </c>
      <c r="N207" s="137">
        <f t="shared" si="252"/>
        <v>366.59399999999999</v>
      </c>
      <c r="O207" s="137">
        <f t="shared" si="252"/>
        <v>13</v>
      </c>
      <c r="P207" s="137">
        <f t="shared" si="252"/>
        <v>608.09299999999996</v>
      </c>
      <c r="Q207" s="137">
        <f t="shared" si="252"/>
        <v>0</v>
      </c>
      <c r="R207" s="137">
        <f>SUM(R208:R208)</f>
        <v>1342.143</v>
      </c>
    </row>
    <row r="208" spans="1:18" ht="69" x14ac:dyDescent="0.3">
      <c r="A208" s="24" t="s">
        <v>593</v>
      </c>
      <c r="B208" s="25" t="s">
        <v>58</v>
      </c>
      <c r="C208" s="22" t="s">
        <v>315</v>
      </c>
      <c r="D208" s="23" t="s">
        <v>388</v>
      </c>
      <c r="E208" s="26" t="s">
        <v>217</v>
      </c>
      <c r="F208" s="27">
        <v>45732</v>
      </c>
      <c r="G208" s="27">
        <v>45744</v>
      </c>
      <c r="H208" s="26" t="s">
        <v>126</v>
      </c>
      <c r="I208" s="213">
        <f t="shared" si="243"/>
        <v>103.24176923076924</v>
      </c>
      <c r="J208" s="28">
        <f>+K208+L208</f>
        <v>367.45600000000002</v>
      </c>
      <c r="K208" s="28">
        <v>367.45600000000002</v>
      </c>
      <c r="L208" s="28">
        <v>0</v>
      </c>
      <c r="M208" s="28">
        <f>G208-F208</f>
        <v>12</v>
      </c>
      <c r="N208" s="28">
        <v>366.59399999999999</v>
      </c>
      <c r="O208" s="28">
        <f>G208-F208+1</f>
        <v>13</v>
      </c>
      <c r="P208" s="28">
        <v>608.09299999999996</v>
      </c>
      <c r="Q208" s="28">
        <v>0</v>
      </c>
      <c r="R208" s="137">
        <f>J208+N208+P208+Q208</f>
        <v>1342.143</v>
      </c>
    </row>
    <row r="209" spans="1:18" x14ac:dyDescent="0.3">
      <c r="A209" s="198" t="s">
        <v>594</v>
      </c>
      <c r="B209" s="25"/>
      <c r="C209" s="22"/>
      <c r="D209" s="23"/>
      <c r="E209" s="26"/>
      <c r="F209" s="27"/>
      <c r="G209" s="27"/>
      <c r="H209" s="26"/>
      <c r="I209" s="216">
        <f t="shared" si="243"/>
        <v>185.95025000000001</v>
      </c>
      <c r="J209" s="137">
        <f t="shared" ref="J209:Q209" si="253">SUM(J210)</f>
        <v>329.96499999999997</v>
      </c>
      <c r="K209" s="137">
        <f t="shared" si="253"/>
        <v>329.96499999999997</v>
      </c>
      <c r="L209" s="137">
        <f t="shared" si="253"/>
        <v>0</v>
      </c>
      <c r="M209" s="137">
        <f t="shared" si="253"/>
        <v>3</v>
      </c>
      <c r="N209" s="137">
        <f t="shared" si="253"/>
        <v>206.49600000000001</v>
      </c>
      <c r="O209" s="137">
        <f t="shared" si="253"/>
        <v>4</v>
      </c>
      <c r="P209" s="137">
        <f t="shared" si="253"/>
        <v>207.34</v>
      </c>
      <c r="Q209" s="137">
        <f t="shared" si="253"/>
        <v>0</v>
      </c>
      <c r="R209" s="137">
        <f>SUM(R210)</f>
        <v>743.80100000000004</v>
      </c>
    </row>
    <row r="210" spans="1:18" ht="55.5" customHeight="1" x14ac:dyDescent="0.3">
      <c r="A210" s="24" t="s">
        <v>594</v>
      </c>
      <c r="B210" s="25" t="s">
        <v>59</v>
      </c>
      <c r="C210" s="22" t="s">
        <v>315</v>
      </c>
      <c r="D210" s="23" t="s">
        <v>310</v>
      </c>
      <c r="E210" s="26" t="s">
        <v>311</v>
      </c>
      <c r="F210" s="27">
        <v>45704</v>
      </c>
      <c r="G210" s="27">
        <v>45707</v>
      </c>
      <c r="H210" s="26" t="s">
        <v>314</v>
      </c>
      <c r="I210" s="213">
        <f t="shared" si="243"/>
        <v>185.95025000000001</v>
      </c>
      <c r="J210" s="28">
        <f>+K210+L210</f>
        <v>329.96499999999997</v>
      </c>
      <c r="K210" s="28">
        <v>329.96499999999997</v>
      </c>
      <c r="L210" s="28">
        <v>0</v>
      </c>
      <c r="M210" s="28">
        <f>G210-F210</f>
        <v>3</v>
      </c>
      <c r="N210" s="28">
        <v>206.49600000000001</v>
      </c>
      <c r="O210" s="28">
        <f>G210-F210+1</f>
        <v>4</v>
      </c>
      <c r="P210" s="28">
        <v>207.34</v>
      </c>
      <c r="Q210" s="28">
        <v>0</v>
      </c>
      <c r="R210" s="137">
        <f>J210+N210+P210+Q210</f>
        <v>743.80100000000004</v>
      </c>
    </row>
    <row r="211" spans="1:18" ht="18.75" x14ac:dyDescent="0.3">
      <c r="A211" s="217" t="s">
        <v>11</v>
      </c>
      <c r="B211" s="218"/>
      <c r="C211" s="218"/>
      <c r="D211" s="217"/>
      <c r="E211" s="217"/>
      <c r="F211" s="219"/>
      <c r="G211" s="219"/>
      <c r="H211" s="217"/>
      <c r="I211" s="220">
        <f t="shared" si="243"/>
        <v>115.56408154838707</v>
      </c>
      <c r="J211" s="221">
        <f t="shared" ref="J211:Q211" si="254">SUM(J11:J210)/2-J102/2-J59/2</f>
        <v>31054.493999999999</v>
      </c>
      <c r="K211" s="221">
        <f t="shared" si="254"/>
        <v>31054.493999999999</v>
      </c>
      <c r="L211" s="221">
        <f t="shared" si="254"/>
        <v>0</v>
      </c>
      <c r="M211" s="221">
        <f t="shared" si="254"/>
        <v>608</v>
      </c>
      <c r="N211" s="221">
        <f t="shared" si="254"/>
        <v>24612.484</v>
      </c>
      <c r="O211" s="221">
        <f t="shared" si="254"/>
        <v>775</v>
      </c>
      <c r="P211" s="221">
        <f t="shared" si="254"/>
        <v>33123.057199999967</v>
      </c>
      <c r="Q211" s="221">
        <f t="shared" si="254"/>
        <v>772.12799999999993</v>
      </c>
      <c r="R211" s="221">
        <f>SUM(R11:R210)/2-R102/2-R59/2</f>
        <v>89562.163199999981</v>
      </c>
    </row>
  </sheetData>
  <mergeCells count="6">
    <mergeCell ref="J7:M7"/>
    <mergeCell ref="A1:J1"/>
    <mergeCell ref="A2:J2"/>
    <mergeCell ref="J3:M3"/>
    <mergeCell ref="J4:M4"/>
    <mergeCell ref="J6:M6"/>
  </mergeCells>
  <phoneticPr fontId="11" type="noConversion"/>
  <pageMargins left="0.32" right="0.17" top="0.26" bottom="0.44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G97"/>
  <sheetViews>
    <sheetView zoomScale="75" zoomScaleNormal="75" workbookViewId="0"/>
  </sheetViews>
  <sheetFormatPr defaultRowHeight="16.5" x14ac:dyDescent="0.3"/>
  <cols>
    <col min="1" max="1" width="2.85546875" style="99" customWidth="1"/>
    <col min="2" max="2" width="6.140625" style="99" customWidth="1"/>
    <col min="3" max="3" width="38" style="99" customWidth="1"/>
    <col min="4" max="5" width="17" style="99" customWidth="1"/>
    <col min="6" max="6" width="19.7109375" style="99" customWidth="1"/>
    <col min="7" max="7" width="10" style="99" bestFit="1" customWidth="1"/>
    <col min="8" max="16384" width="9.140625" style="99"/>
  </cols>
  <sheetData>
    <row r="1" spans="2:7" s="39" customFormat="1" x14ac:dyDescent="0.3"/>
    <row r="2" spans="2:7" s="39" customFormat="1" x14ac:dyDescent="0.3">
      <c r="C2" s="165" t="s">
        <v>20</v>
      </c>
      <c r="D2" s="165"/>
      <c r="F2" s="78"/>
    </row>
    <row r="3" spans="2:7" s="39" customFormat="1" ht="29.25" customHeight="1" x14ac:dyDescent="0.3">
      <c r="C3" s="165" t="s">
        <v>24</v>
      </c>
      <c r="D3" s="165"/>
      <c r="F3" s="78"/>
    </row>
    <row r="4" spans="2:7" s="39" customFormat="1" x14ac:dyDescent="0.3"/>
    <row r="5" spans="2:7" s="39" customFormat="1" x14ac:dyDescent="0.3">
      <c r="C5" s="165" t="s">
        <v>29</v>
      </c>
      <c r="D5" s="165"/>
      <c r="F5" s="78"/>
    </row>
    <row r="6" spans="2:7" s="39" customFormat="1" ht="29.25" customHeight="1" x14ac:dyDescent="0.3">
      <c r="C6" s="165" t="s">
        <v>23</v>
      </c>
      <c r="D6" s="165"/>
      <c r="F6" s="78"/>
    </row>
    <row r="7" spans="2:7" s="39" customFormat="1" x14ac:dyDescent="0.3">
      <c r="B7" s="80"/>
      <c r="C7" s="165"/>
      <c r="D7" s="165"/>
      <c r="E7" s="165"/>
      <c r="F7" s="165"/>
      <c r="G7" s="165"/>
    </row>
    <row r="8" spans="2:7" s="39" customFormat="1" x14ac:dyDescent="0.3">
      <c r="B8" s="81"/>
    </row>
    <row r="9" spans="2:7" s="39" customFormat="1" ht="18.75" customHeight="1" x14ac:dyDescent="0.3">
      <c r="B9" s="176" t="s">
        <v>21</v>
      </c>
      <c r="C9" s="176"/>
      <c r="D9" s="176"/>
      <c r="E9" s="176"/>
      <c r="F9" s="82"/>
      <c r="G9" s="82"/>
    </row>
    <row r="10" spans="2:7" s="39" customFormat="1" ht="36.75" customHeight="1" x14ac:dyDescent="0.3">
      <c r="B10" s="175" t="s">
        <v>22</v>
      </c>
      <c r="C10" s="175"/>
      <c r="D10" s="175"/>
      <c r="E10" s="175"/>
      <c r="F10" s="82"/>
    </row>
    <row r="11" spans="2:7" s="39" customFormat="1" x14ac:dyDescent="0.3">
      <c r="B11" s="83"/>
      <c r="C11" s="80"/>
      <c r="D11" s="84"/>
      <c r="E11" s="84"/>
    </row>
    <row r="12" spans="2:7" s="39" customFormat="1" x14ac:dyDescent="0.3">
      <c r="B12" s="83"/>
      <c r="C12" s="80"/>
      <c r="D12" s="84"/>
      <c r="E12" s="84"/>
      <c r="F12" s="85"/>
    </row>
    <row r="13" spans="2:7" s="39" customFormat="1" x14ac:dyDescent="0.3">
      <c r="B13" s="39" t="s">
        <v>240</v>
      </c>
    </row>
    <row r="14" spans="2:7" s="39" customFormat="1" x14ac:dyDescent="0.3">
      <c r="B14" s="39" t="s">
        <v>599</v>
      </c>
    </row>
    <row r="15" spans="2:7" s="39" customFormat="1" x14ac:dyDescent="0.3">
      <c r="B15" s="39" t="s">
        <v>600</v>
      </c>
    </row>
    <row r="16" spans="2:7" s="39" customFormat="1" x14ac:dyDescent="0.3">
      <c r="B16" s="39" t="s">
        <v>601</v>
      </c>
    </row>
    <row r="17" spans="2:5" s="39" customFormat="1" x14ac:dyDescent="0.3">
      <c r="B17" s="39" t="s">
        <v>131</v>
      </c>
    </row>
    <row r="18" spans="2:5" s="39" customFormat="1" x14ac:dyDescent="0.3">
      <c r="B18" s="39" t="s">
        <v>109</v>
      </c>
    </row>
    <row r="19" spans="2:5" s="39" customFormat="1" x14ac:dyDescent="0.3">
      <c r="B19" s="39" t="s">
        <v>28</v>
      </c>
    </row>
    <row r="20" spans="2:5" s="39" customFormat="1" x14ac:dyDescent="0.3">
      <c r="B20" s="39" t="s">
        <v>602</v>
      </c>
    </row>
    <row r="21" spans="2:5" s="39" customFormat="1" x14ac:dyDescent="0.3"/>
    <row r="22" spans="2:5" s="39" customFormat="1" ht="16.5" customHeight="1" x14ac:dyDescent="0.3">
      <c r="B22" s="174" t="s">
        <v>14</v>
      </c>
      <c r="C22" s="174"/>
      <c r="D22" s="174"/>
      <c r="E22" s="174"/>
    </row>
    <row r="23" spans="2:5" s="39" customFormat="1" ht="33" x14ac:dyDescent="0.3">
      <c r="B23" s="86"/>
      <c r="C23" s="87" t="s">
        <v>0</v>
      </c>
      <c r="D23" s="87" t="s">
        <v>1</v>
      </c>
      <c r="E23" s="88" t="s">
        <v>2</v>
      </c>
    </row>
    <row r="24" spans="2:5" s="39" customFormat="1" x14ac:dyDescent="0.3">
      <c r="B24" s="89">
        <v>1</v>
      </c>
      <c r="C24" s="34" t="s">
        <v>3</v>
      </c>
      <c r="D24" s="90">
        <v>368.31</v>
      </c>
      <c r="E24" s="35">
        <v>43460.41</v>
      </c>
    </row>
    <row r="25" spans="2:5" s="39" customFormat="1" x14ac:dyDescent="0.3">
      <c r="B25" s="89">
        <v>2</v>
      </c>
      <c r="C25" s="34" t="s">
        <v>4</v>
      </c>
      <c r="D25" s="90">
        <v>185.97</v>
      </c>
      <c r="E25" s="35">
        <v>21944.44</v>
      </c>
    </row>
    <row r="26" spans="2:5" s="39" customFormat="1" x14ac:dyDescent="0.3">
      <c r="B26" s="89">
        <v>3</v>
      </c>
      <c r="C26" s="34" t="s">
        <v>5</v>
      </c>
      <c r="D26" s="90">
        <v>162.81</v>
      </c>
      <c r="E26" s="35">
        <v>19211.14</v>
      </c>
    </row>
    <row r="27" spans="2:5" s="92" customFormat="1" x14ac:dyDescent="0.3">
      <c r="B27" s="91">
        <v>4</v>
      </c>
      <c r="C27" s="33" t="s">
        <v>132</v>
      </c>
      <c r="D27" s="101">
        <f>SUM(D28:D31)</f>
        <v>34.909999999999997</v>
      </c>
      <c r="E27" s="36">
        <f>SUM(E28:E31)</f>
        <v>4118.79</v>
      </c>
    </row>
    <row r="28" spans="2:5" s="39" customFormat="1" ht="33" x14ac:dyDescent="0.3">
      <c r="B28" s="89" t="s">
        <v>8</v>
      </c>
      <c r="C28" s="34" t="s">
        <v>15</v>
      </c>
      <c r="D28" s="100">
        <v>6.19</v>
      </c>
      <c r="E28" s="35">
        <v>730</v>
      </c>
    </row>
    <row r="29" spans="2:5" s="39" customFormat="1" x14ac:dyDescent="0.3">
      <c r="B29" s="89" t="s">
        <v>9</v>
      </c>
      <c r="C29" s="34" t="s">
        <v>16</v>
      </c>
      <c r="D29" s="90">
        <v>0.59</v>
      </c>
      <c r="E29" s="35">
        <v>69.53</v>
      </c>
    </row>
    <row r="30" spans="2:5" s="39" customFormat="1" x14ac:dyDescent="0.3">
      <c r="B30" s="93">
        <v>4.3</v>
      </c>
      <c r="C30" s="34" t="s">
        <v>17</v>
      </c>
      <c r="D30" s="94">
        <v>28.13</v>
      </c>
      <c r="E30" s="35">
        <v>3319.26</v>
      </c>
    </row>
    <row r="31" spans="2:5" s="39" customFormat="1" x14ac:dyDescent="0.3">
      <c r="B31" s="93">
        <v>4.4000000000000004</v>
      </c>
      <c r="C31" s="34" t="s">
        <v>18</v>
      </c>
      <c r="D31" s="94"/>
      <c r="E31" s="35"/>
    </row>
    <row r="32" spans="2:5" s="39" customFormat="1" x14ac:dyDescent="0.3">
      <c r="B32" s="168"/>
      <c r="C32" s="37" t="s">
        <v>11</v>
      </c>
      <c r="D32" s="170" t="s">
        <v>12</v>
      </c>
      <c r="E32" s="172">
        <f>E24+E25+E26+E27</f>
        <v>88734.78</v>
      </c>
    </row>
    <row r="33" spans="2:6" s="39" customFormat="1" x14ac:dyDescent="0.3">
      <c r="B33" s="169"/>
      <c r="C33" s="38" t="s">
        <v>13</v>
      </c>
      <c r="D33" s="171"/>
      <c r="E33" s="173"/>
    </row>
    <row r="34" spans="2:6" s="39" customFormat="1" x14ac:dyDescent="0.3"/>
    <row r="35" spans="2:6" s="39" customFormat="1" x14ac:dyDescent="0.3">
      <c r="B35" s="99"/>
      <c r="C35" s="99"/>
      <c r="D35" s="99"/>
      <c r="E35" s="99"/>
      <c r="F35" s="99"/>
    </row>
    <row r="36" spans="2:6" s="39" customFormat="1" x14ac:dyDescent="0.3">
      <c r="B36" s="39" t="s">
        <v>241</v>
      </c>
    </row>
    <row r="37" spans="2:6" s="39" customFormat="1" x14ac:dyDescent="0.3">
      <c r="B37" s="39" t="s">
        <v>599</v>
      </c>
    </row>
    <row r="38" spans="2:6" s="39" customFormat="1" x14ac:dyDescent="0.3">
      <c r="B38" s="39" t="s">
        <v>603</v>
      </c>
    </row>
    <row r="39" spans="2:6" s="39" customFormat="1" x14ac:dyDescent="0.3">
      <c r="B39" s="39" t="s">
        <v>604</v>
      </c>
    </row>
    <row r="40" spans="2:6" s="39" customFormat="1" x14ac:dyDescent="0.3">
      <c r="B40" s="39" t="s">
        <v>605</v>
      </c>
    </row>
    <row r="41" spans="2:6" s="39" customFormat="1" x14ac:dyDescent="0.3">
      <c r="B41" s="39" t="s">
        <v>109</v>
      </c>
    </row>
    <row r="42" spans="2:6" s="39" customFormat="1" x14ac:dyDescent="0.3">
      <c r="B42" s="39" t="s">
        <v>606</v>
      </c>
    </row>
    <row r="43" spans="2:6" s="39" customFormat="1" x14ac:dyDescent="0.3">
      <c r="B43" s="39" t="s">
        <v>607</v>
      </c>
    </row>
    <row r="44" spans="2:6" s="39" customFormat="1" ht="16.5" customHeight="1" x14ac:dyDescent="0.3"/>
    <row r="45" spans="2:6" s="39" customFormat="1" x14ac:dyDescent="0.3">
      <c r="B45" s="174" t="s">
        <v>14</v>
      </c>
      <c r="C45" s="174"/>
      <c r="D45" s="174"/>
      <c r="E45" s="174"/>
    </row>
    <row r="46" spans="2:6" s="39" customFormat="1" ht="33" x14ac:dyDescent="0.3">
      <c r="B46" s="86"/>
      <c r="C46" s="87" t="s">
        <v>0</v>
      </c>
      <c r="D46" s="87" t="s">
        <v>1</v>
      </c>
      <c r="E46" s="88" t="s">
        <v>2</v>
      </c>
    </row>
    <row r="47" spans="2:6" s="39" customFormat="1" x14ac:dyDescent="0.3">
      <c r="B47" s="89">
        <v>1</v>
      </c>
      <c r="C47" s="34" t="s">
        <v>3</v>
      </c>
      <c r="D47" s="100">
        <v>205.624</v>
      </c>
      <c r="E47" s="35">
        <v>2673.1170000000002</v>
      </c>
    </row>
    <row r="48" spans="2:6" s="39" customFormat="1" x14ac:dyDescent="0.3">
      <c r="B48" s="89">
        <v>2</v>
      </c>
      <c r="C48" s="34" t="s">
        <v>4</v>
      </c>
      <c r="D48" s="100">
        <v>136.37299999999999</v>
      </c>
      <c r="E48" s="35">
        <v>2318.3449999999998</v>
      </c>
    </row>
    <row r="49" spans="2:6" s="92" customFormat="1" x14ac:dyDescent="0.3">
      <c r="B49" s="89">
        <v>3</v>
      </c>
      <c r="C49" s="34" t="s">
        <v>5</v>
      </c>
      <c r="D49" s="100">
        <v>149.435</v>
      </c>
      <c r="E49" s="35">
        <v>3138.1329999999998</v>
      </c>
      <c r="F49" s="39"/>
    </row>
    <row r="50" spans="2:6" s="39" customFormat="1" x14ac:dyDescent="0.3">
      <c r="B50" s="89">
        <v>4</v>
      </c>
      <c r="C50" s="33" t="s">
        <v>132</v>
      </c>
      <c r="D50" s="100">
        <f>+D52+D53</f>
        <v>26.2</v>
      </c>
      <c r="E50" s="35">
        <f>+E52+E53</f>
        <v>36.4</v>
      </c>
    </row>
    <row r="51" spans="2:6" s="39" customFormat="1" ht="33" x14ac:dyDescent="0.3">
      <c r="B51" s="89" t="s">
        <v>8</v>
      </c>
      <c r="C51" s="34" t="s">
        <v>133</v>
      </c>
      <c r="D51" s="100"/>
      <c r="E51" s="35">
        <v>0</v>
      </c>
    </row>
    <row r="52" spans="2:6" s="39" customFormat="1" x14ac:dyDescent="0.3">
      <c r="B52" s="89" t="s">
        <v>9</v>
      </c>
      <c r="C52" s="34" t="s">
        <v>134</v>
      </c>
      <c r="D52" s="100">
        <v>16</v>
      </c>
      <c r="E52" s="35">
        <v>16</v>
      </c>
    </row>
    <row r="53" spans="2:6" s="39" customFormat="1" x14ac:dyDescent="0.3">
      <c r="B53" s="89" t="s">
        <v>10</v>
      </c>
      <c r="C53" s="34" t="s">
        <v>18</v>
      </c>
      <c r="D53" s="100">
        <v>10.199999999999999</v>
      </c>
      <c r="E53" s="35">
        <v>20.399999999999999</v>
      </c>
    </row>
    <row r="54" spans="2:6" s="39" customFormat="1" x14ac:dyDescent="0.3">
      <c r="B54" s="168"/>
      <c r="C54" s="37" t="s">
        <v>11</v>
      </c>
      <c r="D54" s="177" t="s">
        <v>12</v>
      </c>
      <c r="E54" s="177">
        <f>E47+E48+E49+E50</f>
        <v>8165.994999999999</v>
      </c>
      <c r="F54" s="85"/>
    </row>
    <row r="55" spans="2:6" x14ac:dyDescent="0.3">
      <c r="B55" s="169"/>
      <c r="C55" s="38" t="s">
        <v>13</v>
      </c>
      <c r="D55" s="178"/>
      <c r="E55" s="178"/>
      <c r="F55" s="39"/>
    </row>
    <row r="56" spans="2:6" s="39" customFormat="1" x14ac:dyDescent="0.3">
      <c r="B56" s="99"/>
      <c r="C56" s="99"/>
      <c r="D56" s="99"/>
      <c r="E56" s="99"/>
      <c r="F56" s="99"/>
    </row>
    <row r="57" spans="2:6" s="39" customFormat="1" x14ac:dyDescent="0.3">
      <c r="B57" s="39" t="s">
        <v>608</v>
      </c>
    </row>
    <row r="58" spans="2:6" s="39" customFormat="1" x14ac:dyDescent="0.3">
      <c r="B58" s="39" t="s">
        <v>599</v>
      </c>
    </row>
    <row r="59" spans="2:6" s="39" customFormat="1" x14ac:dyDescent="0.3">
      <c r="B59" s="39" t="s">
        <v>610</v>
      </c>
    </row>
    <row r="60" spans="2:6" s="39" customFormat="1" x14ac:dyDescent="0.3">
      <c r="B60" s="39" t="s">
        <v>611</v>
      </c>
    </row>
    <row r="61" spans="2:6" s="39" customFormat="1" x14ac:dyDescent="0.3">
      <c r="B61" s="39" t="s">
        <v>234</v>
      </c>
    </row>
    <row r="62" spans="2:6" s="39" customFormat="1" x14ac:dyDescent="0.3">
      <c r="B62" s="39" t="s">
        <v>643</v>
      </c>
    </row>
    <row r="63" spans="2:6" s="39" customFormat="1" x14ac:dyDescent="0.3">
      <c r="B63" s="39" t="s">
        <v>27</v>
      </c>
    </row>
    <row r="64" spans="2:6" s="39" customFormat="1" x14ac:dyDescent="0.3">
      <c r="B64" s="39" t="s">
        <v>612</v>
      </c>
    </row>
    <row r="65" spans="2:6" s="39" customFormat="1" ht="16.5" customHeight="1" x14ac:dyDescent="0.3"/>
    <row r="66" spans="2:6" s="39" customFormat="1" x14ac:dyDescent="0.3">
      <c r="B66" s="174" t="s">
        <v>14</v>
      </c>
      <c r="C66" s="174"/>
      <c r="D66" s="174"/>
      <c r="E66" s="174"/>
    </row>
    <row r="67" spans="2:6" s="39" customFormat="1" ht="33" x14ac:dyDescent="0.3">
      <c r="B67" s="86"/>
      <c r="C67" s="87" t="s">
        <v>0</v>
      </c>
      <c r="D67" s="87" t="s">
        <v>1</v>
      </c>
      <c r="E67" s="88" t="s">
        <v>2</v>
      </c>
    </row>
    <row r="68" spans="2:6" s="39" customFormat="1" x14ac:dyDescent="0.3">
      <c r="B68" s="89">
        <v>1</v>
      </c>
      <c r="C68" s="34" t="s">
        <v>3</v>
      </c>
      <c r="D68" s="161">
        <v>75.69</v>
      </c>
      <c r="E68" s="35">
        <v>4995.3</v>
      </c>
    </row>
    <row r="69" spans="2:6" s="39" customFormat="1" x14ac:dyDescent="0.3">
      <c r="B69" s="89">
        <v>2</v>
      </c>
      <c r="C69" s="34" t="s">
        <v>4</v>
      </c>
      <c r="D69" s="161">
        <v>301.20999999999998</v>
      </c>
      <c r="E69" s="35">
        <v>19880.5</v>
      </c>
    </row>
    <row r="70" spans="2:6" s="39" customFormat="1" x14ac:dyDescent="0.3">
      <c r="B70" s="89">
        <v>3</v>
      </c>
      <c r="C70" s="34" t="s">
        <v>5</v>
      </c>
      <c r="D70" s="161">
        <v>107.64</v>
      </c>
      <c r="E70" s="35">
        <v>7104.7</v>
      </c>
    </row>
    <row r="71" spans="2:6" s="39" customFormat="1" x14ac:dyDescent="0.3">
      <c r="B71" s="91">
        <v>4</v>
      </c>
      <c r="C71" s="33" t="s">
        <v>132</v>
      </c>
      <c r="D71" s="161">
        <f>SUM(D72:D74)</f>
        <v>457.72</v>
      </c>
      <c r="E71" s="36">
        <f>SUM(E72:E74)</f>
        <v>30209.67</v>
      </c>
      <c r="F71" s="92"/>
    </row>
    <row r="72" spans="2:6" s="39" customFormat="1" ht="33" x14ac:dyDescent="0.3">
      <c r="B72" s="89" t="s">
        <v>8</v>
      </c>
      <c r="C72" s="34" t="s">
        <v>133</v>
      </c>
      <c r="D72" s="161"/>
      <c r="E72" s="35">
        <v>0</v>
      </c>
    </row>
    <row r="73" spans="2:6" s="39" customFormat="1" x14ac:dyDescent="0.3">
      <c r="B73" s="89" t="s">
        <v>9</v>
      </c>
      <c r="C73" s="34" t="s">
        <v>134</v>
      </c>
      <c r="D73" s="161"/>
      <c r="E73" s="35">
        <v>0</v>
      </c>
    </row>
    <row r="74" spans="2:6" s="39" customFormat="1" x14ac:dyDescent="0.3">
      <c r="B74" s="89" t="s">
        <v>10</v>
      </c>
      <c r="C74" s="34" t="s">
        <v>18</v>
      </c>
      <c r="D74" s="161">
        <v>457.72</v>
      </c>
      <c r="E74" s="35">
        <v>30209.67</v>
      </c>
    </row>
    <row r="75" spans="2:6" s="39" customFormat="1" x14ac:dyDescent="0.3">
      <c r="B75" s="168"/>
      <c r="C75" s="37" t="s">
        <v>11</v>
      </c>
      <c r="D75" s="170" t="s">
        <v>12</v>
      </c>
      <c r="E75" s="172">
        <f>E68+E69+E70+E71</f>
        <v>62190.17</v>
      </c>
    </row>
    <row r="76" spans="2:6" x14ac:dyDescent="0.3">
      <c r="B76" s="169"/>
      <c r="C76" s="38" t="s">
        <v>13</v>
      </c>
      <c r="D76" s="171"/>
      <c r="E76" s="173"/>
      <c r="F76" s="39"/>
    </row>
    <row r="77" spans="2:6" s="39" customFormat="1" x14ac:dyDescent="0.3">
      <c r="B77" s="95"/>
      <c r="C77" s="96"/>
      <c r="D77" s="97"/>
      <c r="E77" s="98"/>
    </row>
    <row r="78" spans="2:6" s="39" customFormat="1" x14ac:dyDescent="0.3">
      <c r="B78" s="99"/>
      <c r="C78" s="99"/>
      <c r="D78" s="99"/>
      <c r="E78" s="99"/>
      <c r="F78" s="99"/>
    </row>
    <row r="79" spans="2:6" s="39" customFormat="1" x14ac:dyDescent="0.3">
      <c r="B79" s="99"/>
      <c r="C79" s="99"/>
      <c r="D79" s="99"/>
      <c r="E79" s="99"/>
      <c r="F79" s="99"/>
    </row>
    <row r="80" spans="2:6" s="39" customFormat="1" x14ac:dyDescent="0.3">
      <c r="B80" s="99"/>
      <c r="C80" s="99"/>
      <c r="D80" s="99"/>
      <c r="E80" s="99"/>
      <c r="F80" s="99"/>
    </row>
    <row r="81" spans="2:6" s="39" customFormat="1" x14ac:dyDescent="0.3">
      <c r="B81" s="99"/>
      <c r="C81" s="99"/>
      <c r="D81" s="99"/>
      <c r="E81" s="99"/>
      <c r="F81" s="99"/>
    </row>
    <row r="82" spans="2:6" s="39" customFormat="1" x14ac:dyDescent="0.3">
      <c r="B82" s="99"/>
      <c r="C82" s="99"/>
      <c r="D82" s="99"/>
      <c r="E82" s="99"/>
      <c r="F82" s="99"/>
    </row>
    <row r="83" spans="2:6" s="39" customFormat="1" x14ac:dyDescent="0.3">
      <c r="B83" s="99"/>
      <c r="C83" s="99"/>
      <c r="D83" s="99"/>
      <c r="E83" s="99"/>
      <c r="F83" s="99"/>
    </row>
    <row r="84" spans="2:6" s="39" customFormat="1" x14ac:dyDescent="0.3">
      <c r="B84" s="99"/>
      <c r="C84" s="99"/>
      <c r="D84" s="99"/>
      <c r="E84" s="99"/>
      <c r="F84" s="99"/>
    </row>
    <row r="85" spans="2:6" s="39" customFormat="1" x14ac:dyDescent="0.3">
      <c r="B85" s="99"/>
      <c r="C85" s="99"/>
      <c r="D85" s="99"/>
      <c r="E85" s="99"/>
      <c r="F85" s="99"/>
    </row>
    <row r="86" spans="2:6" s="39" customFormat="1" ht="16.5" customHeight="1" x14ac:dyDescent="0.3">
      <c r="B86" s="99"/>
      <c r="C86" s="99"/>
      <c r="D86" s="99"/>
      <c r="E86" s="99"/>
      <c r="F86" s="99"/>
    </row>
    <row r="87" spans="2:6" s="39" customFormat="1" x14ac:dyDescent="0.3">
      <c r="B87" s="99"/>
      <c r="C87" s="99"/>
      <c r="D87" s="99"/>
      <c r="E87" s="99"/>
      <c r="F87" s="99"/>
    </row>
    <row r="88" spans="2:6" s="39" customFormat="1" x14ac:dyDescent="0.3">
      <c r="B88" s="99"/>
      <c r="C88" s="99"/>
      <c r="D88" s="99"/>
      <c r="E88" s="99"/>
      <c r="F88" s="99"/>
    </row>
    <row r="89" spans="2:6" s="39" customFormat="1" x14ac:dyDescent="0.3">
      <c r="B89" s="99"/>
      <c r="C89" s="99"/>
      <c r="D89" s="99"/>
      <c r="E89" s="99"/>
      <c r="F89" s="99"/>
    </row>
    <row r="90" spans="2:6" s="39" customFormat="1" x14ac:dyDescent="0.3">
      <c r="B90" s="99"/>
      <c r="C90" s="99"/>
      <c r="D90" s="99"/>
      <c r="E90" s="99"/>
      <c r="F90" s="99"/>
    </row>
    <row r="91" spans="2:6" s="92" customFormat="1" x14ac:dyDescent="0.3">
      <c r="B91" s="99"/>
      <c r="C91" s="99"/>
      <c r="D91" s="99"/>
      <c r="E91" s="99"/>
      <c r="F91" s="99"/>
    </row>
    <row r="92" spans="2:6" s="39" customFormat="1" x14ac:dyDescent="0.3">
      <c r="B92" s="99"/>
      <c r="C92" s="99"/>
      <c r="D92" s="99"/>
      <c r="E92" s="99"/>
      <c r="F92" s="99"/>
    </row>
    <row r="93" spans="2:6" s="39" customFormat="1" x14ac:dyDescent="0.3">
      <c r="B93" s="99"/>
      <c r="C93" s="99"/>
      <c r="D93" s="99"/>
      <c r="E93" s="99"/>
      <c r="F93" s="99"/>
    </row>
    <row r="94" spans="2:6" s="39" customFormat="1" x14ac:dyDescent="0.3">
      <c r="B94" s="99"/>
      <c r="C94" s="99"/>
      <c r="D94" s="99"/>
      <c r="E94" s="99"/>
      <c r="F94" s="99"/>
    </row>
    <row r="95" spans="2:6" s="39" customFormat="1" x14ac:dyDescent="0.3">
      <c r="B95" s="99"/>
      <c r="C95" s="99"/>
      <c r="D95" s="99"/>
      <c r="E95" s="99"/>
      <c r="F95" s="99"/>
    </row>
    <row r="96" spans="2:6" s="39" customFormat="1" x14ac:dyDescent="0.3">
      <c r="B96" s="99"/>
      <c r="C96" s="99"/>
      <c r="D96" s="99"/>
      <c r="E96" s="99"/>
      <c r="F96" s="99"/>
    </row>
    <row r="97" spans="2:6" s="39" customFormat="1" x14ac:dyDescent="0.3">
      <c r="B97" s="99"/>
      <c r="C97" s="99"/>
      <c r="D97" s="99"/>
      <c r="E97" s="99"/>
      <c r="F97" s="99"/>
    </row>
  </sheetData>
  <mergeCells count="19">
    <mergeCell ref="B66:E66"/>
    <mergeCell ref="B75:B76"/>
    <mergeCell ref="D75:D76"/>
    <mergeCell ref="E75:E76"/>
    <mergeCell ref="B45:E45"/>
    <mergeCell ref="B54:B55"/>
    <mergeCell ref="D54:D55"/>
    <mergeCell ref="E54:E55"/>
    <mergeCell ref="B32:B33"/>
    <mergeCell ref="D32:D33"/>
    <mergeCell ref="E32:E33"/>
    <mergeCell ref="C2:D2"/>
    <mergeCell ref="C3:D3"/>
    <mergeCell ref="C5:D5"/>
    <mergeCell ref="C6:D6"/>
    <mergeCell ref="B22:E22"/>
    <mergeCell ref="C7:G7"/>
    <mergeCell ref="B10:E10"/>
    <mergeCell ref="B9:E9"/>
  </mergeCells>
  <pageMargins left="0.7" right="0.7" top="0.75" bottom="0.75" header="0.3" footer="0.3"/>
  <pageSetup scale="81" orientation="portrait" r:id="rId1"/>
  <rowBreaks count="2" manualBreakCount="2">
    <brk id="34" max="16383" man="1"/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H1"/>
    </sheetView>
  </sheetViews>
  <sheetFormatPr defaultRowHeight="16.5" x14ac:dyDescent="0.3"/>
  <cols>
    <col min="1" max="1" width="23.85546875" style="39" customWidth="1"/>
    <col min="2" max="2" width="11.5703125" style="39" customWidth="1"/>
    <col min="3" max="3" width="17.140625" style="39" customWidth="1"/>
    <col min="4" max="4" width="12.28515625" style="39" customWidth="1"/>
    <col min="5" max="5" width="15.42578125" style="39" customWidth="1"/>
    <col min="6" max="6" width="16" style="39" customWidth="1"/>
    <col min="7" max="8" width="16.7109375" style="39" customWidth="1"/>
    <col min="9" max="9" width="19.5703125" style="39" customWidth="1"/>
    <col min="10" max="16" width="16.7109375" style="39" customWidth="1"/>
    <col min="17" max="16384" width="9.140625" style="39"/>
  </cols>
  <sheetData>
    <row r="1" spans="1:16" x14ac:dyDescent="0.3">
      <c r="A1" s="176" t="s">
        <v>21</v>
      </c>
      <c r="B1" s="176"/>
      <c r="C1" s="176"/>
      <c r="D1" s="176"/>
      <c r="E1" s="176"/>
      <c r="F1" s="176"/>
      <c r="G1" s="176"/>
      <c r="H1" s="176"/>
    </row>
    <row r="2" spans="1:16" x14ac:dyDescent="0.3">
      <c r="A2" s="175" t="s">
        <v>22</v>
      </c>
      <c r="B2" s="175"/>
      <c r="C2" s="175"/>
      <c r="D2" s="175"/>
      <c r="E2" s="175"/>
      <c r="F2" s="175"/>
      <c r="G2" s="175"/>
      <c r="H2" s="175"/>
    </row>
    <row r="3" spans="1:16" ht="17.25" thickBot="1" x14ac:dyDescent="0.35">
      <c r="A3" s="79"/>
      <c r="B3" s="79"/>
      <c r="C3" s="79"/>
      <c r="D3" s="79"/>
      <c r="E3" s="79"/>
      <c r="F3" s="79"/>
      <c r="G3" s="79"/>
      <c r="H3" s="79"/>
      <c r="P3" s="39" t="s">
        <v>14</v>
      </c>
    </row>
    <row r="4" spans="1:16" ht="75.75" customHeight="1" thickBot="1" x14ac:dyDescent="0.35">
      <c r="A4" s="102" t="s">
        <v>30</v>
      </c>
      <c r="B4" s="103" t="s">
        <v>31</v>
      </c>
      <c r="C4" s="103" t="s">
        <v>32</v>
      </c>
      <c r="D4" s="103" t="s">
        <v>33</v>
      </c>
      <c r="E4" s="103" t="s">
        <v>34</v>
      </c>
      <c r="F4" s="103" t="s">
        <v>35</v>
      </c>
      <c r="G4" s="103" t="s">
        <v>36</v>
      </c>
      <c r="H4" s="104" t="s">
        <v>37</v>
      </c>
      <c r="I4" s="103" t="s">
        <v>3</v>
      </c>
      <c r="J4" s="103" t="s">
        <v>4</v>
      </c>
      <c r="K4" s="103" t="s">
        <v>5</v>
      </c>
      <c r="L4" s="103" t="s">
        <v>135</v>
      </c>
      <c r="M4" s="105" t="s">
        <v>6</v>
      </c>
      <c r="N4" s="105" t="s">
        <v>7</v>
      </c>
      <c r="O4" s="105" t="s">
        <v>62</v>
      </c>
      <c r="P4" s="106" t="s">
        <v>11</v>
      </c>
    </row>
    <row r="5" spans="1:16" ht="66" x14ac:dyDescent="0.3">
      <c r="A5" s="107" t="s">
        <v>242</v>
      </c>
      <c r="B5" s="108" t="s">
        <v>609</v>
      </c>
      <c r="C5" s="109">
        <v>65</v>
      </c>
      <c r="D5" s="110">
        <v>118</v>
      </c>
      <c r="E5" s="110">
        <v>4</v>
      </c>
      <c r="F5" s="110">
        <v>4</v>
      </c>
      <c r="G5" s="110">
        <v>1</v>
      </c>
      <c r="H5" s="110">
        <v>59</v>
      </c>
      <c r="I5" s="111">
        <v>43460.41</v>
      </c>
      <c r="J5" s="111">
        <v>21944.44</v>
      </c>
      <c r="K5" s="111">
        <v>19211.14</v>
      </c>
      <c r="L5" s="111">
        <f>SUM(M5:O5)</f>
        <v>4118.79</v>
      </c>
      <c r="M5" s="111">
        <v>0</v>
      </c>
      <c r="N5" s="111">
        <v>0</v>
      </c>
      <c r="O5" s="111">
        <f>730+3319.26+69.53</f>
        <v>4118.79</v>
      </c>
      <c r="P5" s="112">
        <f t="shared" ref="P5" si="0">I5+J5+K5+L5</f>
        <v>88734.78</v>
      </c>
    </row>
    <row r="6" spans="1:16" ht="66" x14ac:dyDescent="0.3">
      <c r="A6" s="107" t="s">
        <v>243</v>
      </c>
      <c r="B6" s="108" t="s">
        <v>609</v>
      </c>
      <c r="C6" s="109">
        <v>11</v>
      </c>
      <c r="D6" s="110">
        <v>21</v>
      </c>
      <c r="E6" s="110">
        <v>0</v>
      </c>
      <c r="F6" s="113">
        <v>4</v>
      </c>
      <c r="G6" s="110">
        <v>0</v>
      </c>
      <c r="H6" s="110">
        <v>13</v>
      </c>
      <c r="I6" s="111">
        <v>2673.1170000000002</v>
      </c>
      <c r="J6" s="111">
        <v>2318.3449999999998</v>
      </c>
      <c r="K6" s="111">
        <v>3138.1329999999998</v>
      </c>
      <c r="L6" s="111">
        <f t="shared" ref="L6:L7" si="1">SUM(M6:O6)</f>
        <v>36.4</v>
      </c>
      <c r="M6" s="111">
        <v>0</v>
      </c>
      <c r="N6" s="111">
        <v>16</v>
      </c>
      <c r="O6" s="111">
        <v>20.399999999999999</v>
      </c>
      <c r="P6" s="112">
        <f>I6+J6+K6+L6</f>
        <v>8165.994999999999</v>
      </c>
    </row>
    <row r="7" spans="1:16" ht="66.75" thickBot="1" x14ac:dyDescent="0.35">
      <c r="A7" s="107" t="s">
        <v>244</v>
      </c>
      <c r="B7" s="108" t="s">
        <v>609</v>
      </c>
      <c r="C7" s="109">
        <v>10</v>
      </c>
      <c r="D7" s="110">
        <v>66</v>
      </c>
      <c r="E7" s="110">
        <v>7</v>
      </c>
      <c r="F7" s="113">
        <v>14</v>
      </c>
      <c r="G7" s="110">
        <v>0</v>
      </c>
      <c r="H7" s="110">
        <v>34</v>
      </c>
      <c r="I7" s="111">
        <v>4995.3</v>
      </c>
      <c r="J7" s="111">
        <v>19880.5</v>
      </c>
      <c r="K7" s="111">
        <v>7104.73</v>
      </c>
      <c r="L7" s="111">
        <f t="shared" si="1"/>
        <v>30209.67</v>
      </c>
      <c r="M7" s="111">
        <v>0</v>
      </c>
      <c r="N7" s="111">
        <v>0</v>
      </c>
      <c r="O7" s="111">
        <v>30209.67</v>
      </c>
      <c r="P7" s="112">
        <f>I7+J7+K7+L7</f>
        <v>62190.2</v>
      </c>
    </row>
    <row r="8" spans="1:16" s="43" customFormat="1" ht="17.25" thickBot="1" x14ac:dyDescent="0.35">
      <c r="A8" s="179" t="s">
        <v>11</v>
      </c>
      <c r="B8" s="180"/>
      <c r="C8" s="40">
        <f>SUM(C5:C7)</f>
        <v>86</v>
      </c>
      <c r="D8" s="40">
        <f>SUM(D5:D7)</f>
        <v>205</v>
      </c>
      <c r="E8" s="40">
        <f>SUM(E5:E7)/3</f>
        <v>3.6666666666666665</v>
      </c>
      <c r="F8" s="40">
        <f>SUM(F5:F7)/3</f>
        <v>7.333333333333333</v>
      </c>
      <c r="G8" s="41">
        <f>SUM(G5:G7)</f>
        <v>1</v>
      </c>
      <c r="H8" s="41">
        <f>SUM(H5:H7)</f>
        <v>106</v>
      </c>
      <c r="I8" s="42">
        <f>SUM(I5:I7)</f>
        <v>51128.827000000005</v>
      </c>
      <c r="J8" s="42">
        <f>SUM(J5:J7)</f>
        <v>44143.285000000003</v>
      </c>
      <c r="K8" s="42">
        <f>SUM(K5:K7)</f>
        <v>29454.003000000001</v>
      </c>
      <c r="L8" s="42">
        <f>SUM(L5:L7)</f>
        <v>34364.86</v>
      </c>
      <c r="M8" s="42">
        <f>SUM(M5:M7)</f>
        <v>0</v>
      </c>
      <c r="N8" s="42">
        <f>SUM(N5:N7)</f>
        <v>16</v>
      </c>
      <c r="O8" s="42">
        <f>SUM(O5:O7)</f>
        <v>34348.86</v>
      </c>
      <c r="P8" s="42">
        <f>SUM(P5:P7)</f>
        <v>159090.97499999998</v>
      </c>
    </row>
    <row r="9" spans="1:16" x14ac:dyDescent="0.3">
      <c r="P9" s="114"/>
    </row>
    <row r="10" spans="1:16" x14ac:dyDescent="0.3">
      <c r="P10" s="115"/>
    </row>
    <row r="11" spans="1:16" x14ac:dyDescent="0.3">
      <c r="P11" s="116"/>
    </row>
  </sheetData>
  <mergeCells count="3">
    <mergeCell ref="A1:H1"/>
    <mergeCell ref="A2:H2"/>
    <mergeCell ref="A8:B8"/>
  </mergeCells>
  <pageMargins left="0.27" right="0.2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Pivot Table</vt:lpstr>
      <vt:lpstr>Վարչապետի որոշում N 326-Ն</vt:lpstr>
      <vt:lpstr>Վարչապետի որոշում N 326-Ն-</vt:lpstr>
      <vt:lpstr>Վարչ. որոշում N 326-Ն-Ամփոփ</vt:lpstr>
      <vt:lpstr>'Pivot Table'!Print_Area</vt:lpstr>
      <vt:lpstr>'Վարչապետի որոշում N 326-Ն-'!Print_Area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Haykanush Mkrtchyan</dc:creator>
  <cp:keywords>https://mul2-minfin.gov.am/tasks/987243/oneclick?token=afd741ae46dce8f4b4c519b325fda6e6</cp:keywords>
  <cp:lastModifiedBy>Mariam Meymaryan</cp:lastModifiedBy>
  <cp:lastPrinted>2025-04-11T12:41:35Z</cp:lastPrinted>
  <dcterms:created xsi:type="dcterms:W3CDTF">2015-06-05T18:19:34Z</dcterms:created>
  <dcterms:modified xsi:type="dcterms:W3CDTF">2025-04-14T10:58:40Z</dcterms:modified>
</cp:coreProperties>
</file>