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490" windowHeight="11760" activeTab="0"/>
  </bookViews>
  <sheets>
    <sheet name="Ekamutner" sheetId="1" r:id="rId1"/>
  </sheets>
  <definedNames>
    <definedName name="_xlnm.Print_Area" localSheetId="0">'Ekamutner'!$A$1:$L$118</definedName>
    <definedName name="_xlnm.Print_Titles" localSheetId="0">'Ekamutner'!$8:$11</definedName>
  </definedNames>
  <calcPr fullCalcOnLoad="1"/>
</workbook>
</file>

<file path=xl/sharedStrings.xml><?xml version="1.0" encoding="utf-8"?>
<sst xmlns="http://schemas.openxmlformats.org/spreadsheetml/2006/main" count="515" uniqueCount="204">
  <si>
    <t>1110</t>
  </si>
  <si>
    <t>1130</t>
  </si>
  <si>
    <t>1310</t>
  </si>
  <si>
    <t>1342</t>
  </si>
  <si>
    <t>1390</t>
  </si>
  <si>
    <t>1391</t>
  </si>
  <si>
    <t>1392</t>
  </si>
  <si>
    <t>1393</t>
  </si>
  <si>
    <t>1000</t>
  </si>
  <si>
    <t>1100</t>
  </si>
  <si>
    <t>1300</t>
  </si>
  <si>
    <t>X</t>
  </si>
  <si>
    <t>1334</t>
  </si>
  <si>
    <t>1340</t>
  </si>
  <si>
    <t>1341</t>
  </si>
  <si>
    <t>1111</t>
  </si>
  <si>
    <t>1121</t>
  </si>
  <si>
    <t>1140</t>
  </si>
  <si>
    <t>1141</t>
  </si>
  <si>
    <t>1142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</si>
  <si>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</si>
  <si>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</si>
  <si>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</si>
  <si>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</si>
  <si>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</si>
  <si>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</si>
  <si>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</si>
  <si>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</si>
  <si>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</si>
  <si>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</si>
  <si>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</si>
  <si>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1362</t>
  </si>
  <si>
    <t>1370</t>
  </si>
  <si>
    <t>1371</t>
  </si>
  <si>
    <t>1380</t>
  </si>
  <si>
    <t>1381</t>
  </si>
  <si>
    <t>1382</t>
  </si>
  <si>
    <t>1343</t>
  </si>
  <si>
    <t>1372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</si>
  <si>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</si>
  <si>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</si>
  <si>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</si>
  <si>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</si>
  <si>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</si>
  <si>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</si>
  <si>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</si>
  <si>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</si>
  <si>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</si>
  <si>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</si>
  <si>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</si>
  <si>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</si>
  <si>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</si>
  <si>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</si>
  <si>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</si>
  <si>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</si>
  <si>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</si>
  <si>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</si>
  <si>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</si>
  <si>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</si>
  <si>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</si>
  <si>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</si>
  <si>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</si>
  <si>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</si>
  <si>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</si>
  <si>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</si>
  <si>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</si>
  <si>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</si>
  <si>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</si>
  <si>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</si>
  <si>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</si>
  <si>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</si>
  <si>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</si>
  <si>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</si>
  <si>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</si>
  <si>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</si>
  <si>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</si>
  <si>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</si>
  <si>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</si>
  <si>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1353</t>
  </si>
  <si>
    <t>1361</t>
  </si>
  <si>
    <t>ՀԱՏՎԱԾ  1</t>
  </si>
  <si>
    <t xml:space="preserve"> ՀԱՇՎԵՏՎՈՒԹՅՈՒՆ
</t>
  </si>
  <si>
    <t>ՀԱՄԱՅՆՔԻ ԲՅՈՒՋԵԻ ԵԿԱՄՈՒՏՆԵՐԻ ԿԱՏԱՐՄԱՆ ՎԵՐԱԲԵՐՅԱԼ</t>
  </si>
  <si>
    <t xml:space="preserve"> (հազար դրամ)</t>
  </si>
  <si>
    <t>Տարեկան հաստատված պլան</t>
  </si>
  <si>
    <t>Տարեկան ճշտված պլան</t>
  </si>
  <si>
    <t>Փաստացի</t>
  </si>
  <si>
    <t>Տողի
 NN</t>
  </si>
  <si>
    <t>Եկամտատեսակները</t>
  </si>
  <si>
    <t>Հոդվածի NN</t>
  </si>
  <si>
    <t>Ընդամենը (ս.5+ս.6)</t>
  </si>
  <si>
    <t>այդ թվում`</t>
  </si>
  <si>
    <t>Ընդամենը (ս.8+ս.9)</t>
  </si>
  <si>
    <t>Ընդամենը (ս.11+ս.12)</t>
  </si>
  <si>
    <t>վարչական մաս</t>
  </si>
  <si>
    <t>ֆոնդային մաս</t>
  </si>
  <si>
    <r>
      <t>ԸՆԴԱՄԵՆԸ ԵԿԱՄՈՒՏՆԵՐ
(տող 1100 + տող 1200+տող 1300)</t>
    </r>
    <r>
      <rPr>
        <sz val="12"/>
        <rFont val="GHEA Grapalat"/>
        <family val="3"/>
      </rPr>
      <t xml:space="preserve">
</t>
    </r>
    <r>
      <rPr>
        <b/>
        <sz val="12"/>
        <rFont val="GHEA Grapalat"/>
        <family val="3"/>
      </rPr>
      <t>այդ թվում՝</t>
    </r>
  </si>
  <si>
    <r>
      <t xml:space="preserve">1. ՀԱՐԿԵՐ ԵՎ ՏՈՒՐՔԵՐ
</t>
    </r>
    <r>
      <rPr>
        <sz val="10"/>
        <rFont val="GHEA Grapalat"/>
        <family val="3"/>
      </rPr>
      <t>(տող 1110 + տող 1120 + տող 1130 + տող 1140 + տող 1150),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</t>
    </r>
    <r>
      <rPr>
        <b/>
        <sz val="10"/>
        <rFont val="GHEA Grapalat"/>
        <family val="3"/>
      </rPr>
      <t>`</t>
    </r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</si>
  <si>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</si>
  <si>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</si>
  <si>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r>
      <t xml:space="preserve"> 1.2 Գույքային հարկեր այլ գույքից
</t>
    </r>
    <r>
      <rPr>
        <sz val="10"/>
        <rFont val="GHEA Grapalat"/>
        <family val="3"/>
      </rPr>
      <t>այդ թվում`</t>
    </r>
  </si>
  <si>
    <t>Գույքահարկ փոխադրամիջոցների համար</t>
  </si>
  <si>
    <r>
      <t xml:space="preserve">1.3 Տեղական տուրքեր
</t>
    </r>
    <r>
      <rPr>
        <sz val="10"/>
        <rFont val="GHEA Grapalat"/>
        <family val="3"/>
      </rPr>
      <t>(տող 11301 + տող 11302 + տող 11303 + տող 11304 + տող 11305 + տող 11306 + տող 11307 + տող 11308 + տող 11309 + տող 11310 + տող 11311+տող 11312+ տող 11313 + տող 11314+տող 11315+ տող 11316 + տող 11317+ տող 11318 + տող 11319)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</si>
  <si>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
                          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</si>
  <si>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
</t>
  </si>
  <si>
    <t xml:space="preserve">Համայնքի վարչական տարածքում շենքերի, շինությունների և քաղաքաշինական այլ օբյեկտների  քանդման թույլտվության համար 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</si>
  <si>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 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</si>
  <si>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</si>
  <si>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իրերի՝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</si>
  <si>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</si>
  <si>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«Առևտրի և ծառայությունների մասին» Հայաստանի Հանրապետության օրենքով սահմանված՝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</si>
  <si>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</si>
  <si>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</si>
  <si>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</si>
  <si>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</si>
  <si>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 </t>
  </si>
  <si>
    <t xml:space="preserve">Համայնքի վարչական տարածքում մարդատար տաքսու (բացառությամբ երթուղային տաքսիների՝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</si>
  <si>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</si>
  <si>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</si>
  <si>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</si>
  <si>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</si>
  <si>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</si>
  <si>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r>
      <t xml:space="preserve">1.4 Համայնքի բյուջե վճարվող պետական տուրքեր
</t>
    </r>
    <r>
      <rPr>
        <sz val="10"/>
        <rFont val="GHEA Grapalat"/>
        <family val="3"/>
      </rPr>
      <t>(տող 1141 + տող 1142)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</si>
  <si>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</si>
  <si>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</si>
  <si>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r>
      <t xml:space="preserve"> 1.5 Այլ հարկային եկամուտներ
</t>
    </r>
    <r>
      <rPr>
        <sz val="10"/>
        <rFont val="GHEA Grapalat"/>
        <family val="3"/>
      </rPr>
      <t>(տող 1151 + տող 1155)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</si>
  <si>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Օրենքով պետական բյուջե ամրագրվող հարկերից և այլ պարտադիր վճարներից մասհանումներ համայնքների բյուջեներ
(տող 1152 + տող 1153 + տող 1154),
որից`</t>
  </si>
  <si>
    <t>Եկամտային հարկ</t>
  </si>
  <si>
    <t>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</si>
  <si>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</si>
  <si>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</si>
  <si>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r>
      <t xml:space="preserve">2. ՊԱՇՏՈՆԱԿԱՆ ԴՐԱՄԱՇՆՈՐՀՆԵՐ
</t>
    </r>
    <r>
      <rPr>
        <sz val="10"/>
        <rFont val="GHEA Grapalat"/>
        <family val="3"/>
      </rPr>
      <t>(տող 1210 + տող 1220 + տող 1230 + տող 1240 + տող 1250 + տող 1260)</t>
    </r>
    <r>
      <rPr>
        <b/>
        <sz val="10"/>
        <rFont val="GHEA Grapalat"/>
        <family val="3"/>
      </rPr>
      <t>,</t>
    </r>
    <r>
      <rPr>
        <sz val="10"/>
        <rFont val="GHEA Grapalat"/>
        <family val="3"/>
      </rPr>
      <t xml:space="preserve"> այդ թվում`</t>
    </r>
  </si>
  <si>
    <r>
      <t xml:space="preserve"> 2.1  Ընթացիկ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</si>
  <si>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</si>
  <si>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r>
      <t xml:space="preserve">2.2 Կապիտալ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</si>
  <si>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t xml:space="preserve">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
</t>
  </si>
  <si>
    <r>
      <t xml:space="preserve">2.3 Ընթացիկ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</si>
  <si>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</si>
  <si>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r>
      <t xml:space="preserve">2.4 Կապիտալ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</si>
  <si>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</si>
  <si>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r>
      <t xml:space="preserve">2.5 Ընթացիկ ներքին պաշտոնական դրամաշնորհներ` ստացված կառավարման այլ մակարդակներից
</t>
    </r>
    <r>
      <rPr>
        <sz val="10"/>
        <rFont val="GHEA Grapalat"/>
        <family val="3"/>
      </rPr>
      <t>(տող 1251 + տող 1252 + տող 1255 + տող 1256)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որից`</t>
    </r>
  </si>
  <si>
    <t>Պետական բյուջեից ֆինանսական համահարթեցման սկզբունքով տրամադրվող դոտացիաներ</t>
  </si>
  <si>
    <t>Պետական բյուջեից տրամադրվող այլ դոտացիաներ (տող 1253 + տող 1254),  այդ թվում`</t>
  </si>
  <si>
    <t>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</si>
  <si>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</si>
  <si>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</si>
  <si>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>ՀՀ այլ համայնքների բյուջեներից ընթացիկ ծախսերի ֆինանսավորման նպատակով ստացվող պաշտոնական դրամաշնորհներ</t>
  </si>
  <si>
    <t>Պետական բյուջեից կապիտալ ծախսերի ֆինանսավորման նպատակային հատկացումներ (սուբվենցիաներ)</t>
  </si>
  <si>
    <t>ՀՀ այլ համայնքներից կապիտալ ծախսերի ֆինանսավորման նպատակով ստացվող պաշտոնական դրամաշնորհներ</t>
  </si>
  <si>
    <r>
      <t xml:space="preserve">3. ԱՅԼ ԵԿԱՄՈՒՏՆԵՐ </t>
    </r>
    <r>
      <rPr>
        <sz val="10"/>
        <rFont val="GHEA Grapalat"/>
        <family val="3"/>
      </rPr>
      <t>(տող 1310 + տող 1320 + տող 1330 + տող 1340 + տող 1350 + տող 1360 + տող 1370 + տող 1380 + տող 1390)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 xml:space="preserve"> այդ թվում`</t>
    </r>
  </si>
  <si>
    <r>
      <t xml:space="preserve">3.1 Տոկոսներ
</t>
    </r>
    <r>
      <rPr>
        <sz val="10"/>
        <rFont val="GHEA Grapalat"/>
        <family val="3"/>
      </rPr>
      <t>այդ թվում`</t>
    </r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</si>
  <si>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</si>
  <si>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3.2 Շահաբաժիններ
 այդ թվում`</t>
  </si>
  <si>
    <t>Բաժնետիրական ընկերություններում համայնքի մասնակցության դիմաց համայնքի բյուջե կատարվող մասհանումներ (շահաբաժիններ)</t>
  </si>
  <si>
    <r>
      <t xml:space="preserve">3.3 Գույքի վարձակալությունից եկամուտներ
</t>
    </r>
    <r>
      <rPr>
        <sz val="10"/>
        <rFont val="GHEA Grapalat"/>
        <family val="3"/>
      </rPr>
      <t>(տող 1331 + տող 1332 + տող 1333 +  տող 1334)
այդ թվում`</t>
    </r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</si>
  <si>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</si>
  <si>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</si>
  <si>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</si>
  <si>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</si>
  <si>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r>
      <t xml:space="preserve">3.4 Համայնքի բյուջեի եկամուտներ ապրանքների մատակարարումից և ծառայությունների մատուցումից
</t>
    </r>
    <r>
      <rPr>
        <sz val="10"/>
        <rFont val="GHEA Grapalat"/>
        <family val="3"/>
      </rPr>
      <t>(տող 1341 + տող 1342 + տող 1343)
այդ թվում`</t>
    </r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</si>
  <si>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</si>
  <si>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</si>
  <si>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r>
      <t xml:space="preserve">3.5 Վարչական գանձումներ
</t>
    </r>
    <r>
      <rPr>
        <sz val="10"/>
        <rFont val="GHEA Grapalat"/>
        <family val="3"/>
      </rPr>
      <t>(տող 1351 + տող 1352 + տող 1353)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</si>
  <si>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Տեղական վճարներ 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 + տող 13520), 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</si>
  <si>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</si>
  <si>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թվում՝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</si>
  <si>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</si>
  <si>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</si>
  <si>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</si>
  <si>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</si>
  <si>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</si>
  <si>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</si>
  <si>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մառուցող կազմակերպությունների սպասարկման տարածքներում</t>
  </si>
  <si>
    <t>Ոռոգման ջրի մատակարարման համար այն համայնքներում, որոնք ներառված չեն «Ջրօգտագործողների ընկերությունների և 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</si>
  <si>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</si>
  <si>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</si>
  <si>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</si>
  <si>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</si>
  <si>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</si>
  <si>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</si>
  <si>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</si>
  <si>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</si>
  <si>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</si>
  <si>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 մուտքագրվող այլ վարչական գանձումներ</t>
  </si>
  <si>
    <r>
      <t xml:space="preserve">3.6 Մուտքեր տույժերից, տուգանքներից
</t>
    </r>
    <r>
      <rPr>
        <sz val="10"/>
        <rFont val="GHEA Grapalat"/>
        <family val="3"/>
      </rPr>
      <t>(տող 1361 + տող 1362)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թվում`</t>
    </r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</si>
  <si>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</si>
  <si>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</si>
  <si>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r>
      <t xml:space="preserve">3.7 Ընթացիկ ոչ պաշտոնական դրամաշնորհներ
 </t>
    </r>
    <r>
      <rPr>
        <sz val="10"/>
        <rFont val="GHEA Grapalat"/>
        <family val="3"/>
      </rPr>
      <t>(տող 1371 + տող 1372)</t>
    </r>
    <r>
      <rPr>
        <b/>
        <sz val="10"/>
        <rFont val="GHEA Grapalat"/>
        <family val="3"/>
      </rPr>
      <t xml:space="preserve">   </t>
    </r>
    <r>
      <rPr>
        <sz val="10"/>
        <rFont val="GHEA Grapalat"/>
        <family val="3"/>
      </rPr>
      <t>այդ թվում`</t>
    </r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</si>
  <si>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</si>
  <si>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</si>
  <si>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r>
      <t xml:space="preserve">3.8 Կապիտալ ոչ պաշտոնական դրամաշնորհներ
</t>
    </r>
    <r>
      <rPr>
        <sz val="10"/>
        <rFont val="GHEA Grapalat"/>
        <family val="3"/>
      </rPr>
      <t>(տող 1381 + տող 1382)
այդ թվում`</t>
    </r>
  </si>
  <si>
    <t xml:space="preserve">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</si>
  <si>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</si>
  <si>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r>
      <t xml:space="preserve">3.9 Այլ եկամուտներ
</t>
    </r>
    <r>
      <rPr>
        <sz val="10"/>
        <rFont val="GHEA Grapalat"/>
        <family val="3"/>
      </rPr>
      <t>(տող 1391 + տող 1392 + տող 1393)</t>
    </r>
    <r>
      <rPr>
        <b/>
        <sz val="10"/>
        <rFont val="GHEA Grapalat"/>
        <family val="3"/>
      </rPr>
      <t xml:space="preserve">  </t>
    </r>
    <r>
      <rPr>
        <sz val="10"/>
        <rFont val="GHEA Grapalat"/>
        <family val="3"/>
      </rPr>
      <t>այդ թվում`</t>
    </r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</si>
  <si>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</si>
  <si>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</si>
  <si>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</si>
  <si>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r>
      <t xml:space="preserve">1.1 Գույքային հարկեր անշարժ գույքից
</t>
    </r>
    <r>
      <rPr>
        <sz val="10"/>
        <rFont val="GHEA Grapalat"/>
        <family val="3"/>
      </rPr>
      <t>(տող 1111 + տող 1112 + տող 1113),
այդ թվում`</t>
    </r>
  </si>
  <si>
    <t>Համայնքի բյուջե մուտքագրվող անշարժ գույքի հարկ</t>
  </si>
  <si>
    <t>(01/01/2022-30/06/2022 թ. ժամանակահատվածի համար)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</si>
  <si>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</si>
  <si>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r>
      <t xml:space="preserve"> 2.6 Կապիտալ ներքին պաշտոնական դրամաշնորհներ` ստացված կառավարման այլ մակարդակներից</t>
    </r>
    <r>
      <rPr>
        <sz val="10"/>
        <rFont val="GHEA Grapalat"/>
        <family val="3"/>
      </rPr>
      <t xml:space="preserve"> (տող 1261 + տող 1262)</t>
    </r>
    <r>
      <rPr>
        <b/>
        <sz val="10"/>
        <rFont val="GHEA Grapalat"/>
        <family val="3"/>
      </rPr>
      <t xml:space="preserve">,
 </t>
    </r>
    <r>
      <rPr>
        <sz val="10"/>
        <rFont val="GHEA Grapalat"/>
        <family val="3"/>
      </rPr>
      <t>այդ թվում`</t>
    </r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</si>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</sst>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 &quot;;\-#,##0\ &quot; &quot;"/>
    <numFmt numFmtId="171" formatCode="#,##0\ &quot; &quot;;[Red]\-#,##0\ &quot; &quot;"/>
    <numFmt numFmtId="172" formatCode="#,##0.00\ &quot; &quot;;\-#,##0.00\ &quot; &quot;"/>
    <numFmt numFmtId="173" formatCode="#,##0.00\ &quot; &quot;;[Red]\-#,##0.00\ &quot; &quot;"/>
    <numFmt numFmtId="174" formatCode="_-* #,##0\ &quot; &quot;_-;\-* #,##0\ &quot; &quot;_-;_-* &quot;-&quot;\ &quot; &quot;_-;_-@_-"/>
    <numFmt numFmtId="175" formatCode="_-* #,##0\ _ _-;\-* #,##0\ _ _-;_-* &quot;-&quot;\ _ _-;_-@_-"/>
    <numFmt numFmtId="176" formatCode="_-* #,##0.00\ &quot; &quot;_-;\-* #,##0.00\ &quot; &quot;_-;_-* &quot;-&quot;??\ &quot; &quot;_-;_-@_-"/>
    <numFmt numFmtId="177" formatCode="_-* #,##0.00\ _ _-;\-* #,##0.00\ _ _-;_-* &quot;-&quot;??\ _ _-;_-@_-"/>
    <numFmt numFmtId="178" formatCode="#,##0&quot; &quot;;\-#,##0&quot; &quot;"/>
    <numFmt numFmtId="179" formatCode="#,##0&quot; &quot;;[Red]\-#,##0&quot; &quot;"/>
    <numFmt numFmtId="180" formatCode="#,##0.00&quot; &quot;;\-#,##0.00&quot; &quot;"/>
    <numFmt numFmtId="181" formatCode="#,##0.00&quot; &quot;;[Red]\-#,##0.00&quot; &quot;"/>
    <numFmt numFmtId="182" formatCode="_-* #,##0&quot; &quot;_-;\-* #,##0&quot; &quot;_-;_-* &quot;-&quot;&quot; &quot;_-;_-@_-"/>
    <numFmt numFmtId="183" formatCode="_-* #,##0_ _-;\-* #,##0_ _-;_-* &quot;-&quot;_ _-;_-@_-"/>
    <numFmt numFmtId="184" formatCode="_-* #,##0.00&quot; &quot;_-;\-* #,##0.00&quot; &quot;_-;_-* &quot;-&quot;??&quot; &quot;_-;_-@_-"/>
    <numFmt numFmtId="185" formatCode="_-* #,##0.00_ _-;\-* #,##0.00_ _-;_-* &quot;-&quot;??_ 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[$-FC19]d\ mmmm\ yyyy\ &quot;г.&quot;"/>
    <numFmt numFmtId="203" formatCode="0.0"/>
    <numFmt numFmtId="204" formatCode="dd/mm/yyyy"/>
    <numFmt numFmtId="205" formatCode="#,##0.0_);\(#,##0.0\)"/>
    <numFmt numFmtId="206" formatCode="#,##0.0&quot;  &quot;;\-#,##0.0&quot;  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10.5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2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quotePrefix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01" fontId="6" fillId="0" borderId="22" xfId="0" applyNumberFormat="1" applyFont="1" applyFill="1" applyBorder="1" applyAlignment="1">
      <alignment horizontal="center" vertical="center" wrapText="1"/>
    </xf>
    <xf numFmtId="201" fontId="6" fillId="0" borderId="23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201" fontId="6" fillId="0" borderId="25" xfId="0" applyNumberFormat="1" applyFont="1" applyFill="1" applyBorder="1" applyAlignment="1">
      <alignment horizontal="center" vertical="center"/>
    </xf>
    <xf numFmtId="201" fontId="6" fillId="0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201" fontId="6" fillId="0" borderId="25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201" fontId="4" fillId="0" borderId="22" xfId="0" applyNumberFormat="1" applyFont="1" applyFill="1" applyBorder="1" applyAlignment="1">
      <alignment horizontal="center" vertical="center"/>
    </xf>
    <xf numFmtId="201" fontId="4" fillId="0" borderId="2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 quotePrefix="1">
      <alignment horizontal="center" vertical="center"/>
    </xf>
    <xf numFmtId="0" fontId="6" fillId="0" borderId="19" xfId="0" applyNumberFormat="1" applyFont="1" applyFill="1" applyBorder="1" applyAlignment="1" quotePrefix="1">
      <alignment horizontal="center" vertical="center"/>
    </xf>
    <xf numFmtId="49" fontId="4" fillId="0" borderId="19" xfId="0" applyNumberFormat="1" applyFont="1" applyFill="1" applyBorder="1" applyAlignment="1" quotePrefix="1">
      <alignment horizontal="center" vertical="center"/>
    </xf>
    <xf numFmtId="0" fontId="4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01" fontId="4" fillId="0" borderId="25" xfId="0" applyNumberFormat="1" applyFont="1" applyFill="1" applyBorder="1" applyAlignment="1">
      <alignment horizontal="center" vertical="center"/>
    </xf>
    <xf numFmtId="201" fontId="4" fillId="0" borderId="26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 wrapText="1"/>
    </xf>
    <xf numFmtId="49" fontId="6" fillId="0" borderId="27" xfId="0" applyNumberFormat="1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201" fontId="6" fillId="0" borderId="22" xfId="0" applyNumberFormat="1" applyFont="1" applyFill="1" applyBorder="1" applyAlignment="1">
      <alignment horizontal="center" vertical="center"/>
    </xf>
    <xf numFmtId="201" fontId="6" fillId="0" borderId="2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quotePrefix="1">
      <alignment horizontal="center" vertical="center"/>
    </xf>
    <xf numFmtId="201" fontId="4" fillId="0" borderId="25" xfId="0" applyNumberFormat="1" applyFont="1" applyFill="1" applyBorder="1" applyAlignment="1">
      <alignment horizontal="center" vertical="center" wrapText="1"/>
    </xf>
    <xf numFmtId="201" fontId="6" fillId="0" borderId="26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 quotePrefix="1">
      <alignment horizontal="center" vertical="center"/>
    </xf>
    <xf numFmtId="0" fontId="6" fillId="33" borderId="22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4" fillId="33" borderId="17" xfId="0" applyNumberFormat="1" applyFont="1" applyFill="1" applyBorder="1" applyAlignment="1">
      <alignment vertical="center" wrapText="1"/>
    </xf>
    <xf numFmtId="201" fontId="4" fillId="33" borderId="2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 quotePrefix="1">
      <alignment horizontal="center" vertical="center"/>
    </xf>
    <xf numFmtId="201" fontId="6" fillId="33" borderId="22" xfId="0" applyNumberFormat="1" applyFont="1" applyFill="1" applyBorder="1" applyAlignment="1">
      <alignment horizontal="center" vertical="center" wrapText="1"/>
    </xf>
    <xf numFmtId="201" fontId="6" fillId="33" borderId="22" xfId="0" applyNumberFormat="1" applyFont="1" applyFill="1" applyBorder="1" applyAlignment="1">
      <alignment horizontal="center" vertical="center"/>
    </xf>
    <xf numFmtId="201" fontId="6" fillId="33" borderId="2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 quotePrefix="1">
      <alignment vertical="center"/>
    </xf>
    <xf numFmtId="49" fontId="4" fillId="0" borderId="29" xfId="0" applyNumberFormat="1" applyFont="1" applyFill="1" applyBorder="1" applyAlignment="1" quotePrefix="1">
      <alignment horizontal="center" vertical="center"/>
    </xf>
    <xf numFmtId="0" fontId="4" fillId="0" borderId="30" xfId="0" applyNumberFormat="1" applyFont="1" applyFill="1" applyBorder="1" applyAlignment="1">
      <alignment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201" fontId="4" fillId="0" borderId="30" xfId="0" applyNumberFormat="1" applyFont="1" applyFill="1" applyBorder="1" applyAlignment="1">
      <alignment horizontal="center" vertical="center"/>
    </xf>
    <xf numFmtId="201" fontId="4" fillId="0" borderId="30" xfId="46" applyNumberFormat="1" applyFont="1" applyFill="1" applyBorder="1" applyAlignment="1">
      <alignment horizontal="center" vertical="center"/>
    </xf>
    <xf numFmtId="201" fontId="4" fillId="0" borderId="15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201" fontId="4" fillId="0" borderId="0" xfId="0" applyNumberFormat="1" applyFont="1" applyFill="1" applyBorder="1" applyAlignment="1">
      <alignment horizontal="center" vertical="center"/>
    </xf>
    <xf numFmtId="201" fontId="6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1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Continuous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[0]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zoomScalePageLayoutView="0" workbookViewId="0" topLeftCell="B1">
      <selection activeCell="H13" sqref="H13"/>
    </sheetView>
  </sheetViews>
  <sheetFormatPr defaultColWidth="9.140625" defaultRowHeight="12.75"/>
  <cols>
    <col min="1" max="1" width="7.140625" style="9" customWidth="1"/>
    <col min="2" max="2" width="59.8515625" style="2" customWidth="1"/>
    <col min="3" max="3" width="8.7109375" style="9" customWidth="1"/>
    <col min="4" max="4" width="14.421875" style="3" customWidth="1"/>
    <col min="5" max="5" width="15.421875" style="87" customWidth="1"/>
    <col min="6" max="6" width="14.28125" style="87" customWidth="1"/>
    <col min="7" max="7" width="14.140625" style="3" customWidth="1"/>
    <col min="8" max="8" width="15.28125" style="87" customWidth="1"/>
    <col min="9" max="9" width="13.00390625" style="87" customWidth="1"/>
    <col min="10" max="10" width="14.140625" style="3" customWidth="1"/>
    <col min="11" max="11" width="14.140625" style="87" customWidth="1"/>
    <col min="12" max="12" width="12.421875" style="87" customWidth="1"/>
    <col min="13" max="16384" width="9.140625" style="6" customWidth="1"/>
  </cols>
  <sheetData>
    <row r="1" spans="1:12" ht="13.5">
      <c r="A1" s="90"/>
      <c r="B1" s="91"/>
      <c r="C1" s="90"/>
      <c r="D1" s="5"/>
      <c r="E1" s="92"/>
      <c r="F1" s="5"/>
      <c r="G1" s="5"/>
      <c r="H1" s="5"/>
      <c r="I1" s="5"/>
      <c r="J1" s="5"/>
      <c r="K1" s="5"/>
      <c r="L1" s="5" t="s">
        <v>80</v>
      </c>
    </row>
    <row r="2" spans="1:12" ht="24.75" customHeight="1">
      <c r="A2" s="93" t="s">
        <v>81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3" customFormat="1" ht="21" customHeight="1">
      <c r="A3" s="93" t="s">
        <v>82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3" customFormat="1" ht="21" customHeight="1">
      <c r="A4" s="100" t="s">
        <v>199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s="4" customFormat="1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>
      <c r="A6" s="8"/>
      <c r="B6" s="6"/>
      <c r="C6" s="8"/>
      <c r="D6" s="6"/>
      <c r="E6" s="6"/>
      <c r="F6" s="6"/>
      <c r="G6" s="6"/>
      <c r="H6" s="6"/>
      <c r="I6" s="6"/>
      <c r="J6" s="6"/>
      <c r="K6" s="6"/>
      <c r="L6" s="6"/>
    </row>
    <row r="7" spans="2:12" ht="14.25" thickBot="1">
      <c r="B7" s="9"/>
      <c r="D7" s="1"/>
      <c r="E7" s="1"/>
      <c r="F7" s="10"/>
      <c r="G7" s="1"/>
      <c r="H7" s="1"/>
      <c r="I7" s="10"/>
      <c r="J7" s="1"/>
      <c r="K7" s="11" t="s">
        <v>83</v>
      </c>
      <c r="L7" s="10"/>
    </row>
    <row r="8" spans="1:12" ht="26.25" customHeight="1" thickBot="1">
      <c r="A8" s="12"/>
      <c r="B8" s="12"/>
      <c r="C8" s="12"/>
      <c r="D8" s="101" t="s">
        <v>84</v>
      </c>
      <c r="E8" s="101"/>
      <c r="F8" s="102"/>
      <c r="G8" s="103" t="s">
        <v>85</v>
      </c>
      <c r="H8" s="101"/>
      <c r="I8" s="102"/>
      <c r="J8" s="101" t="s">
        <v>86</v>
      </c>
      <c r="K8" s="101"/>
      <c r="L8" s="102"/>
    </row>
    <row r="9" spans="1:12" ht="16.5" customHeight="1">
      <c r="A9" s="98" t="s">
        <v>87</v>
      </c>
      <c r="B9" s="98" t="s">
        <v>88</v>
      </c>
      <c r="C9" s="98" t="s">
        <v>89</v>
      </c>
      <c r="D9" s="96" t="s">
        <v>90</v>
      </c>
      <c r="E9" s="13" t="s">
        <v>91</v>
      </c>
      <c r="F9" s="13"/>
      <c r="G9" s="94" t="s">
        <v>92</v>
      </c>
      <c r="H9" s="13" t="s">
        <v>91</v>
      </c>
      <c r="I9" s="14"/>
      <c r="J9" s="96" t="s">
        <v>93</v>
      </c>
      <c r="K9" s="13" t="s">
        <v>91</v>
      </c>
      <c r="L9" s="15"/>
    </row>
    <row r="10" spans="1:13" ht="27.75" thickBot="1">
      <c r="A10" s="99"/>
      <c r="B10" s="99"/>
      <c r="C10" s="99"/>
      <c r="D10" s="97"/>
      <c r="E10" s="16" t="s">
        <v>94</v>
      </c>
      <c r="F10" s="17" t="s">
        <v>95</v>
      </c>
      <c r="G10" s="95"/>
      <c r="H10" s="16" t="s">
        <v>94</v>
      </c>
      <c r="I10" s="18" t="s">
        <v>95</v>
      </c>
      <c r="J10" s="97"/>
      <c r="K10" s="16" t="s">
        <v>94</v>
      </c>
      <c r="L10" s="18" t="s">
        <v>95</v>
      </c>
      <c r="M10" s="19"/>
    </row>
    <row r="11" spans="1:12" s="9" customFormat="1" ht="13.5">
      <c r="A11" s="20">
        <v>1</v>
      </c>
      <c r="B11" s="21">
        <v>2</v>
      </c>
      <c r="C11" s="22">
        <v>3</v>
      </c>
      <c r="D11" s="22">
        <v>4</v>
      </c>
      <c r="E11" s="22">
        <v>5</v>
      </c>
      <c r="F11" s="21">
        <v>6</v>
      </c>
      <c r="G11" s="22">
        <v>7</v>
      </c>
      <c r="H11" s="22">
        <v>8</v>
      </c>
      <c r="I11" s="21">
        <v>9</v>
      </c>
      <c r="J11" s="22">
        <v>10</v>
      </c>
      <c r="K11" s="22">
        <v>11</v>
      </c>
      <c r="L11" s="23">
        <v>12</v>
      </c>
    </row>
    <row r="12" spans="1:12" s="1" customFormat="1" ht="56.25" customHeight="1">
      <c r="A12" s="24" t="s">
        <v>8</v>
      </c>
      <c r="B12" s="25" t="s">
        <v>96</v>
      </c>
      <c r="C12" s="26"/>
      <c r="D12" s="27">
        <f aca="true" t="shared" si="0" ref="D12:L12">SUM(D13,D49,D68)</f>
        <v>180612839.41649997</v>
      </c>
      <c r="E12" s="27">
        <f t="shared" si="0"/>
        <v>170843480.4803</v>
      </c>
      <c r="F12" s="27">
        <f t="shared" si="0"/>
        <v>19103044.274400003</v>
      </c>
      <c r="G12" s="27">
        <f t="shared" si="0"/>
        <v>205441604.7138</v>
      </c>
      <c r="H12" s="27">
        <f t="shared" si="0"/>
        <v>184078858.402</v>
      </c>
      <c r="I12" s="27">
        <f t="shared" si="0"/>
        <v>27049305.1034</v>
      </c>
      <c r="J12" s="27">
        <f t="shared" si="0"/>
        <v>79973553.21869999</v>
      </c>
      <c r="K12" s="27">
        <f t="shared" si="0"/>
        <v>75540109.7316</v>
      </c>
      <c r="L12" s="28">
        <f t="shared" si="0"/>
        <v>5260095.4781</v>
      </c>
    </row>
    <row r="13" spans="1:12" s="34" customFormat="1" ht="61.5" customHeight="1">
      <c r="A13" s="29" t="s">
        <v>9</v>
      </c>
      <c r="B13" s="30" t="s">
        <v>97</v>
      </c>
      <c r="C13" s="31">
        <v>7100</v>
      </c>
      <c r="D13" s="27">
        <f>SUM(D14,D18,D20,D40,D43)</f>
        <v>43435641.56299999</v>
      </c>
      <c r="E13" s="27">
        <f>SUM(E14,E18,E20,E40,E43)</f>
        <v>43435641.56299999</v>
      </c>
      <c r="F13" s="32" t="s">
        <v>11</v>
      </c>
      <c r="G13" s="27">
        <f>SUM(G14,G18,G20,G40,G43)</f>
        <v>44056666.182000004</v>
      </c>
      <c r="H13" s="27">
        <f>SUM(H14,H18,H20,H40,H43)</f>
        <v>44056666.182000004</v>
      </c>
      <c r="I13" s="32" t="s">
        <v>11</v>
      </c>
      <c r="J13" s="27">
        <f>SUM(J14,J18,J20,J40,J43)</f>
        <v>17756122.2612</v>
      </c>
      <c r="K13" s="27">
        <f>SUM(K14,K18,K20,K40,K43)</f>
        <v>17756122.2612</v>
      </c>
      <c r="L13" s="33" t="s">
        <v>11</v>
      </c>
    </row>
    <row r="14" spans="1:12" s="34" customFormat="1" ht="45" customHeight="1">
      <c r="A14" s="29" t="s">
        <v>0</v>
      </c>
      <c r="B14" s="35" t="s">
        <v>197</v>
      </c>
      <c r="C14" s="36">
        <v>7131</v>
      </c>
      <c r="D14" s="37">
        <f>SUM(D15:D17)</f>
        <v>15603899.124999998</v>
      </c>
      <c r="E14" s="37">
        <f>SUM(E15:E17)</f>
        <v>15603899.124999998</v>
      </c>
      <c r="F14" s="32" t="s">
        <v>11</v>
      </c>
      <c r="G14" s="37">
        <f>SUM(G15:G17)</f>
        <v>15863145.395</v>
      </c>
      <c r="H14" s="37">
        <f>SUM(H15:H17)</f>
        <v>15863145.395</v>
      </c>
      <c r="I14" s="32" t="s">
        <v>11</v>
      </c>
      <c r="J14" s="37">
        <f>SUM(J15:J17)</f>
        <v>4595643.0286</v>
      </c>
      <c r="K14" s="37">
        <f>SUM(K15:K17)</f>
        <v>4595643.0286</v>
      </c>
      <c r="L14" s="33" t="s">
        <v>11</v>
      </c>
    </row>
    <row r="15" spans="1:12" ht="40.5" customHeight="1">
      <c r="A15" s="38" t="s">
        <v>15</v>
      </c>
      <c r="B15" s="39" t="s">
        <v>98</v>
      </c>
      <c r="C15" s="40"/>
      <c r="D15" s="41">
        <f>SUM(E15:F15)</f>
        <v>1838326.355</v>
      </c>
      <c r="E15" s="41">
        <v>1838326.355</v>
      </c>
      <c r="F15" s="41" t="s">
        <v>11</v>
      </c>
      <c r="G15" s="41">
        <f>SUM(H15:I15)</f>
        <v>1882111.605</v>
      </c>
      <c r="H15" s="41">
        <v>1882111.605</v>
      </c>
      <c r="I15" s="41" t="s">
        <v>11</v>
      </c>
      <c r="J15" s="41">
        <f>SUM(K15:L15)</f>
        <v>510670.4066</v>
      </c>
      <c r="K15" s="41">
        <v>510670.4066</v>
      </c>
      <c r="L15" s="42" t="s">
        <v>11</v>
      </c>
    </row>
    <row r="16" spans="1:12" ht="40.5" customHeight="1">
      <c r="A16" s="43">
        <v>1112</v>
      </c>
      <c r="B16" s="39" t="s">
        <v>99</v>
      </c>
      <c r="C16" s="40"/>
      <c r="D16" s="41">
        <f>SUM(E16:F16)</f>
        <v>1021002.5499999999</v>
      </c>
      <c r="E16" s="41">
        <v>1021002.5499999999</v>
      </c>
      <c r="F16" s="41" t="s">
        <v>11</v>
      </c>
      <c r="G16" s="41">
        <f>SUM(H16:I16)</f>
        <v>1151517.611</v>
      </c>
      <c r="H16" s="41">
        <v>1151517.611</v>
      </c>
      <c r="I16" s="41" t="s">
        <v>11</v>
      </c>
      <c r="J16" s="41">
        <f>SUM(K16:L16)</f>
        <v>425464.7219</v>
      </c>
      <c r="K16" s="41">
        <v>425464.7219</v>
      </c>
      <c r="L16" s="42" t="s">
        <v>11</v>
      </c>
    </row>
    <row r="17" spans="1:18" ht="27" customHeight="1">
      <c r="A17" s="59">
        <v>1113</v>
      </c>
      <c r="B17" s="46" t="s">
        <v>198</v>
      </c>
      <c r="C17" s="47"/>
      <c r="D17" s="41">
        <f>SUM(E17:F17)</f>
        <v>12744570.219999999</v>
      </c>
      <c r="E17" s="41">
        <v>12744570.219999999</v>
      </c>
      <c r="F17" s="41" t="s">
        <v>11</v>
      </c>
      <c r="G17" s="41">
        <f>SUM(H17:I17)</f>
        <v>12829516.179</v>
      </c>
      <c r="H17" s="41">
        <v>12829516.179</v>
      </c>
      <c r="I17" s="41" t="s">
        <v>11</v>
      </c>
      <c r="J17" s="41">
        <f>SUM(K17:L17)</f>
        <v>3659507.9001</v>
      </c>
      <c r="K17" s="41">
        <v>3659507.9001</v>
      </c>
      <c r="L17" s="42" t="s">
        <v>11</v>
      </c>
      <c r="M17" s="88"/>
      <c r="N17" s="88"/>
      <c r="O17" s="88"/>
      <c r="P17" s="88"/>
      <c r="Q17" s="88"/>
      <c r="R17" s="88"/>
    </row>
    <row r="18" spans="1:12" s="34" customFormat="1" ht="28.5" customHeight="1">
      <c r="A18" s="44">
        <v>1120</v>
      </c>
      <c r="B18" s="35" t="s">
        <v>100</v>
      </c>
      <c r="C18" s="36">
        <v>7136</v>
      </c>
      <c r="D18" s="37">
        <f>SUM(D19)</f>
        <v>22749329.723</v>
      </c>
      <c r="E18" s="37">
        <f>SUM(E19)</f>
        <v>22749329.723</v>
      </c>
      <c r="F18" s="32" t="s">
        <v>11</v>
      </c>
      <c r="G18" s="37">
        <f>SUM(G19)</f>
        <v>23058846.372</v>
      </c>
      <c r="H18" s="37">
        <f>SUM(H19)</f>
        <v>23058846.372</v>
      </c>
      <c r="I18" s="32" t="s">
        <v>11</v>
      </c>
      <c r="J18" s="37">
        <f>SUM(J19)</f>
        <v>9726543.8999</v>
      </c>
      <c r="K18" s="37">
        <f>SUM(K19)</f>
        <v>9726543.8999</v>
      </c>
      <c r="L18" s="33" t="s">
        <v>11</v>
      </c>
    </row>
    <row r="19" spans="1:12" ht="32.25" customHeight="1">
      <c r="A19" s="38" t="s">
        <v>16</v>
      </c>
      <c r="B19" s="39" t="s">
        <v>101</v>
      </c>
      <c r="C19" s="40"/>
      <c r="D19" s="41">
        <f>SUM(E19:F19)</f>
        <v>22749329.723</v>
      </c>
      <c r="E19" s="41">
        <v>22749329.723</v>
      </c>
      <c r="F19" s="41" t="s">
        <v>11</v>
      </c>
      <c r="G19" s="41">
        <f>SUM(H19:I19)</f>
        <v>23058846.372</v>
      </c>
      <c r="H19" s="41">
        <v>23058846.372</v>
      </c>
      <c r="I19" s="41" t="s">
        <v>11</v>
      </c>
      <c r="J19" s="41">
        <f>SUM(K19:L19)</f>
        <v>9726543.8999</v>
      </c>
      <c r="K19" s="41">
        <v>9726543.8999</v>
      </c>
      <c r="L19" s="42" t="s">
        <v>11</v>
      </c>
    </row>
    <row r="20" spans="1:12" s="34" customFormat="1" ht="100.5" customHeight="1">
      <c r="A20" s="29" t="s">
        <v>1</v>
      </c>
      <c r="B20" s="35" t="s">
        <v>102</v>
      </c>
      <c r="C20" s="31">
        <v>7145</v>
      </c>
      <c r="D20" s="37">
        <f>SUM(D21:D39)</f>
        <v>4198782.414999999</v>
      </c>
      <c r="E20" s="37">
        <f>SUM(E21:E39)</f>
        <v>4198782.414999999</v>
      </c>
      <c r="F20" s="32" t="s">
        <v>11</v>
      </c>
      <c r="G20" s="37">
        <f>SUM(G21:G39)</f>
        <v>4250044.115</v>
      </c>
      <c r="H20" s="37">
        <f>SUM(H21:H39)</f>
        <v>4250044.115</v>
      </c>
      <c r="I20" s="32" t="s">
        <v>11</v>
      </c>
      <c r="J20" s="37">
        <f>SUM(J21:J39)</f>
        <v>2841572.8156999997</v>
      </c>
      <c r="K20" s="37">
        <f>SUM(K21:K39)</f>
        <v>2841572.8156999997</v>
      </c>
      <c r="L20" s="33" t="s">
        <v>11</v>
      </c>
    </row>
    <row r="21" spans="1:12" ht="57" customHeight="1">
      <c r="A21" s="45" t="s">
        <v>39</v>
      </c>
      <c r="B21" s="46" t="s">
        <v>103</v>
      </c>
      <c r="C21" s="47"/>
      <c r="D21" s="41">
        <f aca="true" t="shared" si="1" ref="D21:D39">SUM(E21:F21)</f>
        <v>337952.6</v>
      </c>
      <c r="E21" s="41">
        <v>337952.6</v>
      </c>
      <c r="F21" s="48" t="s">
        <v>11</v>
      </c>
      <c r="G21" s="41">
        <f>SUM(H21:I21)</f>
        <v>337967.6</v>
      </c>
      <c r="H21" s="48">
        <v>337967.6</v>
      </c>
      <c r="I21" s="48" t="s">
        <v>11</v>
      </c>
      <c r="J21" s="41">
        <f>SUM(K21:L21)</f>
        <v>192079.653</v>
      </c>
      <c r="K21" s="48">
        <v>192079.653</v>
      </c>
      <c r="L21" s="49" t="s">
        <v>11</v>
      </c>
    </row>
    <row r="22" spans="1:12" s="1" customFormat="1" ht="69.75" customHeight="1">
      <c r="A22" s="45" t="s">
        <v>40</v>
      </c>
      <c r="B22" s="50" t="s">
        <v>104</v>
      </c>
      <c r="C22" s="51"/>
      <c r="D22" s="41">
        <f t="shared" si="1"/>
        <v>40344.5</v>
      </c>
      <c r="E22" s="48">
        <v>40344.5</v>
      </c>
      <c r="F22" s="48" t="s">
        <v>11</v>
      </c>
      <c r="G22" s="41">
        <f>SUM(H22:I22)</f>
        <v>40344.5</v>
      </c>
      <c r="H22" s="48">
        <v>40344.5</v>
      </c>
      <c r="I22" s="48" t="s">
        <v>11</v>
      </c>
      <c r="J22" s="41">
        <f>SUM(K22:L22)</f>
        <v>35052.753</v>
      </c>
      <c r="K22" s="48">
        <v>35052.753</v>
      </c>
      <c r="L22" s="49" t="s">
        <v>11</v>
      </c>
    </row>
    <row r="23" spans="1:12" s="1" customFormat="1" ht="40.5">
      <c r="A23" s="38" t="s">
        <v>41</v>
      </c>
      <c r="B23" s="52" t="s">
        <v>105</v>
      </c>
      <c r="C23" s="40"/>
      <c r="D23" s="41">
        <f t="shared" si="1"/>
        <v>22639.3</v>
      </c>
      <c r="E23" s="41">
        <v>22639.3</v>
      </c>
      <c r="F23" s="41" t="s">
        <v>11</v>
      </c>
      <c r="G23" s="41">
        <f aca="true" t="shared" si="2" ref="G23:G42">SUM(H23:I23)</f>
        <v>22649.3</v>
      </c>
      <c r="H23" s="41">
        <v>22649.3</v>
      </c>
      <c r="I23" s="41" t="s">
        <v>11</v>
      </c>
      <c r="J23" s="41">
        <f aca="true" t="shared" si="3" ref="J23:J42">SUM(K23:L23)</f>
        <v>11940.498</v>
      </c>
      <c r="K23" s="41">
        <v>11940.498</v>
      </c>
      <c r="L23" s="42" t="s">
        <v>11</v>
      </c>
    </row>
    <row r="24" spans="1:12" s="1" customFormat="1" ht="112.5" customHeight="1">
      <c r="A24" s="38" t="s">
        <v>42</v>
      </c>
      <c r="B24" s="52" t="s">
        <v>106</v>
      </c>
      <c r="C24" s="40"/>
      <c r="D24" s="41">
        <f t="shared" si="1"/>
        <v>259753</v>
      </c>
      <c r="E24" s="41">
        <v>259753</v>
      </c>
      <c r="F24" s="41" t="s">
        <v>11</v>
      </c>
      <c r="G24" s="41">
        <f t="shared" si="2"/>
        <v>310283.5</v>
      </c>
      <c r="H24" s="41">
        <v>310283.5</v>
      </c>
      <c r="I24" s="41" t="s">
        <v>11</v>
      </c>
      <c r="J24" s="41">
        <f t="shared" si="3"/>
        <v>277437.49</v>
      </c>
      <c r="K24" s="41">
        <v>277437.49</v>
      </c>
      <c r="L24" s="42" t="s">
        <v>11</v>
      </c>
    </row>
    <row r="25" spans="1:12" s="1" customFormat="1" ht="90.75" customHeight="1">
      <c r="A25" s="38" t="s">
        <v>43</v>
      </c>
      <c r="B25" s="52" t="s">
        <v>107</v>
      </c>
      <c r="C25" s="40"/>
      <c r="D25" s="41">
        <f t="shared" si="1"/>
        <v>60070.5</v>
      </c>
      <c r="E25" s="41">
        <v>60070.5</v>
      </c>
      <c r="F25" s="41" t="s">
        <v>11</v>
      </c>
      <c r="G25" s="41">
        <f t="shared" si="2"/>
        <v>60480.5</v>
      </c>
      <c r="H25" s="41">
        <v>60480.5</v>
      </c>
      <c r="I25" s="41" t="s">
        <v>11</v>
      </c>
      <c r="J25" s="41">
        <f t="shared" si="3"/>
        <v>56603.46</v>
      </c>
      <c r="K25" s="41">
        <v>56603.46</v>
      </c>
      <c r="L25" s="42" t="s">
        <v>11</v>
      </c>
    </row>
    <row r="26" spans="1:12" s="1" customFormat="1" ht="40.5">
      <c r="A26" s="53" t="s">
        <v>44</v>
      </c>
      <c r="B26" s="52" t="s">
        <v>108</v>
      </c>
      <c r="C26" s="40"/>
      <c r="D26" s="41">
        <f t="shared" si="1"/>
        <v>58397</v>
      </c>
      <c r="E26" s="41">
        <v>58397</v>
      </c>
      <c r="F26" s="41" t="s">
        <v>11</v>
      </c>
      <c r="G26" s="41">
        <f t="shared" si="2"/>
        <v>58397</v>
      </c>
      <c r="H26" s="41">
        <v>58397</v>
      </c>
      <c r="I26" s="41" t="s">
        <v>11</v>
      </c>
      <c r="J26" s="41">
        <f t="shared" si="3"/>
        <v>53576.56</v>
      </c>
      <c r="K26" s="41">
        <v>53576.56</v>
      </c>
      <c r="L26" s="42" t="s">
        <v>11</v>
      </c>
    </row>
    <row r="27" spans="1:12" s="1" customFormat="1" ht="40.5">
      <c r="A27" s="38" t="s">
        <v>45</v>
      </c>
      <c r="B27" s="52" t="s">
        <v>109</v>
      </c>
      <c r="C27" s="40"/>
      <c r="D27" s="41">
        <f t="shared" si="1"/>
        <v>984966.7</v>
      </c>
      <c r="E27" s="41">
        <v>984966.7</v>
      </c>
      <c r="F27" s="41" t="s">
        <v>11</v>
      </c>
      <c r="G27" s="41">
        <f t="shared" si="2"/>
        <v>981987.8</v>
      </c>
      <c r="H27" s="41">
        <v>981987.8</v>
      </c>
      <c r="I27" s="41" t="s">
        <v>11</v>
      </c>
      <c r="J27" s="41">
        <f t="shared" si="3"/>
        <v>613328.406</v>
      </c>
      <c r="K27" s="41">
        <v>613328.406</v>
      </c>
      <c r="L27" s="42" t="s">
        <v>11</v>
      </c>
    </row>
    <row r="28" spans="1:12" s="1" customFormat="1" ht="54">
      <c r="A28" s="38" t="s">
        <v>46</v>
      </c>
      <c r="B28" s="54" t="s">
        <v>110</v>
      </c>
      <c r="C28" s="40"/>
      <c r="D28" s="41">
        <f t="shared" si="1"/>
        <v>193363.75</v>
      </c>
      <c r="E28" s="41">
        <v>193363.75</v>
      </c>
      <c r="F28" s="41" t="s">
        <v>11</v>
      </c>
      <c r="G28" s="41">
        <f t="shared" si="2"/>
        <v>193863.75</v>
      </c>
      <c r="H28" s="41">
        <v>193863.75</v>
      </c>
      <c r="I28" s="41" t="s">
        <v>11</v>
      </c>
      <c r="J28" s="41">
        <f t="shared" si="3"/>
        <v>119452.73</v>
      </c>
      <c r="K28" s="41">
        <v>119452.73</v>
      </c>
      <c r="L28" s="42" t="s">
        <v>11</v>
      </c>
    </row>
    <row r="29" spans="1:12" s="1" customFormat="1" ht="67.5">
      <c r="A29" s="38" t="s">
        <v>47</v>
      </c>
      <c r="B29" s="52" t="s">
        <v>111</v>
      </c>
      <c r="C29" s="40"/>
      <c r="D29" s="41">
        <f t="shared" si="1"/>
        <v>176687.25</v>
      </c>
      <c r="E29" s="41">
        <v>176687.25</v>
      </c>
      <c r="F29" s="41" t="s">
        <v>11</v>
      </c>
      <c r="G29" s="41">
        <f t="shared" si="2"/>
        <v>176962.25</v>
      </c>
      <c r="H29" s="41">
        <v>176962.25</v>
      </c>
      <c r="I29" s="41" t="s">
        <v>11</v>
      </c>
      <c r="J29" s="41">
        <f t="shared" si="3"/>
        <v>187060.83120000002</v>
      </c>
      <c r="K29" s="41">
        <v>187060.83120000002</v>
      </c>
      <c r="L29" s="42" t="s">
        <v>11</v>
      </c>
    </row>
    <row r="30" spans="1:12" s="1" customFormat="1" ht="45.75" customHeight="1">
      <c r="A30" s="38" t="s">
        <v>48</v>
      </c>
      <c r="B30" s="52" t="s">
        <v>112</v>
      </c>
      <c r="C30" s="40"/>
      <c r="D30" s="41">
        <f t="shared" si="1"/>
        <v>245414.40000000002</v>
      </c>
      <c r="E30" s="41">
        <v>245414.40000000002</v>
      </c>
      <c r="F30" s="41" t="s">
        <v>11</v>
      </c>
      <c r="G30" s="41">
        <f t="shared" si="2"/>
        <v>245744.5</v>
      </c>
      <c r="H30" s="41">
        <v>245744.5</v>
      </c>
      <c r="I30" s="41" t="s">
        <v>11</v>
      </c>
      <c r="J30" s="41">
        <f t="shared" si="3"/>
        <v>184122.3468</v>
      </c>
      <c r="K30" s="41">
        <v>184122.3468</v>
      </c>
      <c r="L30" s="42" t="s">
        <v>11</v>
      </c>
    </row>
    <row r="31" spans="1:12" s="1" customFormat="1" ht="45.75" customHeight="1">
      <c r="A31" s="38" t="s">
        <v>49</v>
      </c>
      <c r="B31" s="52" t="s">
        <v>113</v>
      </c>
      <c r="C31" s="40"/>
      <c r="D31" s="41">
        <f t="shared" si="1"/>
        <v>2585</v>
      </c>
      <c r="E31" s="41">
        <v>2585</v>
      </c>
      <c r="F31" s="41" t="s">
        <v>11</v>
      </c>
      <c r="G31" s="41">
        <f>SUM(H31:I31)</f>
        <v>2310</v>
      </c>
      <c r="H31" s="41">
        <v>2310</v>
      </c>
      <c r="I31" s="41" t="s">
        <v>11</v>
      </c>
      <c r="J31" s="41">
        <f>SUM(K31:L31)</f>
        <v>106.6</v>
      </c>
      <c r="K31" s="41">
        <v>106.6</v>
      </c>
      <c r="L31" s="42" t="s">
        <v>11</v>
      </c>
    </row>
    <row r="32" spans="1:12" s="1" customFormat="1" ht="114" customHeight="1">
      <c r="A32" s="38" t="s">
        <v>50</v>
      </c>
      <c r="B32" s="52" t="s">
        <v>114</v>
      </c>
      <c r="C32" s="40"/>
      <c r="D32" s="41">
        <f t="shared" si="1"/>
        <v>1656952.915</v>
      </c>
      <c r="E32" s="41">
        <v>1656952.915</v>
      </c>
      <c r="F32" s="41" t="s">
        <v>11</v>
      </c>
      <c r="G32" s="41">
        <f aca="true" t="shared" si="4" ref="G32:G39">SUM(H32:I32)</f>
        <v>1660775.915</v>
      </c>
      <c r="H32" s="41">
        <v>1660775.915</v>
      </c>
      <c r="I32" s="41" t="s">
        <v>11</v>
      </c>
      <c r="J32" s="41">
        <f aca="true" t="shared" si="5" ref="J32:J39">SUM(K32:L32)</f>
        <v>1040161.5987</v>
      </c>
      <c r="K32" s="41">
        <v>1040161.5987</v>
      </c>
      <c r="L32" s="42" t="s">
        <v>11</v>
      </c>
    </row>
    <row r="33" spans="1:12" s="1" customFormat="1" ht="81">
      <c r="A33" s="38" t="s">
        <v>51</v>
      </c>
      <c r="B33" s="52" t="s">
        <v>115</v>
      </c>
      <c r="C33" s="40"/>
      <c r="D33" s="41">
        <f t="shared" si="1"/>
        <v>87825</v>
      </c>
      <c r="E33" s="41">
        <v>87825</v>
      </c>
      <c r="F33" s="41" t="s">
        <v>11</v>
      </c>
      <c r="G33" s="41">
        <f t="shared" si="4"/>
        <v>88025</v>
      </c>
      <c r="H33" s="41">
        <v>88025</v>
      </c>
      <c r="I33" s="41" t="s">
        <v>11</v>
      </c>
      <c r="J33" s="41">
        <f t="shared" si="5"/>
        <v>17510</v>
      </c>
      <c r="K33" s="41">
        <v>17510</v>
      </c>
      <c r="L33" s="42" t="s">
        <v>11</v>
      </c>
    </row>
    <row r="34" spans="1:12" s="1" customFormat="1" ht="40.5">
      <c r="A34" s="38" t="s">
        <v>52</v>
      </c>
      <c r="B34" s="52" t="s">
        <v>116</v>
      </c>
      <c r="C34" s="40"/>
      <c r="D34" s="41">
        <f t="shared" si="1"/>
        <v>3835</v>
      </c>
      <c r="E34" s="41">
        <v>3835</v>
      </c>
      <c r="F34" s="41" t="s">
        <v>11</v>
      </c>
      <c r="G34" s="41">
        <f t="shared" si="4"/>
        <v>3835</v>
      </c>
      <c r="H34" s="41">
        <v>3835</v>
      </c>
      <c r="I34" s="41" t="s">
        <v>11</v>
      </c>
      <c r="J34" s="41">
        <f t="shared" si="5"/>
        <v>1385.1390000000001</v>
      </c>
      <c r="K34" s="41">
        <v>1385.1390000000001</v>
      </c>
      <c r="L34" s="42" t="s">
        <v>11</v>
      </c>
    </row>
    <row r="35" spans="1:12" s="1" customFormat="1" ht="40.5">
      <c r="A35" s="38" t="s">
        <v>53</v>
      </c>
      <c r="B35" s="52" t="s">
        <v>117</v>
      </c>
      <c r="C35" s="40"/>
      <c r="D35" s="41">
        <f t="shared" si="1"/>
        <v>6000</v>
      </c>
      <c r="E35" s="41">
        <v>6000</v>
      </c>
      <c r="F35" s="41" t="s">
        <v>11</v>
      </c>
      <c r="G35" s="41">
        <f t="shared" si="4"/>
        <v>40500</v>
      </c>
      <c r="H35" s="41">
        <v>40500</v>
      </c>
      <c r="I35" s="41" t="s">
        <v>11</v>
      </c>
      <c r="J35" s="41">
        <f t="shared" si="5"/>
        <v>39170.7</v>
      </c>
      <c r="K35" s="41">
        <v>39170.7</v>
      </c>
      <c r="L35" s="42" t="s">
        <v>11</v>
      </c>
    </row>
    <row r="36" spans="1:12" s="1" customFormat="1" ht="27">
      <c r="A36" s="38" t="s">
        <v>54</v>
      </c>
      <c r="B36" s="52" t="s">
        <v>118</v>
      </c>
      <c r="C36" s="40"/>
      <c r="D36" s="41">
        <f t="shared" si="1"/>
        <v>0</v>
      </c>
      <c r="E36" s="41">
        <v>0</v>
      </c>
      <c r="F36" s="41" t="s">
        <v>11</v>
      </c>
      <c r="G36" s="41">
        <f t="shared" si="4"/>
        <v>0</v>
      </c>
      <c r="H36" s="41">
        <v>0</v>
      </c>
      <c r="I36" s="41" t="s">
        <v>11</v>
      </c>
      <c r="J36" s="41">
        <f t="shared" si="5"/>
        <v>0</v>
      </c>
      <c r="K36" s="41">
        <v>0</v>
      </c>
      <c r="L36" s="42" t="s">
        <v>11</v>
      </c>
    </row>
    <row r="37" spans="1:12" s="1" customFormat="1" ht="51" customHeight="1">
      <c r="A37" s="38" t="s">
        <v>55</v>
      </c>
      <c r="B37" s="52" t="s">
        <v>119</v>
      </c>
      <c r="C37" s="40"/>
      <c r="D37" s="41">
        <f t="shared" si="1"/>
        <v>430</v>
      </c>
      <c r="E37" s="41">
        <v>430</v>
      </c>
      <c r="F37" s="41" t="s">
        <v>11</v>
      </c>
      <c r="G37" s="41">
        <f t="shared" si="4"/>
        <v>730</v>
      </c>
      <c r="H37" s="41">
        <v>730</v>
      </c>
      <c r="I37" s="41" t="s">
        <v>11</v>
      </c>
      <c r="J37" s="41">
        <f t="shared" si="5"/>
        <v>260</v>
      </c>
      <c r="K37" s="41">
        <v>260</v>
      </c>
      <c r="L37" s="42" t="s">
        <v>11</v>
      </c>
    </row>
    <row r="38" spans="1:12" s="1" customFormat="1" ht="27">
      <c r="A38" s="38" t="s">
        <v>56</v>
      </c>
      <c r="B38" s="52" t="s">
        <v>120</v>
      </c>
      <c r="C38" s="40"/>
      <c r="D38" s="41">
        <f t="shared" si="1"/>
        <v>1238</v>
      </c>
      <c r="E38" s="41">
        <v>1238</v>
      </c>
      <c r="F38" s="41" t="s">
        <v>11</v>
      </c>
      <c r="G38" s="41">
        <f t="shared" si="4"/>
        <v>12410</v>
      </c>
      <c r="H38" s="41">
        <v>12410</v>
      </c>
      <c r="I38" s="41" t="s">
        <v>11</v>
      </c>
      <c r="J38" s="41">
        <f t="shared" si="5"/>
        <v>4755</v>
      </c>
      <c r="K38" s="41">
        <v>4755</v>
      </c>
      <c r="L38" s="42" t="s">
        <v>11</v>
      </c>
    </row>
    <row r="39" spans="1:12" s="1" customFormat="1" ht="21" customHeight="1">
      <c r="A39" s="38" t="s">
        <v>57</v>
      </c>
      <c r="B39" s="52" t="s">
        <v>121</v>
      </c>
      <c r="C39" s="40"/>
      <c r="D39" s="41">
        <f t="shared" si="1"/>
        <v>60327.5</v>
      </c>
      <c r="E39" s="41">
        <v>60327.5</v>
      </c>
      <c r="F39" s="41" t="s">
        <v>11</v>
      </c>
      <c r="G39" s="41">
        <f t="shared" si="4"/>
        <v>12777.5</v>
      </c>
      <c r="H39" s="41">
        <v>12777.5</v>
      </c>
      <c r="I39" s="41" t="s">
        <v>11</v>
      </c>
      <c r="J39" s="41">
        <f t="shared" si="5"/>
        <v>7569.05</v>
      </c>
      <c r="K39" s="41">
        <v>7569.05</v>
      </c>
      <c r="L39" s="42" t="s">
        <v>11</v>
      </c>
    </row>
    <row r="40" spans="1:12" s="1" customFormat="1" ht="44.25" customHeight="1">
      <c r="A40" s="55" t="s">
        <v>17</v>
      </c>
      <c r="B40" s="56" t="s">
        <v>122</v>
      </c>
      <c r="C40" s="31">
        <v>7146</v>
      </c>
      <c r="D40" s="57">
        <f>SUM(D41:D42)</f>
        <v>883630.2999999999</v>
      </c>
      <c r="E40" s="57">
        <f>SUM(E41:E42)</f>
        <v>883630.2999999999</v>
      </c>
      <c r="F40" s="57" t="s">
        <v>11</v>
      </c>
      <c r="G40" s="57">
        <f>SUM(G41:G42)</f>
        <v>884630.2999999999</v>
      </c>
      <c r="H40" s="57">
        <f>SUM(H41:H42)</f>
        <v>884630.2999999999</v>
      </c>
      <c r="I40" s="57" t="s">
        <v>11</v>
      </c>
      <c r="J40" s="57">
        <f>SUM(J41:J42)</f>
        <v>591228.1599999999</v>
      </c>
      <c r="K40" s="57">
        <f>SUM(K41:K42)</f>
        <v>591228.1599999999</v>
      </c>
      <c r="L40" s="58" t="s">
        <v>11</v>
      </c>
    </row>
    <row r="41" spans="1:12" s="1" customFormat="1" ht="81.75" customHeight="1">
      <c r="A41" s="38" t="s">
        <v>18</v>
      </c>
      <c r="B41" s="52" t="s">
        <v>123</v>
      </c>
      <c r="C41" s="40"/>
      <c r="D41" s="41">
        <f>SUM(E41:F41)</f>
        <v>217001.1</v>
      </c>
      <c r="E41" s="41">
        <v>217001.1</v>
      </c>
      <c r="F41" s="41" t="s">
        <v>11</v>
      </c>
      <c r="G41" s="41">
        <f t="shared" si="2"/>
        <v>217001.1</v>
      </c>
      <c r="H41" s="41">
        <v>217001.1</v>
      </c>
      <c r="I41" s="41" t="s">
        <v>11</v>
      </c>
      <c r="J41" s="41">
        <f t="shared" si="3"/>
        <v>155213.01799999998</v>
      </c>
      <c r="K41" s="41">
        <v>155213.01799999998</v>
      </c>
      <c r="L41" s="42" t="s">
        <v>11</v>
      </c>
    </row>
    <row r="42" spans="1:12" s="1" customFormat="1" ht="81">
      <c r="A42" s="38" t="s">
        <v>19</v>
      </c>
      <c r="B42" s="52" t="s">
        <v>124</v>
      </c>
      <c r="C42" s="51"/>
      <c r="D42" s="41">
        <f>SUM(E42:F42)</f>
        <v>666629.2</v>
      </c>
      <c r="E42" s="41">
        <v>666629.2</v>
      </c>
      <c r="F42" s="41" t="s">
        <v>11</v>
      </c>
      <c r="G42" s="41">
        <f t="shared" si="2"/>
        <v>667629.2</v>
      </c>
      <c r="H42" s="41">
        <v>667629.2</v>
      </c>
      <c r="I42" s="41" t="s">
        <v>11</v>
      </c>
      <c r="J42" s="41">
        <f t="shared" si="3"/>
        <v>436015.142</v>
      </c>
      <c r="K42" s="41">
        <v>436015.142</v>
      </c>
      <c r="L42" s="42" t="s">
        <v>11</v>
      </c>
    </row>
    <row r="43" spans="1:12" s="1" customFormat="1" ht="51.75" customHeight="1">
      <c r="A43" s="44">
        <v>1150</v>
      </c>
      <c r="B43" s="56" t="s">
        <v>125</v>
      </c>
      <c r="C43" s="31">
        <v>7161</v>
      </c>
      <c r="D43" s="27">
        <f>SUM(D44,D48)</f>
        <v>0</v>
      </c>
      <c r="E43" s="27">
        <f>SUM(E44,E48)</f>
        <v>0</v>
      </c>
      <c r="F43" s="41" t="s">
        <v>11</v>
      </c>
      <c r="G43" s="27">
        <f>SUM(G44,G48)</f>
        <v>0</v>
      </c>
      <c r="H43" s="27">
        <f>SUM(H44,H48)</f>
        <v>0</v>
      </c>
      <c r="I43" s="41" t="s">
        <v>11</v>
      </c>
      <c r="J43" s="27">
        <f>SUM(J44,J48)</f>
        <v>1134.357</v>
      </c>
      <c r="K43" s="27">
        <f>SUM(K44,K48)</f>
        <v>1134.357</v>
      </c>
      <c r="L43" s="42" t="s">
        <v>11</v>
      </c>
    </row>
    <row r="44" spans="1:12" s="1" customFormat="1" ht="69" customHeight="1">
      <c r="A44" s="59">
        <v>1151</v>
      </c>
      <c r="B44" s="39" t="s">
        <v>126</v>
      </c>
      <c r="C44" s="40"/>
      <c r="D44" s="41">
        <f>SUM(D45:D47)</f>
        <v>0</v>
      </c>
      <c r="E44" s="41">
        <f>SUM(E45:E47)</f>
        <v>0</v>
      </c>
      <c r="F44" s="41" t="s">
        <v>11</v>
      </c>
      <c r="G44" s="41">
        <f>SUM(G45:G47)</f>
        <v>0</v>
      </c>
      <c r="H44" s="41">
        <f>SUM(H45:H47)</f>
        <v>0</v>
      </c>
      <c r="I44" s="41" t="s">
        <v>11</v>
      </c>
      <c r="J44" s="41">
        <f>SUM(J45:J47)</f>
        <v>0</v>
      </c>
      <c r="K44" s="41">
        <f>SUM(K45:K47)</f>
        <v>0</v>
      </c>
      <c r="L44" s="42" t="s">
        <v>11</v>
      </c>
    </row>
    <row r="45" spans="1:12" s="1" customFormat="1" ht="30.75" customHeight="1">
      <c r="A45" s="59">
        <v>1152</v>
      </c>
      <c r="B45" s="52" t="s">
        <v>127</v>
      </c>
      <c r="C45" s="40"/>
      <c r="D45" s="41">
        <f>SUM(E45:F45)</f>
        <v>0</v>
      </c>
      <c r="E45" s="60">
        <v>0</v>
      </c>
      <c r="F45" s="41" t="s">
        <v>11</v>
      </c>
      <c r="G45" s="41">
        <f>SUM(H45:I45)</f>
        <v>0</v>
      </c>
      <c r="H45" s="60">
        <v>0</v>
      </c>
      <c r="I45" s="41" t="s">
        <v>11</v>
      </c>
      <c r="J45" s="41">
        <f>SUM(K45:L45)</f>
        <v>0</v>
      </c>
      <c r="K45" s="60">
        <v>0</v>
      </c>
      <c r="L45" s="42" t="s">
        <v>11</v>
      </c>
    </row>
    <row r="46" spans="1:12" s="1" customFormat="1" ht="30.75" customHeight="1">
      <c r="A46" s="59">
        <v>1153</v>
      </c>
      <c r="B46" s="54" t="s">
        <v>128</v>
      </c>
      <c r="C46" s="40"/>
      <c r="D46" s="41">
        <f>SUM(E46:F46)</f>
        <v>0</v>
      </c>
      <c r="E46" s="60">
        <v>0</v>
      </c>
      <c r="F46" s="41" t="s">
        <v>11</v>
      </c>
      <c r="G46" s="41">
        <f>SUM(H46:I46)</f>
        <v>0</v>
      </c>
      <c r="H46" s="60">
        <v>0</v>
      </c>
      <c r="I46" s="41" t="s">
        <v>11</v>
      </c>
      <c r="J46" s="41">
        <f>SUM(K46:L46)</f>
        <v>0</v>
      </c>
      <c r="K46" s="60">
        <v>0</v>
      </c>
      <c r="L46" s="42" t="s">
        <v>11</v>
      </c>
    </row>
    <row r="47" spans="1:12" s="1" customFormat="1" ht="30.75" customHeight="1">
      <c r="A47" s="59">
        <v>1154</v>
      </c>
      <c r="B47" s="52" t="s">
        <v>129</v>
      </c>
      <c r="C47" s="40"/>
      <c r="D47" s="41">
        <f>SUM(E47:F47)</f>
        <v>0</v>
      </c>
      <c r="E47" s="60">
        <v>0</v>
      </c>
      <c r="F47" s="41" t="s">
        <v>11</v>
      </c>
      <c r="G47" s="41">
        <f>SUM(H47:I47)</f>
        <v>0</v>
      </c>
      <c r="H47" s="60">
        <v>0</v>
      </c>
      <c r="I47" s="41" t="s">
        <v>11</v>
      </c>
      <c r="J47" s="41">
        <f>SUM(K47:L47)</f>
        <v>0</v>
      </c>
      <c r="K47" s="60">
        <v>0</v>
      </c>
      <c r="L47" s="42" t="s">
        <v>11</v>
      </c>
    </row>
    <row r="48" spans="1:12" s="1" customFormat="1" ht="80.25" customHeight="1">
      <c r="A48" s="59">
        <v>1155</v>
      </c>
      <c r="B48" s="39" t="s">
        <v>130</v>
      </c>
      <c r="C48" s="40"/>
      <c r="D48" s="41">
        <f>SUM(E48:F48)</f>
        <v>0</v>
      </c>
      <c r="E48" s="60">
        <v>0</v>
      </c>
      <c r="F48" s="41" t="s">
        <v>11</v>
      </c>
      <c r="G48" s="41">
        <f>SUM(H48:I48)</f>
        <v>0</v>
      </c>
      <c r="H48" s="60">
        <v>0</v>
      </c>
      <c r="I48" s="41" t="s">
        <v>11</v>
      </c>
      <c r="J48" s="41">
        <f>SUM(K48:L48)</f>
        <v>1134.357</v>
      </c>
      <c r="K48" s="60">
        <v>1134.357</v>
      </c>
      <c r="L48" s="42" t="s">
        <v>11</v>
      </c>
    </row>
    <row r="49" spans="1:12" s="34" customFormat="1" ht="54" customHeight="1">
      <c r="A49" s="44">
        <v>1200</v>
      </c>
      <c r="B49" s="56" t="s">
        <v>131</v>
      </c>
      <c r="C49" s="31">
        <v>7300</v>
      </c>
      <c r="D49" s="27">
        <f aca="true" t="shared" si="6" ref="D49:L49">SUM(D50,D52,D54,D56,D58,D65)</f>
        <v>78793274.5872</v>
      </c>
      <c r="E49" s="37">
        <f t="shared" si="6"/>
        <v>69348286.89</v>
      </c>
      <c r="F49" s="37">
        <f t="shared" si="6"/>
        <v>9444987.6972</v>
      </c>
      <c r="G49" s="37">
        <f t="shared" si="6"/>
        <v>89037001.19549999</v>
      </c>
      <c r="H49" s="37">
        <f t="shared" si="6"/>
        <v>69788934.4927</v>
      </c>
      <c r="I49" s="37">
        <f t="shared" si="6"/>
        <v>19248066.7028</v>
      </c>
      <c r="J49" s="37">
        <f t="shared" si="6"/>
        <v>39026579.4225</v>
      </c>
      <c r="K49" s="37">
        <f t="shared" si="6"/>
        <v>35385195.3234</v>
      </c>
      <c r="L49" s="61">
        <f t="shared" si="6"/>
        <v>3641384.0991</v>
      </c>
    </row>
    <row r="50" spans="1:12" s="34" customFormat="1" ht="45.75" customHeight="1">
      <c r="A50" s="44">
        <v>1210</v>
      </c>
      <c r="B50" s="56" t="s">
        <v>132</v>
      </c>
      <c r="C50" s="36">
        <v>7311</v>
      </c>
      <c r="D50" s="57">
        <f>SUM(D51)</f>
        <v>0</v>
      </c>
      <c r="E50" s="57">
        <f>SUM(E51)</f>
        <v>0</v>
      </c>
      <c r="F50" s="32" t="s">
        <v>11</v>
      </c>
      <c r="G50" s="57">
        <f>SUM(G51)</f>
        <v>0</v>
      </c>
      <c r="H50" s="57">
        <f>SUM(H51)</f>
        <v>0</v>
      </c>
      <c r="I50" s="32" t="s">
        <v>11</v>
      </c>
      <c r="J50" s="57">
        <f>SUM(J51)</f>
        <v>807</v>
      </c>
      <c r="K50" s="57">
        <f>SUM(K51)</f>
        <v>807</v>
      </c>
      <c r="L50" s="33" t="s">
        <v>11</v>
      </c>
    </row>
    <row r="51" spans="1:12" ht="74.25" customHeight="1">
      <c r="A51" s="43">
        <v>1211</v>
      </c>
      <c r="B51" s="46" t="s">
        <v>133</v>
      </c>
      <c r="C51" s="62"/>
      <c r="D51" s="41">
        <f>SUM(E51:F51)</f>
        <v>0</v>
      </c>
      <c r="E51" s="41">
        <v>0</v>
      </c>
      <c r="F51" s="41" t="s">
        <v>11</v>
      </c>
      <c r="G51" s="41">
        <f>SUM(H51:I51)</f>
        <v>0</v>
      </c>
      <c r="H51" s="41">
        <v>0</v>
      </c>
      <c r="I51" s="41" t="s">
        <v>11</v>
      </c>
      <c r="J51" s="41">
        <f>SUM(K51:L51)</f>
        <v>807</v>
      </c>
      <c r="K51" s="41">
        <v>807</v>
      </c>
      <c r="L51" s="42" t="s">
        <v>11</v>
      </c>
    </row>
    <row r="52" spans="1:12" s="34" customFormat="1" ht="47.25" customHeight="1">
      <c r="A52" s="44">
        <v>1220</v>
      </c>
      <c r="B52" s="56" t="s">
        <v>134</v>
      </c>
      <c r="C52" s="63">
        <v>7312</v>
      </c>
      <c r="D52" s="57">
        <f>SUM(D53)</f>
        <v>0</v>
      </c>
      <c r="E52" s="32" t="s">
        <v>11</v>
      </c>
      <c r="F52" s="57">
        <f>SUM(F53)</f>
        <v>0</v>
      </c>
      <c r="G52" s="57">
        <f>SUM(G53)</f>
        <v>0</v>
      </c>
      <c r="H52" s="32" t="s">
        <v>11</v>
      </c>
      <c r="I52" s="57">
        <f>SUM(I53)</f>
        <v>0</v>
      </c>
      <c r="J52" s="57">
        <f>SUM(J53)</f>
        <v>0</v>
      </c>
      <c r="K52" s="32" t="s">
        <v>11</v>
      </c>
      <c r="L52" s="58">
        <f>SUM(L53)</f>
        <v>0</v>
      </c>
    </row>
    <row r="53" spans="1:12" ht="67.5" customHeight="1">
      <c r="A53" s="64">
        <v>1221</v>
      </c>
      <c r="B53" s="46" t="s">
        <v>135</v>
      </c>
      <c r="C53" s="62"/>
      <c r="D53" s="41">
        <f>SUM(E53:F53)</f>
        <v>0</v>
      </c>
      <c r="E53" s="41" t="s">
        <v>11</v>
      </c>
      <c r="F53" s="41">
        <v>0</v>
      </c>
      <c r="G53" s="41">
        <f>SUM(H53:I53)</f>
        <v>0</v>
      </c>
      <c r="H53" s="41" t="s">
        <v>11</v>
      </c>
      <c r="I53" s="41">
        <v>0</v>
      </c>
      <c r="J53" s="41">
        <f>SUM(K53:L53)</f>
        <v>0</v>
      </c>
      <c r="K53" s="41" t="s">
        <v>11</v>
      </c>
      <c r="L53" s="42">
        <v>0</v>
      </c>
    </row>
    <row r="54" spans="1:12" s="34" customFormat="1" ht="60.75" customHeight="1">
      <c r="A54" s="44">
        <v>1230</v>
      </c>
      <c r="B54" s="56" t="s">
        <v>136</v>
      </c>
      <c r="C54" s="63">
        <v>7321</v>
      </c>
      <c r="D54" s="57">
        <f>SUM(D55)</f>
        <v>1295095.3</v>
      </c>
      <c r="E54" s="57">
        <f>SUM(E55)</f>
        <v>1295095.3</v>
      </c>
      <c r="F54" s="32" t="s">
        <v>11</v>
      </c>
      <c r="G54" s="57">
        <f>SUM(G55)</f>
        <v>1295095.3</v>
      </c>
      <c r="H54" s="57">
        <f>SUM(H55)</f>
        <v>1295095.3</v>
      </c>
      <c r="I54" s="32" t="s">
        <v>11</v>
      </c>
      <c r="J54" s="57">
        <f>SUM(J55)</f>
        <v>249791.2775</v>
      </c>
      <c r="K54" s="57">
        <f>SUM(K55)</f>
        <v>249791.2775</v>
      </c>
      <c r="L54" s="33" t="s">
        <v>11</v>
      </c>
    </row>
    <row r="55" spans="1:12" ht="68.25" customHeight="1">
      <c r="A55" s="43">
        <v>1231</v>
      </c>
      <c r="B55" s="39" t="s">
        <v>137</v>
      </c>
      <c r="C55" s="62"/>
      <c r="D55" s="41">
        <f>SUM(E55:F55)</f>
        <v>1295095.3</v>
      </c>
      <c r="E55" s="41">
        <v>1295095.3</v>
      </c>
      <c r="F55" s="41" t="s">
        <v>11</v>
      </c>
      <c r="G55" s="41">
        <f>SUM(H55:I55)</f>
        <v>1295095.3</v>
      </c>
      <c r="H55" s="41">
        <v>1295095.3</v>
      </c>
      <c r="I55" s="41" t="s">
        <v>11</v>
      </c>
      <c r="J55" s="41">
        <f>SUM(K55:L55)</f>
        <v>249791.2775</v>
      </c>
      <c r="K55" s="41">
        <v>249791.2775</v>
      </c>
      <c r="L55" s="42" t="s">
        <v>11</v>
      </c>
    </row>
    <row r="56" spans="1:12" s="34" customFormat="1" ht="59.25" customHeight="1">
      <c r="A56" s="65">
        <v>1240</v>
      </c>
      <c r="B56" s="66" t="s">
        <v>138</v>
      </c>
      <c r="C56" s="67">
        <v>7322</v>
      </c>
      <c r="D56" s="57">
        <f>SUM(D57)</f>
        <v>766178</v>
      </c>
      <c r="E56" s="57" t="s">
        <v>11</v>
      </c>
      <c r="F56" s="57">
        <f>SUM(F57)</f>
        <v>766178</v>
      </c>
      <c r="G56" s="57">
        <f>SUM(G57)</f>
        <v>885358.6540000001</v>
      </c>
      <c r="H56" s="57" t="s">
        <v>11</v>
      </c>
      <c r="I56" s="57">
        <f>SUM(I57)</f>
        <v>885358.6540000001</v>
      </c>
      <c r="J56" s="57">
        <f>SUM(J57)</f>
        <v>237501.2486</v>
      </c>
      <c r="K56" s="57" t="s">
        <v>11</v>
      </c>
      <c r="L56" s="58">
        <f>SUM(L57)</f>
        <v>237501.2486</v>
      </c>
    </row>
    <row r="57" spans="1:12" ht="63" customHeight="1">
      <c r="A57" s="43">
        <v>1241</v>
      </c>
      <c r="B57" s="39" t="s">
        <v>139</v>
      </c>
      <c r="C57" s="62"/>
      <c r="D57" s="41">
        <f>SUM(E57:F57)</f>
        <v>766178</v>
      </c>
      <c r="E57" s="41" t="s">
        <v>11</v>
      </c>
      <c r="F57" s="41">
        <v>766178</v>
      </c>
      <c r="G57" s="41">
        <f>SUM(H57:I57)</f>
        <v>885358.6540000001</v>
      </c>
      <c r="H57" s="41" t="s">
        <v>11</v>
      </c>
      <c r="I57" s="41">
        <v>885358.6540000001</v>
      </c>
      <c r="J57" s="41">
        <f>SUM(K57:L57)</f>
        <v>237501.2486</v>
      </c>
      <c r="K57" s="41" t="s">
        <v>11</v>
      </c>
      <c r="L57" s="42">
        <v>237501.2486</v>
      </c>
    </row>
    <row r="58" spans="1:12" s="34" customFormat="1" ht="74.25" customHeight="1">
      <c r="A58" s="65">
        <v>1250</v>
      </c>
      <c r="B58" s="56" t="s">
        <v>140</v>
      </c>
      <c r="C58" s="31">
        <v>7331</v>
      </c>
      <c r="D58" s="27">
        <f>SUM(D59,D60,D63,D64)</f>
        <v>68053191.59</v>
      </c>
      <c r="E58" s="27">
        <f>SUM(E59,E60,E63,E64)</f>
        <v>68053191.59</v>
      </c>
      <c r="F58" s="57" t="s">
        <v>11</v>
      </c>
      <c r="G58" s="27">
        <f>SUM(G59,G60,G63,G64)</f>
        <v>68493839.1927</v>
      </c>
      <c r="H58" s="27">
        <f>SUM(H59,H60,H63,H64)</f>
        <v>68493839.1927</v>
      </c>
      <c r="I58" s="57" t="s">
        <v>11</v>
      </c>
      <c r="J58" s="27">
        <f>SUM(J59,J60,J63,J64)</f>
        <v>35134597.045899995</v>
      </c>
      <c r="K58" s="27">
        <f>SUM(K59,K60,K63,K64)</f>
        <v>35134597.045899995</v>
      </c>
      <c r="L58" s="58" t="s">
        <v>11</v>
      </c>
    </row>
    <row r="59" spans="1:12" ht="34.5" customHeight="1">
      <c r="A59" s="43">
        <v>1251</v>
      </c>
      <c r="B59" s="39" t="s">
        <v>141</v>
      </c>
      <c r="C59" s="40"/>
      <c r="D59" s="41">
        <f>SUM(E59:F59)</f>
        <v>61269710.2</v>
      </c>
      <c r="E59" s="41">
        <v>61269710.2</v>
      </c>
      <c r="F59" s="41" t="s">
        <v>11</v>
      </c>
      <c r="G59" s="41">
        <f aca="true" t="shared" si="7" ref="G59:G64">SUM(H59:I59)</f>
        <v>61622141.9727</v>
      </c>
      <c r="H59" s="41">
        <v>61622141.9727</v>
      </c>
      <c r="I59" s="41" t="s">
        <v>11</v>
      </c>
      <c r="J59" s="41">
        <f aca="true" t="shared" si="8" ref="J59:J64">SUM(K59:L59)</f>
        <v>32149437.4</v>
      </c>
      <c r="K59" s="41">
        <v>32149437.4</v>
      </c>
      <c r="L59" s="42" t="s">
        <v>11</v>
      </c>
    </row>
    <row r="60" spans="1:12" ht="33.75" customHeight="1">
      <c r="A60" s="43">
        <v>1252</v>
      </c>
      <c r="B60" s="39" t="s">
        <v>142</v>
      </c>
      <c r="C60" s="40"/>
      <c r="D60" s="41">
        <f>SUM(D61:D62)</f>
        <v>58027</v>
      </c>
      <c r="E60" s="41">
        <f>SUM(E61:E62)</f>
        <v>58027</v>
      </c>
      <c r="F60" s="41" t="s">
        <v>11</v>
      </c>
      <c r="G60" s="41">
        <f>SUM(G61:G62)</f>
        <v>55787.3</v>
      </c>
      <c r="H60" s="41">
        <f>SUM(H61:H62)</f>
        <v>55787.3</v>
      </c>
      <c r="I60" s="41" t="s">
        <v>11</v>
      </c>
      <c r="J60" s="41">
        <f>SUM(J61:J62)</f>
        <v>25124.2</v>
      </c>
      <c r="K60" s="41">
        <f>SUM(K61:K62)</f>
        <v>25124.2</v>
      </c>
      <c r="L60" s="42" t="s">
        <v>11</v>
      </c>
    </row>
    <row r="61" spans="1:12" ht="57" customHeight="1">
      <c r="A61" s="43">
        <v>1253</v>
      </c>
      <c r="B61" s="52" t="s">
        <v>143</v>
      </c>
      <c r="C61" s="40"/>
      <c r="D61" s="41">
        <f>SUM(E61:F61)</f>
        <v>24891</v>
      </c>
      <c r="E61" s="41">
        <v>24891</v>
      </c>
      <c r="F61" s="41" t="s">
        <v>11</v>
      </c>
      <c r="G61" s="41">
        <f>SUM(H61:I61)</f>
        <v>22651.3</v>
      </c>
      <c r="H61" s="41">
        <v>22651.3</v>
      </c>
      <c r="I61" s="41" t="s">
        <v>11</v>
      </c>
      <c r="J61" s="41">
        <f>SUM(K61:L61)</f>
        <v>25124.2</v>
      </c>
      <c r="K61" s="41">
        <v>25124.2</v>
      </c>
      <c r="L61" s="42" t="s">
        <v>11</v>
      </c>
    </row>
    <row r="62" spans="1:12" ht="19.5" customHeight="1">
      <c r="A62" s="43">
        <v>1254</v>
      </c>
      <c r="B62" s="52" t="s">
        <v>144</v>
      </c>
      <c r="C62" s="62"/>
      <c r="D62" s="41">
        <f>SUM(E62:F62)</f>
        <v>33136</v>
      </c>
      <c r="E62" s="41">
        <v>33136</v>
      </c>
      <c r="F62" s="41" t="s">
        <v>11</v>
      </c>
      <c r="G62" s="41">
        <f>SUM(H62:I62)</f>
        <v>33136</v>
      </c>
      <c r="H62" s="41">
        <v>33136</v>
      </c>
      <c r="I62" s="41" t="s">
        <v>11</v>
      </c>
      <c r="J62" s="41">
        <f>SUM(K62:L62)</f>
        <v>0</v>
      </c>
      <c r="K62" s="41">
        <v>0</v>
      </c>
      <c r="L62" s="42" t="s">
        <v>11</v>
      </c>
    </row>
    <row r="63" spans="1:12" ht="33" customHeight="1">
      <c r="A63" s="43">
        <v>1255</v>
      </c>
      <c r="B63" s="39" t="s">
        <v>145</v>
      </c>
      <c r="C63" s="40"/>
      <c r="D63" s="41">
        <f>SUM(E63:F63)</f>
        <v>6725454.390000001</v>
      </c>
      <c r="E63" s="41">
        <v>6725454.390000001</v>
      </c>
      <c r="F63" s="41" t="s">
        <v>11</v>
      </c>
      <c r="G63" s="41">
        <f t="shared" si="7"/>
        <v>6815909.92</v>
      </c>
      <c r="H63" s="41">
        <v>6815909.92</v>
      </c>
      <c r="I63" s="41" t="s">
        <v>11</v>
      </c>
      <c r="J63" s="41">
        <f t="shared" si="8"/>
        <v>2960035.4458999997</v>
      </c>
      <c r="K63" s="41">
        <v>2960035.4458999997</v>
      </c>
      <c r="L63" s="42" t="s">
        <v>11</v>
      </c>
    </row>
    <row r="64" spans="1:12" ht="49.5" customHeight="1">
      <c r="A64" s="43">
        <v>1256</v>
      </c>
      <c r="B64" s="39" t="s">
        <v>146</v>
      </c>
      <c r="C64" s="40"/>
      <c r="D64" s="41">
        <f>SUM(E64:F64)</f>
        <v>0</v>
      </c>
      <c r="E64" s="41">
        <v>0</v>
      </c>
      <c r="F64" s="41" t="s">
        <v>11</v>
      </c>
      <c r="G64" s="41">
        <f t="shared" si="7"/>
        <v>0</v>
      </c>
      <c r="H64" s="41">
        <v>0</v>
      </c>
      <c r="I64" s="41" t="s">
        <v>11</v>
      </c>
      <c r="J64" s="41">
        <f t="shared" si="8"/>
        <v>0</v>
      </c>
      <c r="K64" s="41">
        <v>0</v>
      </c>
      <c r="L64" s="42" t="s">
        <v>11</v>
      </c>
    </row>
    <row r="65" spans="1:12" s="34" customFormat="1" ht="62.25" customHeight="1">
      <c r="A65" s="65">
        <v>1260</v>
      </c>
      <c r="B65" s="56" t="s">
        <v>201</v>
      </c>
      <c r="C65" s="31">
        <v>7332</v>
      </c>
      <c r="D65" s="37">
        <f>SUM(D66:D67)</f>
        <v>8678809.6972</v>
      </c>
      <c r="E65" s="57" t="s">
        <v>11</v>
      </c>
      <c r="F65" s="37">
        <f>SUM(F66:F67)</f>
        <v>8678809.6972</v>
      </c>
      <c r="G65" s="37">
        <f>SUM(G66:G67)</f>
        <v>18362708.0488</v>
      </c>
      <c r="H65" s="57" t="s">
        <v>11</v>
      </c>
      <c r="I65" s="37">
        <f>SUM(I66:I67)</f>
        <v>18362708.0488</v>
      </c>
      <c r="J65" s="37">
        <f>SUM(J66:J67)</f>
        <v>3403882.8505</v>
      </c>
      <c r="K65" s="57" t="s">
        <v>11</v>
      </c>
      <c r="L65" s="61">
        <f>SUM(L66:L67)</f>
        <v>3403882.8505</v>
      </c>
    </row>
    <row r="66" spans="1:12" ht="27">
      <c r="A66" s="43">
        <v>1261</v>
      </c>
      <c r="B66" s="39" t="s">
        <v>147</v>
      </c>
      <c r="C66" s="62"/>
      <c r="D66" s="41">
        <f>SUM(E66:F66)</f>
        <v>8678809.6972</v>
      </c>
      <c r="E66" s="41" t="s">
        <v>11</v>
      </c>
      <c r="F66" s="41">
        <v>8678809.6972</v>
      </c>
      <c r="G66" s="41">
        <f>SUM(H66:I66)</f>
        <v>18362708.0488</v>
      </c>
      <c r="H66" s="41" t="s">
        <v>11</v>
      </c>
      <c r="I66" s="41">
        <v>18362708.0488</v>
      </c>
      <c r="J66" s="41">
        <f>SUM(K66:L66)</f>
        <v>3403882.8505</v>
      </c>
      <c r="K66" s="41" t="s">
        <v>11</v>
      </c>
      <c r="L66" s="42">
        <v>3403882.8505</v>
      </c>
    </row>
    <row r="67" spans="1:12" ht="42" customHeight="1">
      <c r="A67" s="43">
        <v>1262</v>
      </c>
      <c r="B67" s="39" t="s">
        <v>148</v>
      </c>
      <c r="C67" s="62"/>
      <c r="D67" s="41">
        <f>SUM(E67:F67)</f>
        <v>0</v>
      </c>
      <c r="E67" s="41" t="s">
        <v>11</v>
      </c>
      <c r="F67" s="41">
        <v>0</v>
      </c>
      <c r="G67" s="41">
        <f>SUM(H67:I67)</f>
        <v>0</v>
      </c>
      <c r="H67" s="41" t="s">
        <v>11</v>
      </c>
      <c r="I67" s="41">
        <v>0</v>
      </c>
      <c r="J67" s="41">
        <f>SUM(K67:L67)</f>
        <v>0</v>
      </c>
      <c r="K67" s="41" t="s">
        <v>11</v>
      </c>
      <c r="L67" s="42">
        <v>0</v>
      </c>
    </row>
    <row r="68" spans="1:12" s="34" customFormat="1" ht="56.25" customHeight="1">
      <c r="A68" s="68" t="s">
        <v>10</v>
      </c>
      <c r="B68" s="66" t="s">
        <v>149</v>
      </c>
      <c r="C68" s="31">
        <v>7400</v>
      </c>
      <c r="D68" s="37">
        <f aca="true" t="shared" si="9" ref="D68:L68">SUM(D69,D71,D73,D78,D82,D106,D109,D112,D115)</f>
        <v>58383923.26629999</v>
      </c>
      <c r="E68" s="37">
        <f t="shared" si="9"/>
        <v>58059552.0273</v>
      </c>
      <c r="F68" s="37">
        <f t="shared" si="9"/>
        <v>9658056.577200001</v>
      </c>
      <c r="G68" s="37">
        <f t="shared" si="9"/>
        <v>72347937.3363</v>
      </c>
      <c r="H68" s="37">
        <f t="shared" si="9"/>
        <v>70233257.7273</v>
      </c>
      <c r="I68" s="37">
        <f t="shared" si="9"/>
        <v>7801238.4006</v>
      </c>
      <c r="J68" s="37">
        <f t="shared" si="9"/>
        <v>23190851.535000004</v>
      </c>
      <c r="K68" s="37">
        <f t="shared" si="9"/>
        <v>22398792.147</v>
      </c>
      <c r="L68" s="61">
        <f t="shared" si="9"/>
        <v>1618711.379</v>
      </c>
    </row>
    <row r="69" spans="1:12" s="34" customFormat="1" ht="32.25" customHeight="1">
      <c r="A69" s="68" t="s">
        <v>2</v>
      </c>
      <c r="B69" s="56" t="s">
        <v>150</v>
      </c>
      <c r="C69" s="31">
        <v>7411</v>
      </c>
      <c r="D69" s="37">
        <f>SUM(D70)</f>
        <v>0</v>
      </c>
      <c r="E69" s="57" t="s">
        <v>11</v>
      </c>
      <c r="F69" s="37">
        <f>SUM(F70)</f>
        <v>0</v>
      </c>
      <c r="G69" s="37">
        <f>SUM(G70)</f>
        <v>0</v>
      </c>
      <c r="H69" s="57" t="s">
        <v>11</v>
      </c>
      <c r="I69" s="37">
        <f>SUM(I70)</f>
        <v>0</v>
      </c>
      <c r="J69" s="37">
        <f>SUM(J70)</f>
        <v>0</v>
      </c>
      <c r="K69" s="57" t="s">
        <v>11</v>
      </c>
      <c r="L69" s="61">
        <f>SUM(L70)</f>
        <v>0</v>
      </c>
    </row>
    <row r="70" spans="1:12" ht="60" customHeight="1">
      <c r="A70" s="38" t="s">
        <v>20</v>
      </c>
      <c r="B70" s="39" t="s">
        <v>151</v>
      </c>
      <c r="C70" s="62"/>
      <c r="D70" s="41">
        <f aca="true" t="shared" si="10" ref="D70:D77">SUM(E70:F70)</f>
        <v>0</v>
      </c>
      <c r="E70" s="41" t="s">
        <v>11</v>
      </c>
      <c r="F70" s="41">
        <v>0</v>
      </c>
      <c r="G70" s="41">
        <f>SUM(H70:I70)</f>
        <v>0</v>
      </c>
      <c r="H70" s="41" t="s">
        <v>11</v>
      </c>
      <c r="I70" s="41">
        <v>0</v>
      </c>
      <c r="J70" s="41">
        <f>SUM(K70:L70)</f>
        <v>0</v>
      </c>
      <c r="K70" s="41" t="s">
        <v>11</v>
      </c>
      <c r="L70" s="42">
        <v>0</v>
      </c>
    </row>
    <row r="71" spans="1:12" s="34" customFormat="1" ht="31.5" customHeight="1">
      <c r="A71" s="68" t="s">
        <v>21</v>
      </c>
      <c r="B71" s="56" t="s">
        <v>152</v>
      </c>
      <c r="C71" s="31">
        <v>7412</v>
      </c>
      <c r="D71" s="37">
        <f>SUM(D72)</f>
        <v>81472</v>
      </c>
      <c r="E71" s="37">
        <f>SUM(E72)</f>
        <v>81472</v>
      </c>
      <c r="F71" s="57" t="s">
        <v>11</v>
      </c>
      <c r="G71" s="37">
        <f>SUM(G72)</f>
        <v>81472</v>
      </c>
      <c r="H71" s="37">
        <f>SUM(H72)</f>
        <v>81472</v>
      </c>
      <c r="I71" s="57" t="s">
        <v>11</v>
      </c>
      <c r="J71" s="37">
        <f>SUM(J72)</f>
        <v>59396.958</v>
      </c>
      <c r="K71" s="37">
        <f>SUM(K72)</f>
        <v>59396.958</v>
      </c>
      <c r="L71" s="58" t="s">
        <v>11</v>
      </c>
    </row>
    <row r="72" spans="1:12" ht="50.25" customHeight="1">
      <c r="A72" s="38" t="s">
        <v>22</v>
      </c>
      <c r="B72" s="39" t="s">
        <v>153</v>
      </c>
      <c r="C72" s="62"/>
      <c r="D72" s="41">
        <f t="shared" si="10"/>
        <v>81472</v>
      </c>
      <c r="E72" s="41">
        <v>81472</v>
      </c>
      <c r="F72" s="41" t="s">
        <v>11</v>
      </c>
      <c r="G72" s="41">
        <f>SUM(H72:I72)</f>
        <v>81472</v>
      </c>
      <c r="H72" s="41">
        <v>81472</v>
      </c>
      <c r="I72" s="41" t="s">
        <v>11</v>
      </c>
      <c r="J72" s="41">
        <f>SUM(K72:L72)</f>
        <v>59396.958</v>
      </c>
      <c r="K72" s="41">
        <v>59396.958</v>
      </c>
      <c r="L72" s="42" t="s">
        <v>11</v>
      </c>
    </row>
    <row r="73" spans="1:12" s="34" customFormat="1" ht="48" customHeight="1">
      <c r="A73" s="68" t="s">
        <v>23</v>
      </c>
      <c r="B73" s="56" t="s">
        <v>154</v>
      </c>
      <c r="C73" s="31">
        <v>7415</v>
      </c>
      <c r="D73" s="37">
        <f>SUM(D74:D77)</f>
        <v>4782043.618</v>
      </c>
      <c r="E73" s="37">
        <f>SUM(E74:E77)</f>
        <v>4782043.618</v>
      </c>
      <c r="F73" s="57" t="s">
        <v>11</v>
      </c>
      <c r="G73" s="37">
        <f>SUM(G74:G77)</f>
        <v>4942826.518</v>
      </c>
      <c r="H73" s="37">
        <f>SUM(H74:H77)</f>
        <v>4942826.518</v>
      </c>
      <c r="I73" s="57" t="s">
        <v>11</v>
      </c>
      <c r="J73" s="37">
        <f>SUM(J74:J77)</f>
        <v>2111259.9716</v>
      </c>
      <c r="K73" s="37">
        <f>SUM(K74:K77)</f>
        <v>2111259.9716</v>
      </c>
      <c r="L73" s="58" t="s">
        <v>11</v>
      </c>
    </row>
    <row r="74" spans="1:12" ht="35.25" customHeight="1">
      <c r="A74" s="38" t="s">
        <v>24</v>
      </c>
      <c r="B74" s="39" t="s">
        <v>155</v>
      </c>
      <c r="C74" s="62"/>
      <c r="D74" s="41">
        <f t="shared" si="10"/>
        <v>3108583.989</v>
      </c>
      <c r="E74" s="41">
        <v>3108583.989</v>
      </c>
      <c r="F74" s="41" t="s">
        <v>11</v>
      </c>
      <c r="G74" s="41">
        <f>SUM(H74:I74)</f>
        <v>3245197.8389999997</v>
      </c>
      <c r="H74" s="41">
        <v>3245197.8389999997</v>
      </c>
      <c r="I74" s="41" t="s">
        <v>11</v>
      </c>
      <c r="J74" s="41">
        <f>SUM(K74:L74)</f>
        <v>1402865.4351</v>
      </c>
      <c r="K74" s="41">
        <v>1402865.4351</v>
      </c>
      <c r="L74" s="42" t="s">
        <v>11</v>
      </c>
    </row>
    <row r="75" spans="1:12" ht="49.5" customHeight="1">
      <c r="A75" s="38" t="s">
        <v>25</v>
      </c>
      <c r="B75" s="39" t="s">
        <v>156</v>
      </c>
      <c r="C75" s="62"/>
      <c r="D75" s="41">
        <f t="shared" si="10"/>
        <v>182399.62</v>
      </c>
      <c r="E75" s="41">
        <v>182399.62</v>
      </c>
      <c r="F75" s="41" t="s">
        <v>11</v>
      </c>
      <c r="G75" s="41">
        <f>SUM(H75:I75)</f>
        <v>191258.97</v>
      </c>
      <c r="H75" s="41">
        <v>191258.97</v>
      </c>
      <c r="I75" s="41" t="s">
        <v>11</v>
      </c>
      <c r="J75" s="41">
        <f>SUM(K75:L75)</f>
        <v>79709.28</v>
      </c>
      <c r="K75" s="41">
        <v>79709.28</v>
      </c>
      <c r="L75" s="42" t="s">
        <v>11</v>
      </c>
    </row>
    <row r="76" spans="1:12" ht="63.75" customHeight="1">
      <c r="A76" s="38" t="s">
        <v>26</v>
      </c>
      <c r="B76" s="39" t="s">
        <v>157</v>
      </c>
      <c r="C76" s="62"/>
      <c r="D76" s="41">
        <f t="shared" si="10"/>
        <v>820303.2999999999</v>
      </c>
      <c r="E76" s="41">
        <v>820303.2999999999</v>
      </c>
      <c r="F76" s="41" t="s">
        <v>11</v>
      </c>
      <c r="G76" s="41">
        <f>SUM(H76:I76)</f>
        <v>826981.2999999999</v>
      </c>
      <c r="H76" s="41">
        <v>826981.2999999999</v>
      </c>
      <c r="I76" s="41" t="s">
        <v>11</v>
      </c>
      <c r="J76" s="41">
        <f>SUM(K76:L76)</f>
        <v>387814.98439999996</v>
      </c>
      <c r="K76" s="41">
        <v>387814.98439999996</v>
      </c>
      <c r="L76" s="42" t="s">
        <v>11</v>
      </c>
    </row>
    <row r="77" spans="1:12" ht="29.25" customHeight="1">
      <c r="A77" s="53" t="s">
        <v>12</v>
      </c>
      <c r="B77" s="39" t="s">
        <v>158</v>
      </c>
      <c r="C77" s="62"/>
      <c r="D77" s="41">
        <f t="shared" si="10"/>
        <v>670756.709</v>
      </c>
      <c r="E77" s="41">
        <v>670756.709</v>
      </c>
      <c r="F77" s="41" t="s">
        <v>11</v>
      </c>
      <c r="G77" s="41">
        <f>SUM(H77:I77)</f>
        <v>679388.409</v>
      </c>
      <c r="H77" s="41">
        <v>679388.409</v>
      </c>
      <c r="I77" s="41" t="s">
        <v>11</v>
      </c>
      <c r="J77" s="41">
        <f>SUM(K77:L77)</f>
        <v>240870.2721</v>
      </c>
      <c r="K77" s="41">
        <v>240870.2721</v>
      </c>
      <c r="L77" s="42" t="s">
        <v>11</v>
      </c>
    </row>
    <row r="78" spans="1:12" s="34" customFormat="1" ht="74.25" customHeight="1">
      <c r="A78" s="68" t="s">
        <v>13</v>
      </c>
      <c r="B78" s="56" t="s">
        <v>159</v>
      </c>
      <c r="C78" s="31">
        <v>7421</v>
      </c>
      <c r="D78" s="37">
        <f>SUM(D79:D81)</f>
        <v>37946510.187</v>
      </c>
      <c r="E78" s="37">
        <f>SUM(E79:E81)</f>
        <v>37946510.187</v>
      </c>
      <c r="F78" s="57" t="s">
        <v>11</v>
      </c>
      <c r="G78" s="37">
        <f>SUM(G79:G81)</f>
        <v>49762540.887</v>
      </c>
      <c r="H78" s="37">
        <f>SUM(H79:H81)</f>
        <v>49762540.887</v>
      </c>
      <c r="I78" s="57" t="s">
        <v>11</v>
      </c>
      <c r="J78" s="37">
        <f>SUM(J79:J81)</f>
        <v>11532022.5605</v>
      </c>
      <c r="K78" s="37">
        <f>SUM(K79:K81)</f>
        <v>11532022.5605</v>
      </c>
      <c r="L78" s="58" t="s">
        <v>11</v>
      </c>
    </row>
    <row r="79" spans="1:12" ht="82.5" customHeight="1">
      <c r="A79" s="38" t="s">
        <v>14</v>
      </c>
      <c r="B79" s="39" t="s">
        <v>160</v>
      </c>
      <c r="C79" s="62"/>
      <c r="D79" s="41">
        <f>SUM(E79:F79)</f>
        <v>0</v>
      </c>
      <c r="E79" s="41">
        <v>0</v>
      </c>
      <c r="F79" s="41" t="s">
        <v>11</v>
      </c>
      <c r="G79" s="41">
        <f>SUM(H79:I79)</f>
        <v>0</v>
      </c>
      <c r="H79" s="41">
        <v>0</v>
      </c>
      <c r="I79" s="41" t="s">
        <v>11</v>
      </c>
      <c r="J79" s="41">
        <f>SUM(K79:L79)</f>
        <v>0</v>
      </c>
      <c r="K79" s="41">
        <v>0</v>
      </c>
      <c r="L79" s="42" t="s">
        <v>11</v>
      </c>
    </row>
    <row r="80" spans="1:13" s="34" customFormat="1" ht="40.5">
      <c r="A80" s="38" t="s">
        <v>3</v>
      </c>
      <c r="B80" s="39" t="s">
        <v>202</v>
      </c>
      <c r="C80" s="40"/>
      <c r="D80" s="41">
        <f>SUM(E80:F80)</f>
        <v>37699496.687</v>
      </c>
      <c r="E80" s="41">
        <v>37699496.687</v>
      </c>
      <c r="F80" s="41" t="s">
        <v>11</v>
      </c>
      <c r="G80" s="41">
        <f>SUM(H80:I80)</f>
        <v>49517927.387</v>
      </c>
      <c r="H80" s="41">
        <v>49517927.387</v>
      </c>
      <c r="I80" s="41" t="s">
        <v>11</v>
      </c>
      <c r="J80" s="41">
        <f>SUM(K80:L80)</f>
        <v>11406058.2884</v>
      </c>
      <c r="K80" s="41">
        <v>11406058.2884</v>
      </c>
      <c r="L80" s="42" t="s">
        <v>11</v>
      </c>
      <c r="M80" s="89"/>
    </row>
    <row r="81" spans="1:12" s="34" customFormat="1" ht="66.75" customHeight="1">
      <c r="A81" s="53" t="s">
        <v>37</v>
      </c>
      <c r="B81" s="39" t="s">
        <v>161</v>
      </c>
      <c r="C81" s="40"/>
      <c r="D81" s="41">
        <f>SUM(E81:F81)</f>
        <v>247013.5</v>
      </c>
      <c r="E81" s="41">
        <v>247013.5</v>
      </c>
      <c r="F81" s="41" t="s">
        <v>11</v>
      </c>
      <c r="G81" s="41">
        <f>SUM(H81:I81)</f>
        <v>244613.5</v>
      </c>
      <c r="H81" s="41">
        <v>244613.5</v>
      </c>
      <c r="I81" s="41" t="s">
        <v>11</v>
      </c>
      <c r="J81" s="41">
        <f>SUM(K81:L81)</f>
        <v>125964.2721</v>
      </c>
      <c r="K81" s="41">
        <v>125964.2721</v>
      </c>
      <c r="L81" s="42" t="s">
        <v>11</v>
      </c>
    </row>
    <row r="82" spans="1:12" s="34" customFormat="1" ht="47.25" customHeight="1">
      <c r="A82" s="68" t="s">
        <v>27</v>
      </c>
      <c r="B82" s="69" t="s">
        <v>162</v>
      </c>
      <c r="C82" s="31">
        <v>7422</v>
      </c>
      <c r="D82" s="27">
        <f>SUM(D83,D104,D105)</f>
        <v>13018412.1993</v>
      </c>
      <c r="E82" s="27">
        <f>SUM(E83,E104,E105)</f>
        <v>13018412.1993</v>
      </c>
      <c r="F82" s="57" t="s">
        <v>11</v>
      </c>
      <c r="G82" s="27">
        <f>SUM(G83,G104,G105)</f>
        <v>13177781.299300002</v>
      </c>
      <c r="H82" s="27">
        <f>SUM(H83,H104,H105)</f>
        <v>13177781.299300002</v>
      </c>
      <c r="I82" s="57" t="s">
        <v>11</v>
      </c>
      <c r="J82" s="27">
        <f>SUM(J83,J104,J105)</f>
        <v>6595806.6637</v>
      </c>
      <c r="K82" s="27">
        <f>SUM(K83,K104,K105)</f>
        <v>6595806.6637</v>
      </c>
      <c r="L82" s="58" t="s">
        <v>11</v>
      </c>
    </row>
    <row r="83" spans="1:12" s="34" customFormat="1" ht="82.5" customHeight="1">
      <c r="A83" s="38" t="s">
        <v>28</v>
      </c>
      <c r="B83" s="70" t="s">
        <v>163</v>
      </c>
      <c r="C83" s="56"/>
      <c r="D83" s="71">
        <f>SUM(D84:D103)</f>
        <v>12242530.3993</v>
      </c>
      <c r="E83" s="71">
        <f>SUM(E84:E103)</f>
        <v>12242530.3993</v>
      </c>
      <c r="F83" s="41" t="s">
        <v>11</v>
      </c>
      <c r="G83" s="71">
        <f>SUM(G84:G103)</f>
        <v>12277399.499300001</v>
      </c>
      <c r="H83" s="71">
        <f>SUM(H84:H103)</f>
        <v>12277399.499300001</v>
      </c>
      <c r="I83" s="41" t="s">
        <v>11</v>
      </c>
      <c r="J83" s="71">
        <f>SUM(J84:J103)</f>
        <v>5646171.143</v>
      </c>
      <c r="K83" s="71">
        <f>SUM(K84:K103)</f>
        <v>5646171.143</v>
      </c>
      <c r="L83" s="42" t="s">
        <v>11</v>
      </c>
    </row>
    <row r="84" spans="1:12" s="34" customFormat="1" ht="70.5" customHeight="1">
      <c r="A84" s="72" t="s">
        <v>58</v>
      </c>
      <c r="B84" s="39" t="s">
        <v>164</v>
      </c>
      <c r="C84" s="69"/>
      <c r="D84" s="41">
        <f>SUM(E84:F84)</f>
        <v>133429.2</v>
      </c>
      <c r="E84" s="71">
        <v>133429.2</v>
      </c>
      <c r="F84" s="41" t="s">
        <v>11</v>
      </c>
      <c r="G84" s="41">
        <f aca="true" t="shared" si="11" ref="G84:G105">SUM(H84:I84)</f>
        <v>136829.2</v>
      </c>
      <c r="H84" s="71">
        <v>136829.2</v>
      </c>
      <c r="I84" s="41" t="s">
        <v>11</v>
      </c>
      <c r="J84" s="41">
        <f>SUM(K84:L84)</f>
        <v>42890.7618</v>
      </c>
      <c r="K84" s="71">
        <v>42890.7618</v>
      </c>
      <c r="L84" s="42" t="s">
        <v>11</v>
      </c>
    </row>
    <row r="85" spans="1:12" s="34" customFormat="1" ht="112.5" customHeight="1">
      <c r="A85" s="72" t="s">
        <v>59</v>
      </c>
      <c r="B85" s="39" t="s">
        <v>165</v>
      </c>
      <c r="C85" s="69"/>
      <c r="D85" s="41">
        <f>SUM(E85:F85)</f>
        <v>0</v>
      </c>
      <c r="E85" s="71">
        <v>0</v>
      </c>
      <c r="F85" s="41" t="s">
        <v>11</v>
      </c>
      <c r="G85" s="41">
        <f t="shared" si="11"/>
        <v>101000</v>
      </c>
      <c r="H85" s="71">
        <v>101000</v>
      </c>
      <c r="I85" s="41" t="s">
        <v>11</v>
      </c>
      <c r="J85" s="41">
        <f aca="true" t="shared" si="12" ref="J85:J103">SUM(K85:L85)</f>
        <v>46798.5</v>
      </c>
      <c r="K85" s="71">
        <v>46798.5</v>
      </c>
      <c r="L85" s="42" t="s">
        <v>11</v>
      </c>
    </row>
    <row r="86" spans="1:12" s="34" customFormat="1" ht="53.25" customHeight="1">
      <c r="A86" s="72" t="s">
        <v>60</v>
      </c>
      <c r="B86" s="39" t="s">
        <v>166</v>
      </c>
      <c r="C86" s="69"/>
      <c r="D86" s="41">
        <f>SUM(E86:F86)</f>
        <v>276901.3</v>
      </c>
      <c r="E86" s="71">
        <v>276901.3</v>
      </c>
      <c r="F86" s="41" t="s">
        <v>11</v>
      </c>
      <c r="G86" s="41">
        <f t="shared" si="11"/>
        <v>176651.9</v>
      </c>
      <c r="H86" s="71">
        <v>176651.9</v>
      </c>
      <c r="I86" s="41" t="s">
        <v>11</v>
      </c>
      <c r="J86" s="41">
        <f t="shared" si="12"/>
        <v>72384.0102</v>
      </c>
      <c r="K86" s="71">
        <v>72384.0102</v>
      </c>
      <c r="L86" s="42" t="s">
        <v>11</v>
      </c>
    </row>
    <row r="87" spans="1:12" s="34" customFormat="1" ht="75" customHeight="1">
      <c r="A87" s="72" t="s">
        <v>61</v>
      </c>
      <c r="B87" s="39" t="s">
        <v>167</v>
      </c>
      <c r="C87" s="69"/>
      <c r="D87" s="41">
        <f>SUM(E87:F87)</f>
        <v>63425.7</v>
      </c>
      <c r="E87" s="71">
        <v>63425.7</v>
      </c>
      <c r="F87" s="41" t="s">
        <v>11</v>
      </c>
      <c r="G87" s="41">
        <f t="shared" si="11"/>
        <v>63425.7</v>
      </c>
      <c r="H87" s="71">
        <v>63425.7</v>
      </c>
      <c r="I87" s="41" t="s">
        <v>11</v>
      </c>
      <c r="J87" s="41">
        <f t="shared" si="12"/>
        <v>23377.438</v>
      </c>
      <c r="K87" s="71">
        <v>23377.438</v>
      </c>
      <c r="L87" s="42" t="s">
        <v>11</v>
      </c>
    </row>
    <row r="88" spans="1:12" s="34" customFormat="1" ht="34.5" customHeight="1">
      <c r="A88" s="72" t="s">
        <v>62</v>
      </c>
      <c r="B88" s="39" t="s">
        <v>168</v>
      </c>
      <c r="C88" s="69"/>
      <c r="D88" s="41">
        <f aca="true" t="shared" si="13" ref="D88:D105">SUM(E88:F88)</f>
        <v>208217.929</v>
      </c>
      <c r="E88" s="71">
        <v>208217.929</v>
      </c>
      <c r="F88" s="41" t="s">
        <v>11</v>
      </c>
      <c r="G88" s="41">
        <f t="shared" si="11"/>
        <v>207757.929</v>
      </c>
      <c r="H88" s="71">
        <v>207757.929</v>
      </c>
      <c r="I88" s="41" t="s">
        <v>11</v>
      </c>
      <c r="J88" s="41">
        <f t="shared" si="12"/>
        <v>50515.672</v>
      </c>
      <c r="K88" s="71">
        <v>50515.672</v>
      </c>
      <c r="L88" s="42" t="s">
        <v>11</v>
      </c>
    </row>
    <row r="89" spans="1:12" s="34" customFormat="1" ht="33.75" customHeight="1">
      <c r="A89" s="72" t="s">
        <v>63</v>
      </c>
      <c r="B89" s="39" t="s">
        <v>169</v>
      </c>
      <c r="C89" s="69"/>
      <c r="D89" s="41">
        <f t="shared" si="13"/>
        <v>60</v>
      </c>
      <c r="E89" s="71">
        <v>60</v>
      </c>
      <c r="F89" s="41" t="s">
        <v>11</v>
      </c>
      <c r="G89" s="41">
        <f t="shared" si="11"/>
        <v>60</v>
      </c>
      <c r="H89" s="71">
        <v>60</v>
      </c>
      <c r="I89" s="41" t="s">
        <v>11</v>
      </c>
      <c r="J89" s="41">
        <f t="shared" si="12"/>
        <v>0</v>
      </c>
      <c r="K89" s="71">
        <v>0</v>
      </c>
      <c r="L89" s="42" t="s">
        <v>11</v>
      </c>
    </row>
    <row r="90" spans="1:12" s="34" customFormat="1" ht="27">
      <c r="A90" s="72" t="s">
        <v>64</v>
      </c>
      <c r="B90" s="39" t="s">
        <v>170</v>
      </c>
      <c r="C90" s="69"/>
      <c r="D90" s="41">
        <f t="shared" si="13"/>
        <v>5578791.7533</v>
      </c>
      <c r="E90" s="71">
        <v>5578791.7533</v>
      </c>
      <c r="F90" s="41" t="s">
        <v>11</v>
      </c>
      <c r="G90" s="41">
        <f t="shared" si="11"/>
        <v>5589106.2533</v>
      </c>
      <c r="H90" s="71">
        <v>5589106.2533</v>
      </c>
      <c r="I90" s="41" t="s">
        <v>11</v>
      </c>
      <c r="J90" s="41">
        <f t="shared" si="12"/>
        <v>2956169.349</v>
      </c>
      <c r="K90" s="71">
        <v>2956169.349</v>
      </c>
      <c r="L90" s="42" t="s">
        <v>11</v>
      </c>
    </row>
    <row r="91" spans="1:12" s="34" customFormat="1" ht="98.25" customHeight="1">
      <c r="A91" s="72" t="s">
        <v>65</v>
      </c>
      <c r="B91" s="39" t="s">
        <v>200</v>
      </c>
      <c r="C91" s="69"/>
      <c r="D91" s="41">
        <f t="shared" si="13"/>
        <v>860963.5</v>
      </c>
      <c r="E91" s="71">
        <v>860963.5</v>
      </c>
      <c r="F91" s="41" t="s">
        <v>11</v>
      </c>
      <c r="G91" s="41">
        <f t="shared" si="11"/>
        <v>860963.5</v>
      </c>
      <c r="H91" s="71">
        <v>860963.5</v>
      </c>
      <c r="I91" s="41" t="s">
        <v>11</v>
      </c>
      <c r="J91" s="41">
        <f t="shared" si="12"/>
        <v>0</v>
      </c>
      <c r="K91" s="71">
        <v>0</v>
      </c>
      <c r="L91" s="42" t="s">
        <v>11</v>
      </c>
    </row>
    <row r="92" spans="1:12" s="34" customFormat="1" ht="18.75" customHeight="1">
      <c r="A92" s="72" t="s">
        <v>66</v>
      </c>
      <c r="B92" s="39" t="s">
        <v>171</v>
      </c>
      <c r="C92" s="69"/>
      <c r="D92" s="41">
        <f t="shared" si="13"/>
        <v>0</v>
      </c>
      <c r="E92" s="71">
        <v>0</v>
      </c>
      <c r="F92" s="41" t="s">
        <v>11</v>
      </c>
      <c r="G92" s="41">
        <f t="shared" si="11"/>
        <v>0</v>
      </c>
      <c r="H92" s="71">
        <v>0</v>
      </c>
      <c r="I92" s="41" t="s">
        <v>11</v>
      </c>
      <c r="J92" s="41">
        <f t="shared" si="12"/>
        <v>0</v>
      </c>
      <c r="K92" s="71">
        <v>0</v>
      </c>
      <c r="L92" s="42" t="s">
        <v>11</v>
      </c>
    </row>
    <row r="93" spans="1:12" s="34" customFormat="1" ht="40.5">
      <c r="A93" s="72" t="s">
        <v>67</v>
      </c>
      <c r="B93" s="39" t="s">
        <v>172</v>
      </c>
      <c r="C93" s="69"/>
      <c r="D93" s="41">
        <f t="shared" si="13"/>
        <v>60183</v>
      </c>
      <c r="E93" s="71">
        <v>60183</v>
      </c>
      <c r="F93" s="41" t="s">
        <v>11</v>
      </c>
      <c r="G93" s="41">
        <f t="shared" si="11"/>
        <v>76813</v>
      </c>
      <c r="H93" s="71">
        <v>76813</v>
      </c>
      <c r="I93" s="41" t="s">
        <v>11</v>
      </c>
      <c r="J93" s="41">
        <f t="shared" si="12"/>
        <v>32350.608</v>
      </c>
      <c r="K93" s="71">
        <v>32350.608</v>
      </c>
      <c r="L93" s="42" t="s">
        <v>11</v>
      </c>
    </row>
    <row r="94" spans="1:12" s="34" customFormat="1" ht="81">
      <c r="A94" s="72" t="s">
        <v>68</v>
      </c>
      <c r="B94" s="39" t="s">
        <v>173</v>
      </c>
      <c r="C94" s="69"/>
      <c r="D94" s="41">
        <f t="shared" si="13"/>
        <v>50830.92</v>
      </c>
      <c r="E94" s="71">
        <v>50830.92</v>
      </c>
      <c r="F94" s="41" t="s">
        <v>11</v>
      </c>
      <c r="G94" s="41">
        <f t="shared" si="11"/>
        <v>50830.92</v>
      </c>
      <c r="H94" s="71">
        <v>50830.92</v>
      </c>
      <c r="I94" s="41" t="s">
        <v>11</v>
      </c>
      <c r="J94" s="41">
        <f t="shared" si="12"/>
        <v>7826.283</v>
      </c>
      <c r="K94" s="71">
        <v>7826.283</v>
      </c>
      <c r="L94" s="42" t="s">
        <v>11</v>
      </c>
    </row>
    <row r="95" spans="1:12" s="34" customFormat="1" ht="51" customHeight="1">
      <c r="A95" s="72" t="s">
        <v>69</v>
      </c>
      <c r="B95" s="39" t="s">
        <v>174</v>
      </c>
      <c r="C95" s="69"/>
      <c r="D95" s="41">
        <f t="shared" si="13"/>
        <v>43396.8</v>
      </c>
      <c r="E95" s="71">
        <v>43396.8</v>
      </c>
      <c r="F95" s="41" t="s">
        <v>11</v>
      </c>
      <c r="G95" s="41">
        <f t="shared" si="11"/>
        <v>54446.8</v>
      </c>
      <c r="H95" s="71">
        <v>54446.8</v>
      </c>
      <c r="I95" s="41" t="s">
        <v>11</v>
      </c>
      <c r="J95" s="41">
        <f t="shared" si="12"/>
        <v>4462.699</v>
      </c>
      <c r="K95" s="71">
        <v>4462.699</v>
      </c>
      <c r="L95" s="42" t="s">
        <v>11</v>
      </c>
    </row>
    <row r="96" spans="1:12" s="34" customFormat="1" ht="31.5" customHeight="1">
      <c r="A96" s="72" t="s">
        <v>70</v>
      </c>
      <c r="B96" s="39" t="s">
        <v>175</v>
      </c>
      <c r="C96" s="69"/>
      <c r="D96" s="41">
        <f t="shared" si="13"/>
        <v>2183117.1</v>
      </c>
      <c r="E96" s="71">
        <v>2183117.1</v>
      </c>
      <c r="F96" s="41" t="s">
        <v>11</v>
      </c>
      <c r="G96" s="41">
        <f t="shared" si="11"/>
        <v>2168226.1</v>
      </c>
      <c r="H96" s="71">
        <v>2168226.1</v>
      </c>
      <c r="I96" s="41" t="s">
        <v>11</v>
      </c>
      <c r="J96" s="41">
        <f t="shared" si="12"/>
        <v>964790.803</v>
      </c>
      <c r="K96" s="71">
        <v>964790.803</v>
      </c>
      <c r="L96" s="42" t="s">
        <v>11</v>
      </c>
    </row>
    <row r="97" spans="1:12" s="34" customFormat="1" ht="63" customHeight="1">
      <c r="A97" s="72" t="s">
        <v>71</v>
      </c>
      <c r="B97" s="39" t="s">
        <v>203</v>
      </c>
      <c r="C97" s="69"/>
      <c r="D97" s="41">
        <f t="shared" si="13"/>
        <v>1282073.4270000001</v>
      </c>
      <c r="E97" s="71">
        <v>1282073.4270000001</v>
      </c>
      <c r="F97" s="41" t="s">
        <v>11</v>
      </c>
      <c r="G97" s="41">
        <f t="shared" si="11"/>
        <v>1290148.4270000001</v>
      </c>
      <c r="H97" s="71">
        <v>1290148.4270000001</v>
      </c>
      <c r="I97" s="41" t="s">
        <v>11</v>
      </c>
      <c r="J97" s="41">
        <f t="shared" si="12"/>
        <v>664172.8249</v>
      </c>
      <c r="K97" s="71">
        <v>664172.8249</v>
      </c>
      <c r="L97" s="42" t="s">
        <v>11</v>
      </c>
    </row>
    <row r="98" spans="1:12" s="34" customFormat="1" ht="96" customHeight="1">
      <c r="A98" s="72" t="s">
        <v>72</v>
      </c>
      <c r="B98" s="39" t="s">
        <v>176</v>
      </c>
      <c r="C98" s="69"/>
      <c r="D98" s="41">
        <f t="shared" si="13"/>
        <v>0</v>
      </c>
      <c r="E98" s="71">
        <v>0</v>
      </c>
      <c r="F98" s="41" t="s">
        <v>11</v>
      </c>
      <c r="G98" s="41">
        <f t="shared" si="11"/>
        <v>0</v>
      </c>
      <c r="H98" s="71">
        <v>0</v>
      </c>
      <c r="I98" s="41" t="s">
        <v>11</v>
      </c>
      <c r="J98" s="41">
        <f t="shared" si="12"/>
        <v>0</v>
      </c>
      <c r="K98" s="71">
        <v>0</v>
      </c>
      <c r="L98" s="42" t="s">
        <v>11</v>
      </c>
    </row>
    <row r="99" spans="1:12" s="34" customFormat="1" ht="55.5" customHeight="1">
      <c r="A99" s="72" t="s">
        <v>73</v>
      </c>
      <c r="B99" s="39" t="s">
        <v>177</v>
      </c>
      <c r="C99" s="69"/>
      <c r="D99" s="41">
        <f t="shared" si="13"/>
        <v>20871.8</v>
      </c>
      <c r="E99" s="71">
        <v>20871.8</v>
      </c>
      <c r="F99" s="41" t="s">
        <v>11</v>
      </c>
      <c r="G99" s="41">
        <f t="shared" si="11"/>
        <v>20871.8</v>
      </c>
      <c r="H99" s="71">
        <v>20871.8</v>
      </c>
      <c r="I99" s="41" t="s">
        <v>11</v>
      </c>
      <c r="J99" s="41">
        <f t="shared" si="12"/>
        <v>20075.800000000003</v>
      </c>
      <c r="K99" s="71">
        <v>20075.800000000003</v>
      </c>
      <c r="L99" s="42" t="s">
        <v>11</v>
      </c>
    </row>
    <row r="100" spans="1:12" s="34" customFormat="1" ht="115.5" customHeight="1">
      <c r="A100" s="72" t="s">
        <v>74</v>
      </c>
      <c r="B100" s="39" t="s">
        <v>178</v>
      </c>
      <c r="C100" s="69"/>
      <c r="D100" s="41">
        <f t="shared" si="13"/>
        <v>1210000</v>
      </c>
      <c r="E100" s="71">
        <v>1210000</v>
      </c>
      <c r="F100" s="41" t="s">
        <v>11</v>
      </c>
      <c r="G100" s="41">
        <f t="shared" si="11"/>
        <v>1210000</v>
      </c>
      <c r="H100" s="71">
        <v>1210000</v>
      </c>
      <c r="I100" s="41" t="s">
        <v>11</v>
      </c>
      <c r="J100" s="41">
        <f t="shared" si="12"/>
        <v>645437.6302</v>
      </c>
      <c r="K100" s="71">
        <v>645437.6302</v>
      </c>
      <c r="L100" s="42" t="s">
        <v>11</v>
      </c>
    </row>
    <row r="101" spans="1:12" s="34" customFormat="1" ht="32.25" customHeight="1">
      <c r="A101" s="72" t="s">
        <v>75</v>
      </c>
      <c r="B101" s="39" t="s">
        <v>179</v>
      </c>
      <c r="C101" s="69"/>
      <c r="D101" s="41">
        <f t="shared" si="13"/>
        <v>5085</v>
      </c>
      <c r="E101" s="71">
        <v>5085</v>
      </c>
      <c r="F101" s="41" t="s">
        <v>11</v>
      </c>
      <c r="G101" s="41">
        <f t="shared" si="11"/>
        <v>5085</v>
      </c>
      <c r="H101" s="71">
        <v>5085</v>
      </c>
      <c r="I101" s="41" t="s">
        <v>11</v>
      </c>
      <c r="J101" s="41">
        <f t="shared" si="12"/>
        <v>1534.8</v>
      </c>
      <c r="K101" s="71">
        <v>1534.8</v>
      </c>
      <c r="L101" s="42" t="s">
        <v>11</v>
      </c>
    </row>
    <row r="102" spans="1:12" s="34" customFormat="1" ht="34.5" customHeight="1">
      <c r="A102" s="72" t="s">
        <v>76</v>
      </c>
      <c r="B102" s="39" t="s">
        <v>180</v>
      </c>
      <c r="C102" s="69"/>
      <c r="D102" s="41">
        <f t="shared" si="13"/>
        <v>22238.8</v>
      </c>
      <c r="E102" s="71">
        <v>22238.8</v>
      </c>
      <c r="F102" s="41" t="s">
        <v>11</v>
      </c>
      <c r="G102" s="41">
        <f t="shared" si="11"/>
        <v>22238.8</v>
      </c>
      <c r="H102" s="71">
        <v>22238.8</v>
      </c>
      <c r="I102" s="41" t="s">
        <v>11</v>
      </c>
      <c r="J102" s="41">
        <f t="shared" si="12"/>
        <v>390.5</v>
      </c>
      <c r="K102" s="71">
        <v>390.5</v>
      </c>
      <c r="L102" s="42" t="s">
        <v>11</v>
      </c>
    </row>
    <row r="103" spans="1:12" s="34" customFormat="1" ht="24" customHeight="1">
      <c r="A103" s="72" t="s">
        <v>77</v>
      </c>
      <c r="B103" s="39" t="s">
        <v>181</v>
      </c>
      <c r="C103" s="69"/>
      <c r="D103" s="41">
        <f t="shared" si="13"/>
        <v>242944.16999999998</v>
      </c>
      <c r="E103" s="71">
        <v>242944.16999999998</v>
      </c>
      <c r="F103" s="41" t="s">
        <v>11</v>
      </c>
      <c r="G103" s="41">
        <f t="shared" si="11"/>
        <v>242944.16999999998</v>
      </c>
      <c r="H103" s="71">
        <v>242944.16999999998</v>
      </c>
      <c r="I103" s="41" t="s">
        <v>11</v>
      </c>
      <c r="J103" s="41">
        <f t="shared" si="12"/>
        <v>112993.4639</v>
      </c>
      <c r="K103" s="71">
        <v>112993.4639</v>
      </c>
      <c r="L103" s="42" t="s">
        <v>11</v>
      </c>
    </row>
    <row r="104" spans="1:12" ht="27">
      <c r="A104" s="38" t="s">
        <v>29</v>
      </c>
      <c r="B104" s="39" t="s">
        <v>182</v>
      </c>
      <c r="C104" s="40"/>
      <c r="D104" s="41">
        <f t="shared" si="13"/>
        <v>769881.8</v>
      </c>
      <c r="E104" s="71">
        <v>769881.8</v>
      </c>
      <c r="F104" s="41" t="s">
        <v>11</v>
      </c>
      <c r="G104" s="41">
        <f t="shared" si="11"/>
        <v>894381.8</v>
      </c>
      <c r="H104" s="71">
        <v>894381.8</v>
      </c>
      <c r="I104" s="41" t="s">
        <v>11</v>
      </c>
      <c r="J104" s="41">
        <f>SUM(K104:L104)</f>
        <v>949354.5207</v>
      </c>
      <c r="K104" s="71">
        <v>949354.5207</v>
      </c>
      <c r="L104" s="42" t="s">
        <v>11</v>
      </c>
    </row>
    <row r="105" spans="1:12" ht="33" customHeight="1">
      <c r="A105" s="38" t="s">
        <v>78</v>
      </c>
      <c r="B105" s="46" t="s">
        <v>183</v>
      </c>
      <c r="C105" s="40"/>
      <c r="D105" s="41">
        <f t="shared" si="13"/>
        <v>6000</v>
      </c>
      <c r="E105" s="71">
        <v>6000</v>
      </c>
      <c r="F105" s="41" t="s">
        <v>11</v>
      </c>
      <c r="G105" s="41">
        <f t="shared" si="11"/>
        <v>6000</v>
      </c>
      <c r="H105" s="71">
        <v>6000</v>
      </c>
      <c r="I105" s="41" t="s">
        <v>11</v>
      </c>
      <c r="J105" s="41">
        <f>SUM(K105:L105)</f>
        <v>281</v>
      </c>
      <c r="K105" s="71">
        <v>281</v>
      </c>
      <c r="L105" s="42" t="s">
        <v>11</v>
      </c>
    </row>
    <row r="106" spans="1:12" ht="46.5" customHeight="1">
      <c r="A106" s="55" t="s">
        <v>30</v>
      </c>
      <c r="B106" s="66" t="s">
        <v>184</v>
      </c>
      <c r="C106" s="31">
        <v>7431</v>
      </c>
      <c r="D106" s="73">
        <f>SUM(D107:D108)</f>
        <v>698476.613</v>
      </c>
      <c r="E106" s="73">
        <f>SUM(E107:E108)</f>
        <v>698476.613</v>
      </c>
      <c r="F106" s="74" t="s">
        <v>11</v>
      </c>
      <c r="G106" s="73">
        <f>SUM(G107:G108)</f>
        <v>700476.613</v>
      </c>
      <c r="H106" s="73">
        <f>SUM(H107:H108)</f>
        <v>700476.613</v>
      </c>
      <c r="I106" s="74" t="s">
        <v>11</v>
      </c>
      <c r="J106" s="73">
        <f>SUM(J107:J108)</f>
        <v>1253347.7863999999</v>
      </c>
      <c r="K106" s="73">
        <f>SUM(K107:K108)</f>
        <v>1253347.7863999999</v>
      </c>
      <c r="L106" s="75" t="s">
        <v>11</v>
      </c>
    </row>
    <row r="107" spans="1:12" s="34" customFormat="1" ht="61.5" customHeight="1">
      <c r="A107" s="38" t="s">
        <v>79</v>
      </c>
      <c r="B107" s="39" t="s">
        <v>185</v>
      </c>
      <c r="C107" s="62"/>
      <c r="D107" s="41">
        <f>SUM(E107:F107)</f>
        <v>693476.613</v>
      </c>
      <c r="E107" s="41">
        <v>693476.613</v>
      </c>
      <c r="F107" s="41" t="s">
        <v>11</v>
      </c>
      <c r="G107" s="41">
        <f>SUM(H107:I107)</f>
        <v>695476.613</v>
      </c>
      <c r="H107" s="41">
        <v>695476.613</v>
      </c>
      <c r="I107" s="41" t="s">
        <v>11</v>
      </c>
      <c r="J107" s="41">
        <f>SUM(K107:L107)</f>
        <v>1247111.2614</v>
      </c>
      <c r="K107" s="41">
        <v>1247111.2614</v>
      </c>
      <c r="L107" s="42" t="s">
        <v>11</v>
      </c>
    </row>
    <row r="108" spans="1:12" s="34" customFormat="1" ht="49.5" customHeight="1">
      <c r="A108" s="76" t="s">
        <v>31</v>
      </c>
      <c r="B108" s="39" t="s">
        <v>186</v>
      </c>
      <c r="C108" s="62"/>
      <c r="D108" s="41">
        <f>SUM(E108:F108)</f>
        <v>5000</v>
      </c>
      <c r="E108" s="41">
        <v>5000</v>
      </c>
      <c r="F108" s="41" t="s">
        <v>11</v>
      </c>
      <c r="G108" s="41">
        <f>SUM(H108:I108)</f>
        <v>5000</v>
      </c>
      <c r="H108" s="41">
        <v>5000</v>
      </c>
      <c r="I108" s="41" t="s">
        <v>11</v>
      </c>
      <c r="J108" s="41">
        <f>SUM(K108:L108)</f>
        <v>6236.525</v>
      </c>
      <c r="K108" s="41">
        <v>6236.525</v>
      </c>
      <c r="L108" s="42" t="s">
        <v>11</v>
      </c>
    </row>
    <row r="109" spans="1:12" s="34" customFormat="1" ht="41.25" customHeight="1">
      <c r="A109" s="29" t="s">
        <v>32</v>
      </c>
      <c r="B109" s="35" t="s">
        <v>187</v>
      </c>
      <c r="C109" s="36">
        <v>7441</v>
      </c>
      <c r="D109" s="37">
        <f>SUM(D110:D111)</f>
        <v>76000</v>
      </c>
      <c r="E109" s="37">
        <f>SUM(E110:E111)</f>
        <v>76000</v>
      </c>
      <c r="F109" s="32" t="s">
        <v>11</v>
      </c>
      <c r="G109" s="37">
        <f>SUM(G110:G111)</f>
        <v>86399</v>
      </c>
      <c r="H109" s="37">
        <f>SUM(H110:H111)</f>
        <v>86399</v>
      </c>
      <c r="I109" s="32" t="s">
        <v>11</v>
      </c>
      <c r="J109" s="37">
        <f>SUM(J110:J111)</f>
        <v>33141.7007</v>
      </c>
      <c r="K109" s="37">
        <f>SUM(K110:K111)</f>
        <v>33141.7007</v>
      </c>
      <c r="L109" s="33" t="s">
        <v>11</v>
      </c>
    </row>
    <row r="110" spans="1:12" s="34" customFormat="1" ht="113.25" customHeight="1">
      <c r="A110" s="77" t="s">
        <v>33</v>
      </c>
      <c r="B110" s="39" t="s">
        <v>188</v>
      </c>
      <c r="C110" s="62"/>
      <c r="D110" s="41">
        <f>SUM(E110:F110)</f>
        <v>0</v>
      </c>
      <c r="E110" s="48">
        <v>0</v>
      </c>
      <c r="F110" s="41" t="s">
        <v>11</v>
      </c>
      <c r="G110" s="41">
        <f>SUM(H110:I110)</f>
        <v>2043</v>
      </c>
      <c r="H110" s="48">
        <v>2043</v>
      </c>
      <c r="I110" s="41" t="s">
        <v>11</v>
      </c>
      <c r="J110" s="41">
        <f>SUM(K110:L110)</f>
        <v>2165.5</v>
      </c>
      <c r="K110" s="48">
        <v>2165.5</v>
      </c>
      <c r="L110" s="42" t="s">
        <v>11</v>
      </c>
    </row>
    <row r="111" spans="1:12" s="34" customFormat="1" ht="114" customHeight="1">
      <c r="A111" s="53" t="s">
        <v>38</v>
      </c>
      <c r="B111" s="39" t="s">
        <v>189</v>
      </c>
      <c r="C111" s="78"/>
      <c r="D111" s="41">
        <f>SUM(E111:F111)</f>
        <v>76000</v>
      </c>
      <c r="E111" s="48">
        <v>76000</v>
      </c>
      <c r="F111" s="41" t="s">
        <v>11</v>
      </c>
      <c r="G111" s="41">
        <f>SUM(H111:I111)</f>
        <v>84356</v>
      </c>
      <c r="H111" s="48">
        <v>84356</v>
      </c>
      <c r="I111" s="41" t="s">
        <v>11</v>
      </c>
      <c r="J111" s="41">
        <f>SUM(K111:L111)</f>
        <v>30976.2007</v>
      </c>
      <c r="K111" s="48">
        <v>30976.2007</v>
      </c>
      <c r="L111" s="42" t="s">
        <v>11</v>
      </c>
    </row>
    <row r="112" spans="1:12" s="34" customFormat="1" ht="49.5" customHeight="1">
      <c r="A112" s="29" t="s">
        <v>34</v>
      </c>
      <c r="B112" s="35" t="s">
        <v>190</v>
      </c>
      <c r="C112" s="36">
        <v>7442</v>
      </c>
      <c r="D112" s="37">
        <f>SUM(D113:D114)</f>
        <v>309371.239</v>
      </c>
      <c r="E112" s="32" t="s">
        <v>11</v>
      </c>
      <c r="F112" s="37">
        <f>SUM(F113:F114)</f>
        <v>309371.239</v>
      </c>
      <c r="G112" s="37">
        <f>SUM(G113:G114)</f>
        <v>2099679.609</v>
      </c>
      <c r="H112" s="32" t="s">
        <v>11</v>
      </c>
      <c r="I112" s="37">
        <f>SUM(I113:I114)</f>
        <v>2099679.609</v>
      </c>
      <c r="J112" s="37">
        <f>SUM(J113:J114)</f>
        <v>455546.848</v>
      </c>
      <c r="K112" s="32" t="s">
        <v>11</v>
      </c>
      <c r="L112" s="61">
        <f>SUM(L113:L114)</f>
        <v>455546.848</v>
      </c>
    </row>
    <row r="113" spans="1:12" ht="125.25" customHeight="1">
      <c r="A113" s="38" t="s">
        <v>35</v>
      </c>
      <c r="B113" s="79" t="s">
        <v>191</v>
      </c>
      <c r="C113" s="62"/>
      <c r="D113" s="41">
        <f>SUM(E113:F113)</f>
        <v>44468</v>
      </c>
      <c r="E113" s="41" t="s">
        <v>11</v>
      </c>
      <c r="F113" s="41">
        <v>44468</v>
      </c>
      <c r="G113" s="41">
        <f>SUM(H113:I113)</f>
        <v>185805.18</v>
      </c>
      <c r="H113" s="41" t="s">
        <v>11</v>
      </c>
      <c r="I113" s="41">
        <v>185805.18</v>
      </c>
      <c r="J113" s="41">
        <f>SUM(K113:L113)</f>
        <v>38715.405</v>
      </c>
      <c r="K113" s="41" t="s">
        <v>11</v>
      </c>
      <c r="L113" s="42">
        <v>38715.405</v>
      </c>
    </row>
    <row r="114" spans="1:12" s="34" customFormat="1" ht="123.75" customHeight="1">
      <c r="A114" s="38" t="s">
        <v>36</v>
      </c>
      <c r="B114" s="46" t="s">
        <v>192</v>
      </c>
      <c r="C114" s="62"/>
      <c r="D114" s="41">
        <f>SUM(E114:F114)</f>
        <v>264903.239</v>
      </c>
      <c r="E114" s="41" t="s">
        <v>11</v>
      </c>
      <c r="F114" s="41">
        <v>264903.239</v>
      </c>
      <c r="G114" s="41">
        <f>SUM(H114:I114)</f>
        <v>1913874.429</v>
      </c>
      <c r="H114" s="41" t="s">
        <v>11</v>
      </c>
      <c r="I114" s="41">
        <v>1913874.429</v>
      </c>
      <c r="J114" s="41">
        <f>SUM(K114:L114)</f>
        <v>416831.443</v>
      </c>
      <c r="K114" s="41" t="s">
        <v>11</v>
      </c>
      <c r="L114" s="42">
        <v>416831.443</v>
      </c>
    </row>
    <row r="115" spans="1:12" s="34" customFormat="1" ht="42" customHeight="1">
      <c r="A115" s="80" t="s">
        <v>4</v>
      </c>
      <c r="B115" s="35" t="s">
        <v>193</v>
      </c>
      <c r="C115" s="36">
        <v>7452</v>
      </c>
      <c r="D115" s="37">
        <f>SUM(D116,D118)</f>
        <v>1471637.4100000001</v>
      </c>
      <c r="E115" s="37">
        <f>SUM(E116:E118)</f>
        <v>1456637.4100000001</v>
      </c>
      <c r="F115" s="37">
        <f aca="true" t="shared" si="14" ref="F115:L115">SUM(F116:F118)</f>
        <v>9348685.338200001</v>
      </c>
      <c r="G115" s="37">
        <f>SUM(G116,G118)</f>
        <v>1496761.4100000001</v>
      </c>
      <c r="H115" s="37">
        <f t="shared" si="14"/>
        <v>1481761.4100000001</v>
      </c>
      <c r="I115" s="37">
        <f t="shared" si="14"/>
        <v>5701558.7916</v>
      </c>
      <c r="J115" s="37">
        <f>SUM(J116,J118)</f>
        <v>1150329.0461</v>
      </c>
      <c r="K115" s="37">
        <f t="shared" si="14"/>
        <v>813816.5061</v>
      </c>
      <c r="L115" s="61">
        <f t="shared" si="14"/>
        <v>1163164.531</v>
      </c>
    </row>
    <row r="116" spans="1:12" ht="30" customHeight="1">
      <c r="A116" s="38" t="s">
        <v>5</v>
      </c>
      <c r="B116" s="46" t="s">
        <v>194</v>
      </c>
      <c r="C116" s="62"/>
      <c r="D116" s="41">
        <f>SUM(E116:F116)</f>
        <v>15000</v>
      </c>
      <c r="E116" s="41" t="s">
        <v>11</v>
      </c>
      <c r="F116" s="41">
        <v>15000</v>
      </c>
      <c r="G116" s="41">
        <f>SUM(H116:I116)</f>
        <v>15000</v>
      </c>
      <c r="H116" s="41" t="s">
        <v>11</v>
      </c>
      <c r="I116" s="41">
        <v>15000</v>
      </c>
      <c r="J116" s="41">
        <f>SUM(K116:L116)</f>
        <v>336414.54</v>
      </c>
      <c r="K116" s="41" t="s">
        <v>11</v>
      </c>
      <c r="L116" s="42">
        <f>336414.49+0.05</f>
        <v>336414.54</v>
      </c>
    </row>
    <row r="117" spans="1:12" ht="42" customHeight="1">
      <c r="A117" s="38" t="s">
        <v>6</v>
      </c>
      <c r="B117" s="46" t="s">
        <v>195</v>
      </c>
      <c r="C117" s="62"/>
      <c r="D117" s="41">
        <f>SUM(E117:F117)</f>
        <v>9333685.338200001</v>
      </c>
      <c r="E117" s="41" t="s">
        <v>11</v>
      </c>
      <c r="F117" s="41">
        <v>9333685.338200001</v>
      </c>
      <c r="G117" s="41">
        <f>SUM(H117:I117)</f>
        <v>5686558.7916</v>
      </c>
      <c r="H117" s="41" t="s">
        <v>11</v>
      </c>
      <c r="I117" s="41">
        <v>5686558.7916</v>
      </c>
      <c r="J117" s="41">
        <f>SUM(K117:L117)</f>
        <v>826651.991</v>
      </c>
      <c r="K117" s="41" t="s">
        <v>11</v>
      </c>
      <c r="L117" s="42">
        <v>826651.991</v>
      </c>
    </row>
    <row r="118" spans="1:12" ht="54" customHeight="1" thickBot="1">
      <c r="A118" s="81" t="s">
        <v>7</v>
      </c>
      <c r="B118" s="82" t="s">
        <v>196</v>
      </c>
      <c r="C118" s="83"/>
      <c r="D118" s="84">
        <f>SUM(E118:F118)</f>
        <v>1456637.4100000001</v>
      </c>
      <c r="E118" s="85">
        <v>1456637.4100000001</v>
      </c>
      <c r="F118" s="85">
        <v>0</v>
      </c>
      <c r="G118" s="84">
        <f>SUM(H118:I118)</f>
        <v>1481761.4100000001</v>
      </c>
      <c r="H118" s="84">
        <v>1481761.4100000001</v>
      </c>
      <c r="I118" s="84">
        <v>0</v>
      </c>
      <c r="J118" s="84">
        <f>SUM(K118:L118)</f>
        <v>813914.5061</v>
      </c>
      <c r="K118" s="84">
        <v>813816.5061</v>
      </c>
      <c r="L118" s="86">
        <v>98</v>
      </c>
    </row>
    <row r="119" spans="2:13" ht="13.5">
      <c r="B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ht="13.5">
      <c r="B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 ht="13.5">
      <c r="B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 ht="13.5">
      <c r="B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 ht="13.5">
      <c r="B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 ht="13.5">
      <c r="B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 ht="13.5">
      <c r="B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 ht="13.5">
      <c r="B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 ht="13.5">
      <c r="B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 ht="13.5">
      <c r="B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ht="13.5">
      <c r="B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 ht="13.5">
      <c r="B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 ht="13.5">
      <c r="B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 ht="13.5">
      <c r="B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 ht="13.5">
      <c r="B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 ht="13.5">
      <c r="B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 ht="13.5">
      <c r="B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 ht="13.5">
      <c r="B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 ht="13.5">
      <c r="B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 ht="13.5">
      <c r="B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 ht="13.5">
      <c r="B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 ht="13.5">
      <c r="B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 ht="13.5">
      <c r="B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 ht="13.5">
      <c r="B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 ht="13.5">
      <c r="B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 ht="13.5">
      <c r="B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 ht="13.5">
      <c r="B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 ht="13.5">
      <c r="B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 ht="13.5">
      <c r="B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 ht="13.5">
      <c r="B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 ht="13.5">
      <c r="B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 ht="13.5">
      <c r="B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 ht="13.5">
      <c r="B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2:13" ht="13.5">
      <c r="B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</sheetData>
  <sheetProtection/>
  <protectedRanges>
    <protectedRange sqref="E17 H17 K17" name="Range14"/>
    <protectedRange sqref="E95 H95 K95" name="Range10_1"/>
    <protectedRange sqref="F117 I117 L117 E118:F118 H118:I118 K118:L118" name="Range8"/>
    <protectedRange sqref="O17 R17 E16:E17 H16:H17 K16:K17" name="Range6_1"/>
    <protectedRange sqref="E74:E77 H74:H77 K74:K77 E79:E81 H79:H81 K79:K81 K84:K86 E84:E93 H84:H91" name="Range4"/>
    <protectedRange sqref="E33:E39 H33:H39 K33:K39 E41:E42 H41:H42 K41:K42 E45:E48 H45:H48 K45:K48" name="Range2"/>
    <protectedRange sqref="E15 H15 K15 E19 H19 K19 E21:E32 H21:H32 K21:K32" name="Range1"/>
    <protectedRange sqref="E51 H51 K51 F53 I53 L53 E55 H55 K55 F57 I57 L57 E59 H59 K59 E61:E64 H61:H64 K61:K64 F66:F67 I66:I67 L66:L67 F70 I70 L70 E72 H72 K72" name="Range3"/>
    <protectedRange sqref="E98:E102 E104:E105 H98:H105 K97:K105 E107:E108 H107:H108 K107:K108 E110:E111 H110:H111 K110:K111 F113 I113" name="Range5_1"/>
    <protectedRange sqref="K87:K90 K96 E96:E97 H96:H97" name="Range7"/>
    <protectedRange sqref="E103" name="Range9"/>
    <protectedRange sqref="E94 H92:H94 K91:K94 F114 I114 L113:L114 F116 I116 L116" name="Range11_1"/>
    <protectedRange sqref="E17 H17 K17" name="Range13"/>
    <protectedRange sqref="E1" name="Range12_1_1_1"/>
    <protectedRange sqref="F4" name="Range12"/>
  </protectedRanges>
  <mergeCells count="10">
    <mergeCell ref="G9:G10"/>
    <mergeCell ref="J9:J10"/>
    <mergeCell ref="A9:A10"/>
    <mergeCell ref="A4:L4"/>
    <mergeCell ref="B9:B10"/>
    <mergeCell ref="C9:C10"/>
    <mergeCell ref="D9:D10"/>
    <mergeCell ref="D8:F8"/>
    <mergeCell ref="G8:I8"/>
    <mergeCell ref="J8:L8"/>
  </mergeCells>
  <printOptions/>
  <pageMargins left="0.17" right="0.16" top="0.2" bottom="0.21" header="0.17" footer="0.1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Armine Afoyan</cp:lastModifiedBy>
  <cp:lastPrinted>2022-08-05T12:51:24Z</cp:lastPrinted>
  <dcterms:created xsi:type="dcterms:W3CDTF">1996-10-14T23:33:28Z</dcterms:created>
  <dcterms:modified xsi:type="dcterms:W3CDTF">2022-08-08T12:43:08Z</dcterms:modified>
  <cp:category/>
  <cp:version/>
  <cp:contentType/>
  <cp:contentStatus/>
</cp:coreProperties>
</file>