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42" activeTab="0"/>
  </bookViews>
  <sheets>
    <sheet name="economic" sheetId="1" r:id="rId1"/>
  </sheets>
  <definedNames>
    <definedName name="_xlnm.Print_Titles" localSheetId="0">'economic'!$6:$6</definedName>
  </definedNames>
  <calcPr fullCalcOnLoad="1"/>
</workbook>
</file>

<file path=xl/sharedStrings.xml><?xml version="1.0" encoding="utf-8"?>
<sst xmlns="http://schemas.openxmlformats.org/spreadsheetml/2006/main" count="107" uniqueCount="87">
  <si>
    <t>(հազար դրամ)</t>
  </si>
  <si>
    <t>այդ թվում`</t>
  </si>
  <si>
    <t>ԸՆԴԱՄԵՆԸ ԾԱԽՍԵՐ</t>
  </si>
  <si>
    <t>Բյուջետային ծախսերի տնտեսագիտական դասակարգման հոդվածների անվանումները</t>
  </si>
  <si>
    <t>ԸՆԹԱՑԻԿ ԾԱԽՍԵՐ</t>
  </si>
  <si>
    <t>ԱՇԽԱՏԱՆՔԻ ՎԱՐՁԱՏՐՈՒԹՅՈՒՆ</t>
  </si>
  <si>
    <t>Դրամով վճարվող աշխատավարձեր և հավելավճարներ</t>
  </si>
  <si>
    <t>ԾԱՌԱՅՈՒԹՅՈՒՆՆԵՐԻ ԵՎ ԱՊՐԱՆՔՆԵՐԻ ՁԵՌՔԲԵՐՈՒՄ</t>
  </si>
  <si>
    <t>Շարունակական ծախսեր</t>
  </si>
  <si>
    <t>Գործուղումների և շրջագայությունների ծախսեր</t>
  </si>
  <si>
    <t>Պայմանագրային այլ ծառայությունների ձեռքբերում</t>
  </si>
  <si>
    <t>Այլ մասնագիտական ծառայությունների ձեռքբերում</t>
  </si>
  <si>
    <t>Ընթացիկ նորոգում և պահպանում (ծառայություններ և նյութեր)</t>
  </si>
  <si>
    <t>Նյութեր</t>
  </si>
  <si>
    <t>ՏՈԿՈՍԱՎՃԱՐՆԵՐ</t>
  </si>
  <si>
    <t>ՍՈՒԲՍԻԴԻԱՆԵՐ</t>
  </si>
  <si>
    <t>Սուբսիդիաներ պետական կազմակերպություններին</t>
  </si>
  <si>
    <t>Սուբսիդիաներ ոչ պետական կազմակերպություններին</t>
  </si>
  <si>
    <t>ԴՐԱՄԱՇՆՈՐՀՆԵՐ</t>
  </si>
  <si>
    <t>Դրամաշնորհներ օտարերկրյա կառավարություններին</t>
  </si>
  <si>
    <t xml:space="preserve"> - Ընթացիկ դրամաշնորհներ օտարերկրյա կառավարություններին</t>
  </si>
  <si>
    <t>Դրամաշնորհներ միջազգային կազմակերպություններին</t>
  </si>
  <si>
    <t xml:space="preserve"> - Ընթացիկ դրամաշնորհներ միջազգային կազմակերպություններին</t>
  </si>
  <si>
    <t>Ընթացիկ դրամաշնորհներ պետական հատվածի այլ մակարդակներին</t>
  </si>
  <si>
    <t>որից`</t>
  </si>
  <si>
    <t xml:space="preserve"> - Ընթացիկ դրամաշնորհներ պետական կառավարման հատվածին</t>
  </si>
  <si>
    <t xml:space="preserve"> - Ընթացիկ սուբվենցիաներ համայնքներին</t>
  </si>
  <si>
    <t xml:space="preserve"> - Պետական բյուջեից համայնքների բյուջեներին համահարթեցման սկզբունքով տրվող դոտացիաներ</t>
  </si>
  <si>
    <t xml:space="preserve"> - Օրենքների կիրարկման արդյունքում համայնքների բյուջեների կորուստների փոխհատուցում</t>
  </si>
  <si>
    <t xml:space="preserve"> - Ընթացիկ դրամաշնորհներ պետական և համայնքային ոչ առևտրային կազմակերպություններին</t>
  </si>
  <si>
    <t xml:space="preserve"> -  Ընթացիկ դրամաշնորհներ պետական և համայնքային առևտրային կազմակերպություններին</t>
  </si>
  <si>
    <t>Կապիտալ դրամաշնորհներ պետական հատվածի այլ մակարդակներին</t>
  </si>
  <si>
    <t xml:space="preserve"> - Կապիտալ սուբվենցիաներ համայնքներին</t>
  </si>
  <si>
    <t>ՍՈՑԻԱԼԱԿԱՆ ՆՊԱՍՏՆԵՐ ԵՎ ԿԵՆՍԱԹՈՇԱԿՆԵՐ</t>
  </si>
  <si>
    <t>Սոցիալական ապահովության նպաստներ</t>
  </si>
  <si>
    <t>Սոցիալական օգնության դրամական արտահայտությամբ նպաստներ (բյուջեից)</t>
  </si>
  <si>
    <t>Կենսաթոշակներ</t>
  </si>
  <si>
    <t>ԱՅԼ ԾԱԽՍԵՐ</t>
  </si>
  <si>
    <t>Նվիրատվություններ ոչ կառավարչական (հասարակական) կազմակերպություններին</t>
  </si>
  <si>
    <t>Հարկեր, պարտադիր վճարներ և տույժեր, որոնք կառավարման տարբեր մակարդակների կողմից կիրառվում են միմյանց նկատմամբ</t>
  </si>
  <si>
    <t>Դատարանների կողմից նշանակված տույժեր և տուգանքներ</t>
  </si>
  <si>
    <t>Այլ ծախսեր</t>
  </si>
  <si>
    <t>Պահուստային միջոցներ</t>
  </si>
  <si>
    <t>ՈՉ ՖԻՆԱՆՍԱԿԱՆ ԱԿՏԻՎՆԵՐԻ ՀԵՏ  ԳՈՐԾԱՌՆՈՒԹՅՈՒՆՆԵՐ</t>
  </si>
  <si>
    <t>ՈՉ ՖԻՆԱՆՍԱԿԱՆ ԱԿՏԻՎՆԵՐԻ ԳԾՈՎ ԾԱԽՍԵՐ</t>
  </si>
  <si>
    <t>ՀԻՄՆԱԿԱՆ ՄԻՋՈՑՆԵՐ</t>
  </si>
  <si>
    <t>ՇԵՆՔԵՐ ԵՎ ՇԻՆՈՒԹՅՈՒՆՆԵՐ</t>
  </si>
  <si>
    <t>ՄԵՔԵՆԱՆԵՐԻ ԵՎ ՍԱՐՔԱՎՈՐՈՒՄՆԵՐԻ ՁԵՌՔԲԵՐՈՒՄ, ՊԱՀՊԱՆՈՒՄ ԵՎ ՀԻՄՆԱՆՈՐՈԳՈՒՄ</t>
  </si>
  <si>
    <t>ԱՅԼ ՀԻՄՆԱԿԱՆ ՄԻՋՈՑՆԵՐ</t>
  </si>
  <si>
    <t>ՉԱՐՏԱԴՐՎԱԾ ԱԿՏԻՎՆԵՐ</t>
  </si>
  <si>
    <t>ՈՉ ՖԻՆԱՆՍԱԿԱՆ ԱԿՏԻՎՆԵՐԻ ՕՏԱՐՈՒՄԻՑ ՄՈՒՏՔԵՐ</t>
  </si>
  <si>
    <t xml:space="preserve"> - Ներքին տոկոսավճարներ</t>
  </si>
  <si>
    <t xml:space="preserve"> - Արտաքին տոկոսավճարներ</t>
  </si>
  <si>
    <t xml:space="preserve"> - Այլ ընթացիկ դրամաշնորհներ</t>
  </si>
  <si>
    <t xml:space="preserve"> - Հիվանդության և հաշմանդամության նպաստներ բյուջեից</t>
  </si>
  <si>
    <t xml:space="preserve"> - Մայրության նպաստներ բյուջեից</t>
  </si>
  <si>
    <t xml:space="preserve"> - Երեխաների կամ ընտանեկան նպաստներ բյուջեից</t>
  </si>
  <si>
    <t xml:space="preserve"> - Գործազրկության նպաստներ բյուջեից</t>
  </si>
  <si>
    <t xml:space="preserve"> - Կենսաթոշակի անցնելու հետ կապված և տարիքային նպաստներ բյուջեից</t>
  </si>
  <si>
    <t xml:space="preserve"> - Հուղարկավորության նպաստներ բյուջեից</t>
  </si>
  <si>
    <t xml:space="preserve"> - Կրթական, մշակութային և սպորտային նպաստներ բյուջեից</t>
  </si>
  <si>
    <t xml:space="preserve"> - Այլ նպաստներ բյուջեից</t>
  </si>
  <si>
    <t xml:space="preserve"> - Շենքերի և շինությունների ձեռքբերում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</si>
  <si>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</si>
  <si>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</si>
  <si>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</si>
  <si>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</si>
  <si>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</si>
  <si>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 Ոչ նյութական հիմնական միջոցներ</t>
  </si>
  <si>
    <t xml:space="preserve"> - Գեոդեզիական-քարտեզագրական ծախսեր</t>
  </si>
  <si>
    <t xml:space="preserve"> - Նախագծահետազոտական ծախսեր</t>
  </si>
  <si>
    <t>(տնտեսագիտական դասակարգմամբ)</t>
  </si>
  <si>
    <t xml:space="preserve">Կառավարման մարմինների գործունեության հետևանքով առաջացած վնասվածքների կամ վնասների վերականգնում
</t>
  </si>
  <si>
    <t xml:space="preserve"> - Այլ ընթացիկ դրամաշնորհներ համայնքներին</t>
  </si>
  <si>
    <t>Տարեկան պլան¹</t>
  </si>
  <si>
    <t>Տարեկան ճշտված պլանի կատարո-ղական (%)</t>
  </si>
  <si>
    <t xml:space="preserve">Տարեկան ճշտված պլան³ </t>
  </si>
  <si>
    <t>³ Հաշվի են առնված օրենքով ՀՀ կառավարությանը վերապահված լիազորությունների շրջանակներում կատարված փոփոխությունները:</t>
  </si>
  <si>
    <t>Հայաստանի Հանրապետության 2014 թվականի պետական բյուջեի ծախսերի վերաբերյալ</t>
  </si>
  <si>
    <t xml:space="preserve">¹ Հաստատված է «Հայաստանի Հանրապետության 2014 թվականի պետական բյուջեի մասին» Հայաստանի Հանրապետության օրենքով:                    </t>
  </si>
  <si>
    <t>²  Հաստատվել է ՀՀ կառավարության  19.12.2013թ. «Հայաստանի Հանրապետության 2014 թվականի պետական բյուջեի կատարումն ապահովող միջոցառումների մասին» N 1414-Ն որոշմամբ:</t>
  </si>
  <si>
    <t>ՀԱՇՎԵՏՎՈՒԹՅՈՒՆ</t>
  </si>
  <si>
    <t>ՀՈՂ</t>
  </si>
  <si>
    <t>Առաջին կիսամյակի պլան²</t>
  </si>
  <si>
    <t xml:space="preserve">Առաջին կիսամյակի ճշտված պլան³ </t>
  </si>
  <si>
    <t>Առաջին կիսամյակի ճշտված պլանի կատարո-ղական (%)</t>
  </si>
  <si>
    <t>Առաջին կիսամյակի փաստացի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</si>
</sst>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1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0"/>
      <color indexed="10"/>
      <name val="GHEA Grapalat"/>
      <family val="3"/>
    </font>
    <font>
      <sz val="10"/>
      <color indexed="10"/>
      <name val="GHEA Grapalat"/>
      <family val="3"/>
    </font>
    <font>
      <sz val="10"/>
      <color indexed="8"/>
      <name val="GHEA Grapalat"/>
      <family val="3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5" fillId="0" borderId="0" xfId="42" applyNumberFormat="1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64" fontId="6" fillId="0" borderId="0" xfId="42" applyNumberFormat="1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5" fontId="7" fillId="0" borderId="10" xfId="0" applyNumberFormat="1" applyFont="1" applyFill="1" applyBorder="1" applyAlignment="1">
      <alignment horizontal="right" wrapText="1"/>
    </xf>
    <xf numFmtId="166" fontId="7" fillId="0" borderId="10" xfId="57" applyNumberFormat="1" applyFont="1" applyFill="1" applyBorder="1" applyAlignment="1">
      <alignment horizontal="right" wrapText="1"/>
    </xf>
    <xf numFmtId="164" fontId="7" fillId="0" borderId="10" xfId="42" applyNumberFormat="1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165" fontId="5" fillId="0" borderId="10" xfId="0" applyNumberFormat="1" applyFont="1" applyFill="1" applyBorder="1" applyAlignment="1">
      <alignment horizontal="right" wrapText="1"/>
    </xf>
    <xf numFmtId="164" fontId="5" fillId="0" borderId="10" xfId="42" applyNumberFormat="1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166" fontId="5" fillId="0" borderId="10" xfId="57" applyNumberFormat="1" applyFont="1" applyFill="1" applyBorder="1" applyAlignment="1">
      <alignment horizontal="right" wrapText="1"/>
    </xf>
    <xf numFmtId="164" fontId="10" fillId="0" borderId="10" xfId="42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4" fontId="5" fillId="0" borderId="0" xfId="42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43" fontId="5" fillId="0" borderId="0" xfId="0" applyNumberFormat="1" applyFont="1" applyFill="1" applyAlignment="1">
      <alignment/>
    </xf>
    <xf numFmtId="43" fontId="5" fillId="0" borderId="10" xfId="42" applyFont="1" applyFill="1" applyBorder="1" applyAlignment="1">
      <alignment horizontal="right" wrapText="1"/>
    </xf>
    <xf numFmtId="164" fontId="9" fillId="0" borderId="0" xfId="42" applyNumberFormat="1" applyFont="1" applyFill="1" applyAlignment="1">
      <alignment/>
    </xf>
    <xf numFmtId="164" fontId="5" fillId="0" borderId="10" xfId="42" applyNumberFormat="1" applyFont="1" applyFill="1" applyBorder="1" applyAlignment="1">
      <alignment/>
    </xf>
    <xf numFmtId="43" fontId="5" fillId="0" borderId="10" xfId="42" applyNumberFormat="1" applyFont="1" applyFill="1" applyBorder="1" applyAlignment="1">
      <alignment horizontal="right" wrapText="1"/>
    </xf>
    <xf numFmtId="43" fontId="7" fillId="0" borderId="10" xfId="42" applyFont="1" applyFill="1" applyBorder="1" applyAlignment="1">
      <alignment horizontal="right" wrapText="1"/>
    </xf>
    <xf numFmtId="164" fontId="5" fillId="0" borderId="10" xfId="42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166" fontId="5" fillId="0" borderId="10" xfId="57" applyNumberFormat="1" applyFont="1" applyFill="1" applyBorder="1" applyAlignment="1">
      <alignment/>
    </xf>
    <xf numFmtId="166" fontId="7" fillId="0" borderId="10" xfId="57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35.421875" style="21" customWidth="1"/>
    <col min="2" max="2" width="15.8515625" style="21" bestFit="1" customWidth="1"/>
    <col min="3" max="3" width="15.7109375" style="21" bestFit="1" customWidth="1"/>
    <col min="4" max="5" width="14.8515625" style="3" bestFit="1" customWidth="1"/>
    <col min="6" max="6" width="14.28125" style="2" bestFit="1" customWidth="1"/>
    <col min="7" max="7" width="11.57421875" style="2" customWidth="1"/>
    <col min="8" max="8" width="12.8515625" style="2" customWidth="1"/>
    <col min="9" max="16384" width="9.140625" style="2" customWidth="1"/>
  </cols>
  <sheetData>
    <row r="1" spans="1:8" s="1" customFormat="1" ht="15" customHeight="1">
      <c r="A1" s="34" t="s">
        <v>81</v>
      </c>
      <c r="B1" s="34"/>
      <c r="C1" s="34"/>
      <c r="D1" s="34"/>
      <c r="E1" s="34"/>
      <c r="F1" s="34"/>
      <c r="G1" s="34"/>
      <c r="H1" s="34"/>
    </row>
    <row r="2" spans="1:8" s="1" customFormat="1" ht="29.25" customHeight="1">
      <c r="A2" s="34" t="s">
        <v>78</v>
      </c>
      <c r="B2" s="34"/>
      <c r="C2" s="34"/>
      <c r="D2" s="34"/>
      <c r="E2" s="34"/>
      <c r="F2" s="34"/>
      <c r="G2" s="34"/>
      <c r="H2" s="34"/>
    </row>
    <row r="3" spans="1:8" ht="17.25" customHeight="1">
      <c r="A3" s="36" t="s">
        <v>71</v>
      </c>
      <c r="B3" s="36"/>
      <c r="C3" s="36"/>
      <c r="D3" s="36"/>
      <c r="E3" s="36"/>
      <c r="F3" s="36"/>
      <c r="G3" s="36"/>
      <c r="H3" s="36"/>
    </row>
    <row r="4" spans="1:8" ht="13.5">
      <c r="A4" s="36" t="s">
        <v>0</v>
      </c>
      <c r="B4" s="36"/>
      <c r="C4" s="36"/>
      <c r="D4" s="36"/>
      <c r="E4" s="36"/>
      <c r="F4" s="36"/>
      <c r="G4" s="36"/>
      <c r="H4" s="36"/>
    </row>
    <row r="5" spans="1:7" ht="13.5" customHeight="1">
      <c r="A5" s="5"/>
      <c r="B5" s="4"/>
      <c r="C5" s="4"/>
      <c r="D5" s="6"/>
      <c r="E5" s="6"/>
      <c r="F5" s="24"/>
      <c r="G5" s="24"/>
    </row>
    <row r="6" spans="1:8" s="8" customFormat="1" ht="100.5" customHeight="1">
      <c r="A6" s="7" t="s">
        <v>3</v>
      </c>
      <c r="B6" s="7" t="s">
        <v>74</v>
      </c>
      <c r="C6" s="7" t="s">
        <v>76</v>
      </c>
      <c r="D6" s="7" t="s">
        <v>83</v>
      </c>
      <c r="E6" s="7" t="s">
        <v>84</v>
      </c>
      <c r="F6" s="7" t="s">
        <v>86</v>
      </c>
      <c r="G6" s="7" t="s">
        <v>75</v>
      </c>
      <c r="H6" s="7" t="s">
        <v>85</v>
      </c>
    </row>
    <row r="7" spans="1:8" s="12" customFormat="1" ht="14.25">
      <c r="A7" s="22" t="s">
        <v>2</v>
      </c>
      <c r="B7" s="9">
        <f>B9+B74</f>
        <v>1246437412</v>
      </c>
      <c r="C7" s="9">
        <f>C9+C74</f>
        <v>1286113721.6899998</v>
      </c>
      <c r="D7" s="9">
        <f>D9+D74</f>
        <v>570383823.3</v>
      </c>
      <c r="E7" s="9">
        <f>E9+E74</f>
        <v>605066666.0500001</v>
      </c>
      <c r="F7" s="9">
        <f>F9+F74</f>
        <v>514526285.6500001</v>
      </c>
      <c r="G7" s="10">
        <f>F7/C7</f>
        <v>0.40006282257364767</v>
      </c>
      <c r="H7" s="10">
        <f>F7/E7</f>
        <v>0.8503629674543696</v>
      </c>
    </row>
    <row r="8" spans="1:8" s="26" customFormat="1" ht="13.5">
      <c r="A8" s="30" t="s">
        <v>1</v>
      </c>
      <c r="B8" s="14"/>
      <c r="C8" s="14"/>
      <c r="D8" s="28"/>
      <c r="E8" s="14"/>
      <c r="F8" s="14"/>
      <c r="G8" s="14"/>
      <c r="H8" s="14"/>
    </row>
    <row r="9" spans="1:8" s="12" customFormat="1" ht="14.25">
      <c r="A9" s="22" t="s">
        <v>4</v>
      </c>
      <c r="B9" s="9">
        <f>B11+B14+B22+B26+B30+B50+B66</f>
        <v>1093726456.9</v>
      </c>
      <c r="C9" s="9">
        <f>C11+C14+C22+C26+C30+C50+C66</f>
        <v>1127119129.09</v>
      </c>
      <c r="D9" s="9">
        <f>D11+D14+D22+D26+D30+D50+D66</f>
        <v>515590589.9</v>
      </c>
      <c r="E9" s="9">
        <f>E11+E14+E22+E26+E30+E50+E66</f>
        <v>541120591.95</v>
      </c>
      <c r="F9" s="9">
        <f>F11+F14+F22+F26+F30+F50+F66</f>
        <v>482030030.7100001</v>
      </c>
      <c r="G9" s="10">
        <f>F9/C9</f>
        <v>0.4276655574989449</v>
      </c>
      <c r="H9" s="10">
        <f>F9/E9</f>
        <v>0.8907996440736818</v>
      </c>
    </row>
    <row r="10" spans="1:8" s="15" customFormat="1" ht="13.5">
      <c r="A10" s="23" t="s">
        <v>1</v>
      </c>
      <c r="B10" s="13"/>
      <c r="C10" s="14"/>
      <c r="D10" s="14"/>
      <c r="E10" s="14"/>
      <c r="F10" s="14"/>
      <c r="G10" s="16"/>
      <c r="H10" s="16"/>
    </row>
    <row r="11" spans="1:8" s="12" customFormat="1" ht="14.25">
      <c r="A11" s="22" t="s">
        <v>5</v>
      </c>
      <c r="B11" s="9">
        <f>B13</f>
        <v>106883196</v>
      </c>
      <c r="C11" s="9">
        <f>C13</f>
        <v>119394278.83</v>
      </c>
      <c r="D11" s="9">
        <f>D13</f>
        <v>43879525.4</v>
      </c>
      <c r="E11" s="9">
        <f>E13</f>
        <v>49048630.03</v>
      </c>
      <c r="F11" s="9">
        <f>F13</f>
        <v>45234742.22</v>
      </c>
      <c r="G11" s="10">
        <f>F11/C11</f>
        <v>0.37886859121958144</v>
      </c>
      <c r="H11" s="10">
        <f>F11/E11</f>
        <v>0.9222427250737221</v>
      </c>
    </row>
    <row r="12" spans="1:8" s="15" customFormat="1" ht="13.5">
      <c r="A12" s="23" t="s">
        <v>1</v>
      </c>
      <c r="B12" s="13"/>
      <c r="C12" s="14"/>
      <c r="D12" s="14"/>
      <c r="E12" s="14"/>
      <c r="F12" s="14"/>
      <c r="G12" s="16"/>
      <c r="H12" s="16"/>
    </row>
    <row r="13" spans="1:8" s="15" customFormat="1" ht="27">
      <c r="A13" s="23" t="s">
        <v>6</v>
      </c>
      <c r="B13" s="14">
        <v>106883196</v>
      </c>
      <c r="C13" s="13">
        <v>119394278.83</v>
      </c>
      <c r="D13" s="13">
        <v>43879525.4</v>
      </c>
      <c r="E13" s="13">
        <v>49048630.03</v>
      </c>
      <c r="F13" s="13">
        <v>45234742.22</v>
      </c>
      <c r="G13" s="16">
        <f>F13/C13</f>
        <v>0.37886859121958144</v>
      </c>
      <c r="H13" s="16">
        <f>F13/E13</f>
        <v>0.9222427250737221</v>
      </c>
    </row>
    <row r="14" spans="1:8" s="15" customFormat="1" ht="28.5">
      <c r="A14" s="22" t="s">
        <v>7</v>
      </c>
      <c r="B14" s="9">
        <f>B16+B17+B18+B19+B20+B21</f>
        <v>231371711.1</v>
      </c>
      <c r="C14" s="9">
        <f>C16+C17+C18+C19+C20+C21</f>
        <v>243770453.55</v>
      </c>
      <c r="D14" s="9">
        <f>D16+D17+D18+D19+D20+D21</f>
        <v>105231387.30000001</v>
      </c>
      <c r="E14" s="9">
        <f>E16+E17+E18+E19+E20+E21</f>
        <v>112555367.14999999</v>
      </c>
      <c r="F14" s="9">
        <f>F16+F17+F18+F19+F20+F21</f>
        <v>93495866.50000003</v>
      </c>
      <c r="G14" s="10">
        <f>F14/C14</f>
        <v>0.3835406019820322</v>
      </c>
      <c r="H14" s="10">
        <f>F14/E14</f>
        <v>0.8306655548055758</v>
      </c>
    </row>
    <row r="15" spans="1:8" s="12" customFormat="1" ht="14.25">
      <c r="A15" s="23" t="s">
        <v>1</v>
      </c>
      <c r="B15" s="13"/>
      <c r="C15" s="14"/>
      <c r="D15" s="14"/>
      <c r="E15" s="14"/>
      <c r="F15" s="14"/>
      <c r="G15" s="16"/>
      <c r="H15" s="16"/>
    </row>
    <row r="16" spans="1:8" s="15" customFormat="1" ht="13.5">
      <c r="A16" s="23" t="s">
        <v>8</v>
      </c>
      <c r="B16" s="13">
        <v>15557373.1</v>
      </c>
      <c r="C16" s="13">
        <v>16386723.01</v>
      </c>
      <c r="D16" s="13">
        <v>7841252.9</v>
      </c>
      <c r="E16" s="13">
        <v>9466168.91</v>
      </c>
      <c r="F16" s="13">
        <v>7771349.74</v>
      </c>
      <c r="G16" s="16">
        <f aca="true" t="shared" si="0" ref="G16:G22">F16/C16</f>
        <v>0.47424672616102276</v>
      </c>
      <c r="H16" s="16">
        <f aca="true" t="shared" si="1" ref="H16:H22">F16/E16</f>
        <v>0.8209603920959403</v>
      </c>
    </row>
    <row r="17" spans="1:8" s="15" customFormat="1" ht="27">
      <c r="A17" s="23" t="s">
        <v>9</v>
      </c>
      <c r="B17" s="14">
        <v>4376425.7</v>
      </c>
      <c r="C17" s="13">
        <v>4730699.22</v>
      </c>
      <c r="D17" s="13">
        <v>2040488.5</v>
      </c>
      <c r="E17" s="13">
        <v>2112876.02</v>
      </c>
      <c r="F17" s="13">
        <v>1596648.88</v>
      </c>
      <c r="G17" s="16">
        <f t="shared" si="0"/>
        <v>0.3375080100738258</v>
      </c>
      <c r="H17" s="16">
        <f t="shared" si="1"/>
        <v>0.7556756122396617</v>
      </c>
    </row>
    <row r="18" spans="1:8" s="15" customFormat="1" ht="27">
      <c r="A18" s="23" t="s">
        <v>10</v>
      </c>
      <c r="B18" s="14">
        <v>154736597.7</v>
      </c>
      <c r="C18" s="13">
        <v>156619870.15</v>
      </c>
      <c r="D18" s="13">
        <v>66077414.6</v>
      </c>
      <c r="E18" s="13">
        <v>66700132.15</v>
      </c>
      <c r="F18" s="13">
        <v>62184837.09</v>
      </c>
      <c r="G18" s="16">
        <f t="shared" si="0"/>
        <v>0.3970430892992284</v>
      </c>
      <c r="H18" s="16">
        <f t="shared" si="1"/>
        <v>0.9323045560112883</v>
      </c>
    </row>
    <row r="19" spans="1:8" s="15" customFormat="1" ht="27">
      <c r="A19" s="23" t="s">
        <v>11</v>
      </c>
      <c r="B19" s="14">
        <v>1488792.6</v>
      </c>
      <c r="C19" s="13">
        <v>1708594.6</v>
      </c>
      <c r="D19" s="13">
        <v>734456.8</v>
      </c>
      <c r="E19" s="13">
        <v>869025.6</v>
      </c>
      <c r="F19" s="13">
        <v>512069.26</v>
      </c>
      <c r="G19" s="16">
        <f t="shared" si="0"/>
        <v>0.2997020241080008</v>
      </c>
      <c r="H19" s="16">
        <f t="shared" si="1"/>
        <v>0.5892453110702378</v>
      </c>
    </row>
    <row r="20" spans="1:8" s="15" customFormat="1" ht="27">
      <c r="A20" s="23" t="s">
        <v>12</v>
      </c>
      <c r="B20" s="14">
        <v>10815075.5</v>
      </c>
      <c r="C20" s="13">
        <v>15459132.9</v>
      </c>
      <c r="D20" s="13">
        <v>5636723.9</v>
      </c>
      <c r="E20" s="13">
        <v>7609691.5</v>
      </c>
      <c r="F20" s="13">
        <v>5745577.82</v>
      </c>
      <c r="G20" s="16">
        <f t="shared" si="0"/>
        <v>0.37166236018321575</v>
      </c>
      <c r="H20" s="16">
        <f t="shared" si="1"/>
        <v>0.7550342638725893</v>
      </c>
    </row>
    <row r="21" spans="1:8" s="15" customFormat="1" ht="13.5">
      <c r="A21" s="23" t="s">
        <v>13</v>
      </c>
      <c r="B21" s="14">
        <v>44397446.5</v>
      </c>
      <c r="C21" s="13">
        <v>48865433.67</v>
      </c>
      <c r="D21" s="13">
        <v>22901050.6</v>
      </c>
      <c r="E21" s="13">
        <v>25797472.97</v>
      </c>
      <c r="F21" s="13">
        <v>15685383.71</v>
      </c>
      <c r="G21" s="16">
        <f t="shared" si="0"/>
        <v>0.32099139477462046</v>
      </c>
      <c r="H21" s="16">
        <f t="shared" si="1"/>
        <v>0.608020162604322</v>
      </c>
    </row>
    <row r="22" spans="1:8" s="15" customFormat="1" ht="14.25">
      <c r="A22" s="22" t="s">
        <v>14</v>
      </c>
      <c r="B22" s="9">
        <f>B24+B25</f>
        <v>63384802.4</v>
      </c>
      <c r="C22" s="9">
        <f>C24+C25</f>
        <v>63384802.4</v>
      </c>
      <c r="D22" s="9">
        <f>D24+D25</f>
        <v>30979543.6</v>
      </c>
      <c r="E22" s="9">
        <f>E24+E25</f>
        <v>30979543.6</v>
      </c>
      <c r="F22" s="9">
        <f>F24+F25</f>
        <v>30257225.799999997</v>
      </c>
      <c r="G22" s="10">
        <f t="shared" si="0"/>
        <v>0.47735773646586294</v>
      </c>
      <c r="H22" s="10">
        <f t="shared" si="1"/>
        <v>0.9766840399804985</v>
      </c>
    </row>
    <row r="23" spans="1:8" s="12" customFormat="1" ht="14.25">
      <c r="A23" s="23" t="s">
        <v>1</v>
      </c>
      <c r="B23" s="13"/>
      <c r="C23" s="14"/>
      <c r="D23" s="14"/>
      <c r="E23" s="14"/>
      <c r="F23" s="14"/>
      <c r="G23" s="16"/>
      <c r="H23" s="16"/>
    </row>
    <row r="24" spans="1:8" s="15" customFormat="1" ht="13.5">
      <c r="A24" s="23" t="s">
        <v>51</v>
      </c>
      <c r="B24" s="13">
        <v>33237510.9</v>
      </c>
      <c r="C24" s="13">
        <v>33357510.9</v>
      </c>
      <c r="D24" s="13">
        <v>16741138.8</v>
      </c>
      <c r="E24" s="13">
        <v>16861138.8</v>
      </c>
      <c r="F24" s="13">
        <v>16810934.77</v>
      </c>
      <c r="G24" s="16">
        <f>F24/C24</f>
        <v>0.5039625054877821</v>
      </c>
      <c r="H24" s="16">
        <f>F24/E24</f>
        <v>0.997022500639162</v>
      </c>
    </row>
    <row r="25" spans="1:8" s="15" customFormat="1" ht="13.5">
      <c r="A25" s="23" t="s">
        <v>52</v>
      </c>
      <c r="B25" s="13">
        <v>30147291.5</v>
      </c>
      <c r="C25" s="13">
        <v>30027291.5</v>
      </c>
      <c r="D25" s="13">
        <v>14238404.8</v>
      </c>
      <c r="E25" s="13">
        <v>14118404.8</v>
      </c>
      <c r="F25" s="13">
        <v>13446291.03</v>
      </c>
      <c r="G25" s="16">
        <f>F25/C25</f>
        <v>0.4478023277590654</v>
      </c>
      <c r="H25" s="16">
        <f>F25/E25</f>
        <v>0.9523944964377278</v>
      </c>
    </row>
    <row r="26" spans="1:8" s="15" customFormat="1" ht="14.25">
      <c r="A26" s="22" t="s">
        <v>15</v>
      </c>
      <c r="B26" s="9">
        <f>B28+B29</f>
        <v>24978070.2</v>
      </c>
      <c r="C26" s="9">
        <f>C28+C29</f>
        <v>27931174.64</v>
      </c>
      <c r="D26" s="9">
        <f>D28+D29</f>
        <v>11032052.6</v>
      </c>
      <c r="E26" s="9">
        <f>E28+E29</f>
        <v>14138439.110000001</v>
      </c>
      <c r="F26" s="9">
        <f>F28+F29</f>
        <v>13466733.52</v>
      </c>
      <c r="G26" s="10">
        <f>F26/C26</f>
        <v>0.48213989184380396</v>
      </c>
      <c r="H26" s="10">
        <f>F26/E26</f>
        <v>0.9524908241444482</v>
      </c>
    </row>
    <row r="27" spans="1:8" s="12" customFormat="1" ht="14.25">
      <c r="A27" s="23" t="s">
        <v>1</v>
      </c>
      <c r="B27" s="13"/>
      <c r="C27" s="14"/>
      <c r="D27" s="14"/>
      <c r="E27" s="14"/>
      <c r="F27" s="14"/>
      <c r="G27" s="16"/>
      <c r="H27" s="16"/>
    </row>
    <row r="28" spans="1:8" s="15" customFormat="1" ht="27">
      <c r="A28" s="23" t="s">
        <v>16</v>
      </c>
      <c r="B28" s="14">
        <v>23235013.8</v>
      </c>
      <c r="C28" s="13">
        <v>23331419.1</v>
      </c>
      <c r="D28" s="13">
        <v>10258095.1</v>
      </c>
      <c r="E28" s="13">
        <v>10507782.47</v>
      </c>
      <c r="F28" s="13">
        <v>9867450.75</v>
      </c>
      <c r="G28" s="16">
        <f>F28/C28</f>
        <v>0.4229254426277054</v>
      </c>
      <c r="H28" s="16">
        <f>F28/E28</f>
        <v>0.9390611937553747</v>
      </c>
    </row>
    <row r="29" spans="1:8" s="15" customFormat="1" ht="27">
      <c r="A29" s="23" t="s">
        <v>17</v>
      </c>
      <c r="B29" s="14">
        <v>1743056.4</v>
      </c>
      <c r="C29" s="14">
        <v>4599755.54</v>
      </c>
      <c r="D29" s="14">
        <v>773957.5</v>
      </c>
      <c r="E29" s="14">
        <v>3630656.64</v>
      </c>
      <c r="F29" s="14">
        <v>3599282.77</v>
      </c>
      <c r="G29" s="16">
        <f>F29/C29</f>
        <v>0.7824943605589961</v>
      </c>
      <c r="H29" s="16">
        <f>F29/E29</f>
        <v>0.9913586237667464</v>
      </c>
    </row>
    <row r="30" spans="1:8" s="15" customFormat="1" ht="14.25">
      <c r="A30" s="22" t="s">
        <v>18</v>
      </c>
      <c r="B30" s="9">
        <f>B32+B34+B37+B47</f>
        <v>114773971.69999999</v>
      </c>
      <c r="C30" s="9">
        <f>C32+C34+C37+C47</f>
        <v>123650352.85000001</v>
      </c>
      <c r="D30" s="9">
        <f>D32+D34+D37+D47</f>
        <v>55866418.400000006</v>
      </c>
      <c r="E30" s="9">
        <f>E32+E34+E37+E47</f>
        <v>68870307.38</v>
      </c>
      <c r="F30" s="9">
        <f>F32+F34+F37+F47</f>
        <v>64772641.29000001</v>
      </c>
      <c r="G30" s="10">
        <f>F30/C30</f>
        <v>0.5238370922287263</v>
      </c>
      <c r="H30" s="10">
        <f>F30/E30</f>
        <v>0.9405017017364155</v>
      </c>
    </row>
    <row r="31" spans="1:8" s="12" customFormat="1" ht="14.25">
      <c r="A31" s="23" t="s">
        <v>1</v>
      </c>
      <c r="B31" s="13"/>
      <c r="C31" s="14"/>
      <c r="D31" s="14"/>
      <c r="E31" s="14"/>
      <c r="F31" s="16"/>
      <c r="G31" s="16"/>
      <c r="H31" s="16"/>
    </row>
    <row r="32" spans="1:8" s="12" customFormat="1" ht="27">
      <c r="A32" s="23" t="s">
        <v>19</v>
      </c>
      <c r="B32" s="25">
        <f>B33</f>
        <v>0</v>
      </c>
      <c r="C32" s="25">
        <f>C33</f>
        <v>40526</v>
      </c>
      <c r="D32" s="25">
        <f>D33</f>
        <v>0</v>
      </c>
      <c r="E32" s="25">
        <f>E33</f>
        <v>40526</v>
      </c>
      <c r="F32" s="25">
        <f>F33</f>
        <v>0</v>
      </c>
      <c r="G32" s="16">
        <f>F32/C32</f>
        <v>0</v>
      </c>
      <c r="H32" s="16">
        <f>F32/E32</f>
        <v>0</v>
      </c>
    </row>
    <row r="33" spans="1:8" s="12" customFormat="1" ht="27">
      <c r="A33" s="23" t="s">
        <v>20</v>
      </c>
      <c r="B33" s="25">
        <v>0</v>
      </c>
      <c r="C33" s="14">
        <v>40526</v>
      </c>
      <c r="D33" s="14">
        <v>0</v>
      </c>
      <c r="E33" s="14">
        <v>40526</v>
      </c>
      <c r="F33" s="14">
        <v>0</v>
      </c>
      <c r="G33" s="16">
        <f>F33/C33</f>
        <v>0</v>
      </c>
      <c r="H33" s="16">
        <f>F33/E33</f>
        <v>0</v>
      </c>
    </row>
    <row r="34" spans="1:8" s="15" customFormat="1" ht="27">
      <c r="A34" s="23" t="s">
        <v>21</v>
      </c>
      <c r="B34" s="13">
        <f>B36</f>
        <v>1990459</v>
      </c>
      <c r="C34" s="13">
        <f>C36</f>
        <v>1990873.7</v>
      </c>
      <c r="D34" s="13">
        <f>D36</f>
        <v>922501.6</v>
      </c>
      <c r="E34" s="13">
        <f>E36</f>
        <v>922416.3</v>
      </c>
      <c r="F34" s="13">
        <f>F36</f>
        <v>895338.21</v>
      </c>
      <c r="G34" s="16">
        <f>F34/C34</f>
        <v>0.4497212505243301</v>
      </c>
      <c r="H34" s="16">
        <f aca="true" t="shared" si="2" ref="H34:H89">F34/E34</f>
        <v>0.9706443934262653</v>
      </c>
    </row>
    <row r="35" spans="1:8" s="15" customFormat="1" ht="13.5">
      <c r="A35" s="23" t="s">
        <v>1</v>
      </c>
      <c r="B35" s="13"/>
      <c r="C35" s="13"/>
      <c r="D35" s="13"/>
      <c r="E35" s="13"/>
      <c r="F35" s="13"/>
      <c r="G35" s="16"/>
      <c r="H35" s="16"/>
    </row>
    <row r="36" spans="1:8" s="15" customFormat="1" ht="27">
      <c r="A36" s="23" t="s">
        <v>22</v>
      </c>
      <c r="B36" s="13">
        <v>1990459</v>
      </c>
      <c r="C36" s="13">
        <v>1990873.7</v>
      </c>
      <c r="D36" s="13">
        <v>922501.6</v>
      </c>
      <c r="E36" s="13">
        <v>922416.3</v>
      </c>
      <c r="F36" s="13">
        <v>895338.21</v>
      </c>
      <c r="G36" s="16">
        <f>F36/C36</f>
        <v>0.4497212505243301</v>
      </c>
      <c r="H36" s="16">
        <f t="shared" si="2"/>
        <v>0.9706443934262653</v>
      </c>
    </row>
    <row r="37" spans="1:8" s="15" customFormat="1" ht="27">
      <c r="A37" s="23" t="s">
        <v>23</v>
      </c>
      <c r="B37" s="13">
        <f>B39+B40+B41+B42+B43+B44+B45+B46</f>
        <v>111643405.39999999</v>
      </c>
      <c r="C37" s="13">
        <f>C39+C40+C41+C42+C43+C44+C45+C46</f>
        <v>119586644.25</v>
      </c>
      <c r="D37" s="13">
        <f>D39+D40+D41+D42+D43+D44+D45+D46</f>
        <v>54228977.2</v>
      </c>
      <c r="E37" s="13">
        <f>E39+E40+E41+E42+E43+E44+E45+E46</f>
        <v>66594917.67999999</v>
      </c>
      <c r="F37" s="13">
        <f>F39+F40+F41+F42+F43+F44+F45+F46</f>
        <v>62781639.650000006</v>
      </c>
      <c r="G37" s="16">
        <f>F37/C37</f>
        <v>0.5249887229777334</v>
      </c>
      <c r="H37" s="16">
        <f t="shared" si="2"/>
        <v>0.9427392034881183</v>
      </c>
    </row>
    <row r="38" spans="1:8" s="15" customFormat="1" ht="13.5">
      <c r="A38" s="23" t="s">
        <v>24</v>
      </c>
      <c r="B38" s="13"/>
      <c r="C38" s="13"/>
      <c r="D38" s="13"/>
      <c r="E38" s="13"/>
      <c r="F38" s="13"/>
      <c r="G38" s="16"/>
      <c r="H38" s="16"/>
    </row>
    <row r="39" spans="1:8" s="15" customFormat="1" ht="27">
      <c r="A39" s="23" t="s">
        <v>25</v>
      </c>
      <c r="B39" s="13">
        <v>705627.7</v>
      </c>
      <c r="C39" s="13">
        <v>705627.7</v>
      </c>
      <c r="D39" s="13">
        <v>319350.8</v>
      </c>
      <c r="E39" s="13">
        <v>319350.8</v>
      </c>
      <c r="F39" s="13">
        <v>154775.93</v>
      </c>
      <c r="G39" s="16">
        <f aca="true" t="shared" si="3" ref="G39:G47">F39/C39</f>
        <v>0.2193450313812794</v>
      </c>
      <c r="H39" s="16">
        <f t="shared" si="2"/>
        <v>0.4846580312308596</v>
      </c>
    </row>
    <row r="40" spans="1:8" s="15" customFormat="1" ht="27">
      <c r="A40" s="23" t="s">
        <v>26</v>
      </c>
      <c r="B40" s="13">
        <v>7897531.6</v>
      </c>
      <c r="C40" s="13">
        <v>7897531.6</v>
      </c>
      <c r="D40" s="13">
        <v>4050924</v>
      </c>
      <c r="E40" s="13">
        <v>4050924</v>
      </c>
      <c r="F40" s="13">
        <v>3287374.33</v>
      </c>
      <c r="G40" s="16">
        <f t="shared" si="3"/>
        <v>0.41625339365530367</v>
      </c>
      <c r="H40" s="16">
        <f t="shared" si="2"/>
        <v>0.8115122204218099</v>
      </c>
    </row>
    <row r="41" spans="1:8" s="15" customFormat="1" ht="40.5">
      <c r="A41" s="23" t="s">
        <v>27</v>
      </c>
      <c r="B41" s="13">
        <v>38957722.3</v>
      </c>
      <c r="C41" s="13">
        <v>38957722.3</v>
      </c>
      <c r="D41" s="13">
        <v>19478861.2</v>
      </c>
      <c r="E41" s="13">
        <v>19478861.2</v>
      </c>
      <c r="F41" s="13">
        <v>19478861.1</v>
      </c>
      <c r="G41" s="16">
        <f t="shared" si="3"/>
        <v>0.4999999987165575</v>
      </c>
      <c r="H41" s="16">
        <f t="shared" si="2"/>
        <v>0.9999999948662298</v>
      </c>
    </row>
    <row r="42" spans="1:8" s="15" customFormat="1" ht="40.5">
      <c r="A42" s="23" t="s">
        <v>28</v>
      </c>
      <c r="B42" s="17">
        <v>54120</v>
      </c>
      <c r="C42" s="13">
        <v>54120</v>
      </c>
      <c r="D42" s="13">
        <v>27060</v>
      </c>
      <c r="E42" s="13">
        <v>27060</v>
      </c>
      <c r="F42" s="13">
        <v>27060</v>
      </c>
      <c r="G42" s="16">
        <f t="shared" si="3"/>
        <v>0.5</v>
      </c>
      <c r="H42" s="16">
        <f t="shared" si="2"/>
        <v>1</v>
      </c>
    </row>
    <row r="43" spans="1:8" s="15" customFormat="1" ht="27">
      <c r="A43" s="23" t="s">
        <v>73</v>
      </c>
      <c r="B43" s="17">
        <v>2000000</v>
      </c>
      <c r="C43" s="13">
        <v>4000000</v>
      </c>
      <c r="D43" s="13">
        <v>1000000</v>
      </c>
      <c r="E43" s="13">
        <v>2000000</v>
      </c>
      <c r="F43" s="13">
        <v>1985414.83</v>
      </c>
      <c r="G43" s="16">
        <f t="shared" si="3"/>
        <v>0.4963537075</v>
      </c>
      <c r="H43" s="16">
        <f t="shared" si="2"/>
        <v>0.992707415</v>
      </c>
    </row>
    <row r="44" spans="1:8" s="15" customFormat="1" ht="40.5">
      <c r="A44" s="23" t="s">
        <v>29</v>
      </c>
      <c r="B44" s="14">
        <v>22313012.2</v>
      </c>
      <c r="C44" s="13">
        <v>24966339.89</v>
      </c>
      <c r="D44" s="13">
        <v>10495438.3</v>
      </c>
      <c r="E44" s="13">
        <v>13566265.52</v>
      </c>
      <c r="F44" s="13">
        <v>12835248.04</v>
      </c>
      <c r="G44" s="16">
        <f t="shared" si="3"/>
        <v>0.5141021109442245</v>
      </c>
      <c r="H44" s="16">
        <f t="shared" si="2"/>
        <v>0.9461150543661185</v>
      </c>
    </row>
    <row r="45" spans="1:8" s="15" customFormat="1" ht="40.5">
      <c r="A45" s="23" t="s">
        <v>30</v>
      </c>
      <c r="B45" s="14">
        <v>5061230.1</v>
      </c>
      <c r="C45" s="13">
        <v>6616967.7</v>
      </c>
      <c r="D45" s="13">
        <v>2266553.2</v>
      </c>
      <c r="E45" s="13">
        <v>3705949.5</v>
      </c>
      <c r="F45" s="13">
        <v>3282396.77</v>
      </c>
      <c r="G45" s="16">
        <f t="shared" si="3"/>
        <v>0.49605754762865173</v>
      </c>
      <c r="H45" s="16">
        <f t="shared" si="2"/>
        <v>0.8857100643168505</v>
      </c>
    </row>
    <row r="46" spans="1:8" s="15" customFormat="1" ht="13.5">
      <c r="A46" s="23" t="s">
        <v>53</v>
      </c>
      <c r="B46" s="14">
        <v>34654161.5</v>
      </c>
      <c r="C46" s="13">
        <v>36388335.06</v>
      </c>
      <c r="D46" s="13">
        <v>16590789.7</v>
      </c>
      <c r="E46" s="13">
        <v>23446506.66</v>
      </c>
      <c r="F46" s="13">
        <v>21730508.65</v>
      </c>
      <c r="G46" s="16">
        <f t="shared" si="3"/>
        <v>0.5971833724782679</v>
      </c>
      <c r="H46" s="16">
        <f t="shared" si="2"/>
        <v>0.92681220981514</v>
      </c>
    </row>
    <row r="47" spans="1:8" s="15" customFormat="1" ht="27">
      <c r="A47" s="23" t="s">
        <v>31</v>
      </c>
      <c r="B47" s="14">
        <v>1140107.3</v>
      </c>
      <c r="C47" s="14">
        <v>2032308.9</v>
      </c>
      <c r="D47" s="13">
        <v>714939.6</v>
      </c>
      <c r="E47" s="13">
        <v>1312447.4</v>
      </c>
      <c r="F47" s="13">
        <v>1095663.43</v>
      </c>
      <c r="G47" s="16">
        <f t="shared" si="3"/>
        <v>0.5391224877281204</v>
      </c>
      <c r="H47" s="16">
        <f t="shared" si="2"/>
        <v>0.8348246413532459</v>
      </c>
    </row>
    <row r="48" spans="1:8" s="15" customFormat="1" ht="13.5">
      <c r="A48" s="23" t="s">
        <v>24</v>
      </c>
      <c r="B48" s="13"/>
      <c r="C48" s="13"/>
      <c r="D48" s="31"/>
      <c r="E48" s="31"/>
      <c r="F48" s="31"/>
      <c r="G48" s="32"/>
      <c r="H48" s="32"/>
    </row>
    <row r="49" spans="1:8" s="15" customFormat="1" ht="27">
      <c r="A49" s="23" t="s">
        <v>32</v>
      </c>
      <c r="B49" s="14">
        <v>186076.1</v>
      </c>
      <c r="C49" s="14">
        <v>291076.1</v>
      </c>
      <c r="D49" s="13">
        <v>38827.4</v>
      </c>
      <c r="E49" s="13">
        <v>143827.4</v>
      </c>
      <c r="F49" s="13">
        <v>103660.4</v>
      </c>
      <c r="G49" s="16">
        <f>F49/C49</f>
        <v>0.3561281740410841</v>
      </c>
      <c r="H49" s="16">
        <f t="shared" si="2"/>
        <v>0.7207277611915393</v>
      </c>
    </row>
    <row r="50" spans="1:8" ht="28.5">
      <c r="A50" s="22" t="s">
        <v>33</v>
      </c>
      <c r="B50" s="9">
        <f>B52+B53+B63</f>
        <v>364361632.5</v>
      </c>
      <c r="C50" s="9">
        <f>C52+C53+C63</f>
        <v>366915572.09000003</v>
      </c>
      <c r="D50" s="9">
        <f>D52+D53+D63</f>
        <v>180356527.1</v>
      </c>
      <c r="E50" s="9">
        <f>E52+E53+E63</f>
        <v>180576749.69</v>
      </c>
      <c r="F50" s="9">
        <f>F52+F53+F63</f>
        <v>164739065.96</v>
      </c>
      <c r="G50" s="10">
        <f>F50/C50</f>
        <v>0.4489835768529101</v>
      </c>
      <c r="H50" s="10">
        <f t="shared" si="2"/>
        <v>0.9122938930001294</v>
      </c>
    </row>
    <row r="51" spans="1:8" s="12" customFormat="1" ht="14.25">
      <c r="A51" s="23" t="s">
        <v>1</v>
      </c>
      <c r="B51" s="13"/>
      <c r="C51" s="14"/>
      <c r="D51" s="14"/>
      <c r="E51" s="14"/>
      <c r="F51" s="14"/>
      <c r="G51" s="16"/>
      <c r="H51" s="16"/>
    </row>
    <row r="52" spans="1:8" s="15" customFormat="1" ht="27">
      <c r="A52" s="23" t="s">
        <v>34</v>
      </c>
      <c r="B52" s="14">
        <v>293800</v>
      </c>
      <c r="C52" s="14">
        <v>293800</v>
      </c>
      <c r="D52" s="13">
        <v>182726</v>
      </c>
      <c r="E52" s="13">
        <v>182726</v>
      </c>
      <c r="F52" s="13">
        <v>97384.18</v>
      </c>
      <c r="G52" s="16">
        <f>F52/C52</f>
        <v>0.33146419332879506</v>
      </c>
      <c r="H52" s="16">
        <f t="shared" si="2"/>
        <v>0.5329519608594289</v>
      </c>
    </row>
    <row r="53" spans="1:8" s="15" customFormat="1" ht="40.5">
      <c r="A53" s="23" t="s">
        <v>35</v>
      </c>
      <c r="B53" s="14">
        <f>B55+B56+B57+B58+B59+B60+B61+B62</f>
        <v>122398665.4</v>
      </c>
      <c r="C53" s="13">
        <f>C55+C56+C57+C58+C59+C60+C61+C62</f>
        <v>124952604.99000001</v>
      </c>
      <c r="D53" s="13">
        <f>D55+D56+D57+D58+D59+D60+D61+D62</f>
        <v>61926555.5</v>
      </c>
      <c r="E53" s="13">
        <f>E55+E56+E57+E58+E59+E60+E61+E62</f>
        <v>63905570.489999995</v>
      </c>
      <c r="F53" s="13">
        <f>F55+F56+F57+F58+F59+F60+F61+F62</f>
        <v>54948343.94</v>
      </c>
      <c r="G53" s="16">
        <f>F53/C53</f>
        <v>0.43975348848787527</v>
      </c>
      <c r="H53" s="16">
        <f t="shared" si="2"/>
        <v>0.8598365294086275</v>
      </c>
    </row>
    <row r="54" spans="1:8" s="15" customFormat="1" ht="13.5">
      <c r="A54" s="23" t="s">
        <v>1</v>
      </c>
      <c r="B54" s="14"/>
      <c r="C54" s="13"/>
      <c r="D54" s="13"/>
      <c r="E54" s="13"/>
      <c r="F54" s="16"/>
      <c r="G54" s="16"/>
      <c r="H54" s="16"/>
    </row>
    <row r="55" spans="1:8" s="15" customFormat="1" ht="27">
      <c r="A55" s="23" t="s">
        <v>54</v>
      </c>
      <c r="B55" s="14">
        <v>3749152</v>
      </c>
      <c r="C55" s="14">
        <v>3749152</v>
      </c>
      <c r="D55" s="13">
        <v>1874576</v>
      </c>
      <c r="E55" s="13">
        <v>2437528.9</v>
      </c>
      <c r="F55" s="13">
        <v>2437528.9</v>
      </c>
      <c r="G55" s="16">
        <f aca="true" t="shared" si="4" ref="G55:G63">F55/C55</f>
        <v>0.6501547283225646</v>
      </c>
      <c r="H55" s="16">
        <f t="shared" si="2"/>
        <v>1</v>
      </c>
    </row>
    <row r="56" spans="1:8" s="15" customFormat="1" ht="13.5">
      <c r="A56" s="23" t="s">
        <v>55</v>
      </c>
      <c r="B56" s="14">
        <v>7101712</v>
      </c>
      <c r="C56" s="13">
        <v>7101712</v>
      </c>
      <c r="D56" s="13">
        <v>3550856</v>
      </c>
      <c r="E56" s="13">
        <v>4744614.2</v>
      </c>
      <c r="F56" s="13">
        <v>4720170.26</v>
      </c>
      <c r="G56" s="16">
        <f t="shared" si="4"/>
        <v>0.6646524471845662</v>
      </c>
      <c r="H56" s="16">
        <f t="shared" si="2"/>
        <v>0.9948480658343095</v>
      </c>
    </row>
    <row r="57" spans="1:8" s="15" customFormat="1" ht="27">
      <c r="A57" s="23" t="s">
        <v>56</v>
      </c>
      <c r="B57" s="14">
        <v>45834331.2</v>
      </c>
      <c r="C57" s="13">
        <v>45828995.2</v>
      </c>
      <c r="D57" s="13">
        <v>22917165.6</v>
      </c>
      <c r="E57" s="13">
        <v>22528978.6</v>
      </c>
      <c r="F57" s="13">
        <v>19494630.27</v>
      </c>
      <c r="G57" s="16">
        <f t="shared" si="4"/>
        <v>0.425377649780984</v>
      </c>
      <c r="H57" s="16">
        <f t="shared" si="2"/>
        <v>0.865313541999636</v>
      </c>
    </row>
    <row r="58" spans="1:8" s="15" customFormat="1" ht="27">
      <c r="A58" s="23" t="s">
        <v>57</v>
      </c>
      <c r="B58" s="14">
        <v>709560</v>
      </c>
      <c r="C58" s="13">
        <v>709560</v>
      </c>
      <c r="D58" s="13">
        <v>543780</v>
      </c>
      <c r="E58" s="13">
        <v>543780</v>
      </c>
      <c r="F58" s="13">
        <v>543743.18</v>
      </c>
      <c r="G58" s="16">
        <f t="shared" si="4"/>
        <v>0.7663103613506963</v>
      </c>
      <c r="H58" s="16">
        <f t="shared" si="2"/>
        <v>0.9999322887932621</v>
      </c>
    </row>
    <row r="59" spans="1:8" s="15" customFormat="1" ht="40.5">
      <c r="A59" s="23" t="s">
        <v>58</v>
      </c>
      <c r="B59" s="14">
        <v>157589.5</v>
      </c>
      <c r="C59" s="13">
        <v>157589.5</v>
      </c>
      <c r="D59" s="13">
        <v>51689.4</v>
      </c>
      <c r="E59" s="13">
        <v>51689.4</v>
      </c>
      <c r="F59" s="13">
        <v>37423.72</v>
      </c>
      <c r="G59" s="16">
        <f t="shared" si="4"/>
        <v>0.237475973970347</v>
      </c>
      <c r="H59" s="16">
        <f t="shared" si="2"/>
        <v>0.7240114994563682</v>
      </c>
    </row>
    <row r="60" spans="1:8" s="15" customFormat="1" ht="27">
      <c r="A60" s="23" t="s">
        <v>59</v>
      </c>
      <c r="B60" s="14">
        <v>5284600</v>
      </c>
      <c r="C60" s="13">
        <v>5303947.9</v>
      </c>
      <c r="D60" s="13">
        <v>2623800</v>
      </c>
      <c r="E60" s="13">
        <v>2838987.4</v>
      </c>
      <c r="F60" s="13">
        <v>2776609.68</v>
      </c>
      <c r="G60" s="16">
        <f t="shared" si="4"/>
        <v>0.523498671621567</v>
      </c>
      <c r="H60" s="16">
        <f t="shared" si="2"/>
        <v>0.9780281800475762</v>
      </c>
    </row>
    <row r="61" spans="1:8" s="15" customFormat="1" ht="27">
      <c r="A61" s="23" t="s">
        <v>60</v>
      </c>
      <c r="B61" s="14">
        <v>2524178.6</v>
      </c>
      <c r="C61" s="13">
        <v>2519142.6</v>
      </c>
      <c r="D61" s="13">
        <v>1239044.3</v>
      </c>
      <c r="E61" s="13">
        <v>1234008.3</v>
      </c>
      <c r="F61" s="13">
        <v>1110920.36</v>
      </c>
      <c r="G61" s="16">
        <f t="shared" si="4"/>
        <v>0.4409914547910071</v>
      </c>
      <c r="H61" s="16">
        <f t="shared" si="2"/>
        <v>0.9002535558310265</v>
      </c>
    </row>
    <row r="62" spans="1:8" s="15" customFormat="1" ht="13.5">
      <c r="A62" s="23" t="s">
        <v>61</v>
      </c>
      <c r="B62" s="14">
        <v>57037542.1</v>
      </c>
      <c r="C62" s="13">
        <v>59582505.79</v>
      </c>
      <c r="D62" s="13">
        <v>29125644.2</v>
      </c>
      <c r="E62" s="13">
        <v>29525983.69</v>
      </c>
      <c r="F62" s="13">
        <v>23827317.57</v>
      </c>
      <c r="G62" s="16">
        <f t="shared" si="4"/>
        <v>0.3999045903503952</v>
      </c>
      <c r="H62" s="16">
        <f t="shared" si="2"/>
        <v>0.8069948767894886</v>
      </c>
    </row>
    <row r="63" spans="1:8" s="15" customFormat="1" ht="13.5">
      <c r="A63" s="23" t="s">
        <v>36</v>
      </c>
      <c r="B63" s="14">
        <f>B65</f>
        <v>241669167.1</v>
      </c>
      <c r="C63" s="13">
        <f>C65</f>
        <v>241669167.1</v>
      </c>
      <c r="D63" s="13">
        <f>D65</f>
        <v>118247245.6</v>
      </c>
      <c r="E63" s="13">
        <f>E65</f>
        <v>116488453.2</v>
      </c>
      <c r="F63" s="13">
        <f>F65</f>
        <v>109693337.84</v>
      </c>
      <c r="G63" s="16">
        <f t="shared" si="4"/>
        <v>0.453898770605727</v>
      </c>
      <c r="H63" s="16">
        <f t="shared" si="2"/>
        <v>0.9416670479061696</v>
      </c>
    </row>
    <row r="64" spans="1:8" s="15" customFormat="1" ht="13.5">
      <c r="A64" s="23" t="s">
        <v>1</v>
      </c>
      <c r="B64" s="31"/>
      <c r="C64" s="13"/>
      <c r="D64" s="13"/>
      <c r="E64" s="13"/>
      <c r="F64" s="13"/>
      <c r="G64" s="16"/>
      <c r="H64" s="16"/>
    </row>
    <row r="65" spans="1:8" s="15" customFormat="1" ht="13.5">
      <c r="A65" s="23" t="s">
        <v>36</v>
      </c>
      <c r="B65" s="14">
        <v>241669167.1</v>
      </c>
      <c r="C65" s="13">
        <v>241669167.1</v>
      </c>
      <c r="D65" s="13">
        <v>118247245.6</v>
      </c>
      <c r="E65" s="13">
        <v>116488453.2</v>
      </c>
      <c r="F65" s="13">
        <v>109693337.84</v>
      </c>
      <c r="G65" s="16">
        <f>F65/C65</f>
        <v>0.453898770605727</v>
      </c>
      <c r="H65" s="16">
        <f t="shared" si="2"/>
        <v>0.9416670479061696</v>
      </c>
    </row>
    <row r="66" spans="1:8" s="15" customFormat="1" ht="14.25">
      <c r="A66" s="22" t="s">
        <v>37</v>
      </c>
      <c r="B66" s="9">
        <f>B68+B69+B70+B71+B72+B73</f>
        <v>187973073</v>
      </c>
      <c r="C66" s="9">
        <f>C68+C69+C70+C71+C72+C73</f>
        <v>182072494.73</v>
      </c>
      <c r="D66" s="9">
        <f>D68+D69+D70+D71+D72+D73</f>
        <v>88245135.50000001</v>
      </c>
      <c r="E66" s="9">
        <f>E68+E69+E70+E71+E72+E73</f>
        <v>84951554.99000001</v>
      </c>
      <c r="F66" s="9">
        <f>F68+F69+F70+F71+F72+F73</f>
        <v>70063755.42</v>
      </c>
      <c r="G66" s="10">
        <f>F66/C66</f>
        <v>0.38481240960585156</v>
      </c>
      <c r="H66" s="10">
        <f t="shared" si="2"/>
        <v>0.82474953434634</v>
      </c>
    </row>
    <row r="67" spans="1:8" s="12" customFormat="1" ht="14.25">
      <c r="A67" s="23" t="s">
        <v>1</v>
      </c>
      <c r="B67" s="13"/>
      <c r="C67" s="13"/>
      <c r="D67" s="13"/>
      <c r="E67" s="13"/>
      <c r="F67" s="13"/>
      <c r="G67" s="16"/>
      <c r="H67" s="16"/>
    </row>
    <row r="68" spans="1:8" s="15" customFormat="1" ht="40.5">
      <c r="A68" s="23" t="s">
        <v>38</v>
      </c>
      <c r="B68" s="14">
        <v>2297505.8</v>
      </c>
      <c r="C68" s="13">
        <v>4493922.4</v>
      </c>
      <c r="D68" s="13">
        <v>1217991.3</v>
      </c>
      <c r="E68" s="13">
        <v>2522373.4</v>
      </c>
      <c r="F68" s="13">
        <v>1681801.79</v>
      </c>
      <c r="G68" s="16">
        <f aca="true" t="shared" si="5" ref="G68:G74">F68/C68</f>
        <v>0.3742391702179815</v>
      </c>
      <c r="H68" s="16">
        <f t="shared" si="2"/>
        <v>0.6667536971330257</v>
      </c>
    </row>
    <row r="69" spans="1:8" s="15" customFormat="1" ht="54">
      <c r="A69" s="23" t="s">
        <v>39</v>
      </c>
      <c r="B69" s="14">
        <v>189539.7</v>
      </c>
      <c r="C69" s="13">
        <v>1405596.49</v>
      </c>
      <c r="D69" s="13">
        <v>114997.2</v>
      </c>
      <c r="E69" s="13">
        <v>1313736.79</v>
      </c>
      <c r="F69" s="27">
        <v>631658.29</v>
      </c>
      <c r="G69" s="32">
        <f t="shared" si="5"/>
        <v>0.4493880672681532</v>
      </c>
      <c r="H69" s="32">
        <f t="shared" si="2"/>
        <v>0.4808103836385674</v>
      </c>
    </row>
    <row r="70" spans="1:8" s="15" customFormat="1" ht="27">
      <c r="A70" s="23" t="s">
        <v>40</v>
      </c>
      <c r="B70" s="14">
        <v>10086.4</v>
      </c>
      <c r="C70" s="14">
        <v>10086.4</v>
      </c>
      <c r="D70" s="13">
        <v>4937.9</v>
      </c>
      <c r="E70" s="13">
        <v>4937.9</v>
      </c>
      <c r="F70" s="13">
        <v>4787.84</v>
      </c>
      <c r="G70" s="16">
        <f t="shared" si="5"/>
        <v>0.4746827411167513</v>
      </c>
      <c r="H70" s="16">
        <f t="shared" si="2"/>
        <v>0.9696105631948805</v>
      </c>
    </row>
    <row r="71" spans="1:8" s="15" customFormat="1" ht="54">
      <c r="A71" s="23" t="s">
        <v>72</v>
      </c>
      <c r="B71" s="14">
        <v>0</v>
      </c>
      <c r="C71" s="14">
        <v>500</v>
      </c>
      <c r="D71" s="25">
        <v>0</v>
      </c>
      <c r="E71" s="13">
        <v>250</v>
      </c>
      <c r="F71" s="13">
        <v>189.5</v>
      </c>
      <c r="G71" s="32">
        <f t="shared" si="5"/>
        <v>0.379</v>
      </c>
      <c r="H71" s="32">
        <f t="shared" si="2"/>
        <v>0.758</v>
      </c>
    </row>
    <row r="72" spans="1:8" s="15" customFormat="1" ht="13.5">
      <c r="A72" s="23" t="s">
        <v>41</v>
      </c>
      <c r="B72" s="13">
        <v>165304020</v>
      </c>
      <c r="C72" s="13">
        <v>167926728.15</v>
      </c>
      <c r="D72" s="13">
        <v>77855039.9</v>
      </c>
      <c r="E72" s="13">
        <v>79126419.53</v>
      </c>
      <c r="F72" s="13">
        <f>67692234.69+53083.31</f>
        <v>67745318</v>
      </c>
      <c r="G72" s="16">
        <f t="shared" si="5"/>
        <v>0.4034218896915964</v>
      </c>
      <c r="H72" s="16">
        <f t="shared" si="2"/>
        <v>0.856165594278091</v>
      </c>
    </row>
    <row r="73" spans="1:8" s="15" customFormat="1" ht="13.5">
      <c r="A73" s="23" t="s">
        <v>42</v>
      </c>
      <c r="B73" s="13">
        <v>20171921.1</v>
      </c>
      <c r="C73" s="13">
        <v>8235661.29</v>
      </c>
      <c r="D73" s="13">
        <v>9052169.2</v>
      </c>
      <c r="E73" s="13">
        <v>1983837.37</v>
      </c>
      <c r="F73" s="25">
        <v>0</v>
      </c>
      <c r="G73" s="16">
        <f t="shared" si="5"/>
        <v>0</v>
      </c>
      <c r="H73" s="16">
        <f t="shared" si="2"/>
        <v>0</v>
      </c>
    </row>
    <row r="74" spans="1:8" s="12" customFormat="1" ht="28.5">
      <c r="A74" s="22" t="s">
        <v>43</v>
      </c>
      <c r="B74" s="9">
        <f>B76+B98</f>
        <v>152710955.10000002</v>
      </c>
      <c r="C74" s="9">
        <f>C76+C98</f>
        <v>158994592.6</v>
      </c>
      <c r="D74" s="9">
        <f>D76+D98</f>
        <v>54793233.4</v>
      </c>
      <c r="E74" s="9">
        <f>E76+E98</f>
        <v>63946074.1</v>
      </c>
      <c r="F74" s="9">
        <f>F76+F98</f>
        <v>32496254.94</v>
      </c>
      <c r="G74" s="10">
        <f t="shared" si="5"/>
        <v>0.2043859128074523</v>
      </c>
      <c r="H74" s="10">
        <f t="shared" si="2"/>
        <v>0.5081821737669429</v>
      </c>
    </row>
    <row r="75" spans="1:8" s="15" customFormat="1" ht="13.5">
      <c r="A75" s="23" t="s">
        <v>1</v>
      </c>
      <c r="B75" s="13"/>
      <c r="C75" s="14"/>
      <c r="D75" s="14"/>
      <c r="E75" s="14"/>
      <c r="F75" s="14"/>
      <c r="G75" s="16"/>
      <c r="H75" s="16"/>
    </row>
    <row r="76" spans="1:8" s="12" customFormat="1" ht="28.5">
      <c r="A76" s="22" t="s">
        <v>44</v>
      </c>
      <c r="B76" s="9">
        <f>B78+B95</f>
        <v>152728231.10000002</v>
      </c>
      <c r="C76" s="9">
        <f>C78+C95</f>
        <v>160297999.9</v>
      </c>
      <c r="D76" s="9">
        <f>D78+D95</f>
        <v>54793233.4</v>
      </c>
      <c r="E76" s="9">
        <f>E78+E95</f>
        <v>65232205.4</v>
      </c>
      <c r="F76" s="9">
        <f>F78+F95</f>
        <v>33918805.82</v>
      </c>
      <c r="G76" s="10">
        <f>F76/C76</f>
        <v>0.21159843442313592</v>
      </c>
      <c r="H76" s="10">
        <f t="shared" si="2"/>
        <v>0.5199702449428454</v>
      </c>
    </row>
    <row r="77" spans="1:8" s="15" customFormat="1" ht="13.5">
      <c r="A77" s="23" t="s">
        <v>1</v>
      </c>
      <c r="B77" s="13"/>
      <c r="C77" s="14"/>
      <c r="D77" s="14"/>
      <c r="E77" s="14"/>
      <c r="F77" s="14"/>
      <c r="G77" s="16"/>
      <c r="H77" s="16"/>
    </row>
    <row r="78" spans="1:8" s="12" customFormat="1" ht="14.25">
      <c r="A78" s="22" t="s">
        <v>45</v>
      </c>
      <c r="B78" s="9">
        <f>B80+B85+B90</f>
        <v>152728231.10000002</v>
      </c>
      <c r="C78" s="9">
        <f>C80+C85+C90</f>
        <v>160285579.9</v>
      </c>
      <c r="D78" s="9">
        <f>D80+D85+D90</f>
        <v>54780813.4</v>
      </c>
      <c r="E78" s="9">
        <f>E80+E85+E90</f>
        <v>65219785.4</v>
      </c>
      <c r="F78" s="9">
        <f>F80+F85+F90</f>
        <v>33918805.82</v>
      </c>
      <c r="G78" s="10">
        <f>F78/C78</f>
        <v>0.21161483048669433</v>
      </c>
      <c r="H78" s="10">
        <f t="shared" si="2"/>
        <v>0.5200692644413393</v>
      </c>
    </row>
    <row r="79" spans="1:8" s="15" customFormat="1" ht="13.5">
      <c r="A79" s="23" t="s">
        <v>1</v>
      </c>
      <c r="B79" s="13"/>
      <c r="C79" s="14"/>
      <c r="D79" s="14"/>
      <c r="E79" s="14"/>
      <c r="F79" s="14"/>
      <c r="G79" s="16"/>
      <c r="H79" s="16"/>
    </row>
    <row r="80" spans="1:8" s="12" customFormat="1" ht="14.25">
      <c r="A80" s="22" t="s">
        <v>46</v>
      </c>
      <c r="B80" s="9">
        <f>B82+B83+B84</f>
        <v>126472786.4</v>
      </c>
      <c r="C80" s="9">
        <f>C82+C83+C84</f>
        <v>130349039.3</v>
      </c>
      <c r="D80" s="9">
        <f>D82+D83+D84</f>
        <v>45722180.9</v>
      </c>
      <c r="E80" s="9">
        <f>E82+E83+E84</f>
        <v>53773550</v>
      </c>
      <c r="F80" s="9">
        <f>F82+F83+F84</f>
        <v>29783120.759999998</v>
      </c>
      <c r="G80" s="10">
        <f>F80/C80</f>
        <v>0.22848745890219996</v>
      </c>
      <c r="H80" s="10">
        <f t="shared" si="2"/>
        <v>0.5538619034822881</v>
      </c>
    </row>
    <row r="81" spans="1:8" s="15" customFormat="1" ht="13.5">
      <c r="A81" s="23" t="s">
        <v>1</v>
      </c>
      <c r="B81" s="13"/>
      <c r="C81" s="14"/>
      <c r="D81" s="14"/>
      <c r="E81" s="14"/>
      <c r="F81" s="14"/>
      <c r="G81" s="16"/>
      <c r="H81" s="16"/>
    </row>
    <row r="82" spans="1:8" s="15" customFormat="1" ht="27">
      <c r="A82" s="23" t="s">
        <v>62</v>
      </c>
      <c r="B82" s="13">
        <v>75570.2</v>
      </c>
      <c r="C82" s="13">
        <v>106070.2</v>
      </c>
      <c r="D82" s="13">
        <v>78285.2</v>
      </c>
      <c r="E82" s="13">
        <v>88285.2</v>
      </c>
      <c r="F82" s="13">
        <v>78285.07</v>
      </c>
      <c r="G82" s="16">
        <f>F82/C82</f>
        <v>0.7380496124264875</v>
      </c>
      <c r="H82" s="16">
        <f t="shared" si="2"/>
        <v>0.8867292592642936</v>
      </c>
    </row>
    <row r="83" spans="1:8" s="15" customFormat="1" ht="27">
      <c r="A83" s="23" t="s">
        <v>63</v>
      </c>
      <c r="B83" s="13">
        <v>86435745.8</v>
      </c>
      <c r="C83" s="13">
        <v>93106411.8</v>
      </c>
      <c r="D83" s="13">
        <v>37857564.4</v>
      </c>
      <c r="E83" s="13">
        <v>40323754.1</v>
      </c>
      <c r="F83" s="13">
        <v>25224507.15</v>
      </c>
      <c r="G83" s="16">
        <f>F83/C83</f>
        <v>0.2709212680667391</v>
      </c>
      <c r="H83" s="16">
        <f t="shared" si="2"/>
        <v>0.6255495727765089</v>
      </c>
    </row>
    <row r="84" spans="1:8" s="15" customFormat="1" ht="27">
      <c r="A84" s="23" t="s">
        <v>64</v>
      </c>
      <c r="B84" s="13">
        <v>39961470.4</v>
      </c>
      <c r="C84" s="13">
        <v>37136557.3</v>
      </c>
      <c r="D84" s="13">
        <v>7786331.3</v>
      </c>
      <c r="E84" s="13">
        <v>13361510.7</v>
      </c>
      <c r="F84" s="13">
        <v>4480328.54</v>
      </c>
      <c r="G84" s="16">
        <f>F84/C84</f>
        <v>0.12064469260859569</v>
      </c>
      <c r="H84" s="16">
        <f t="shared" si="2"/>
        <v>0.3353160163244116</v>
      </c>
    </row>
    <row r="85" spans="1:8" s="12" customFormat="1" ht="57">
      <c r="A85" s="22" t="s">
        <v>47</v>
      </c>
      <c r="B85" s="9">
        <f>B87+B88+B89</f>
        <v>24389346.9</v>
      </c>
      <c r="C85" s="9">
        <f>C87+C88+C89</f>
        <v>27443259.5</v>
      </c>
      <c r="D85" s="9">
        <f>D87+D88+D89</f>
        <v>7856259.9</v>
      </c>
      <c r="E85" s="9">
        <f>E87+E88+E89</f>
        <v>9689135</v>
      </c>
      <c r="F85" s="9">
        <f>F87+F88+F89</f>
        <v>3238836.14</v>
      </c>
      <c r="G85" s="10">
        <f>F85/C85</f>
        <v>0.11801936792530057</v>
      </c>
      <c r="H85" s="10">
        <f t="shared" si="2"/>
        <v>0.33427505551321146</v>
      </c>
    </row>
    <row r="86" spans="1:8" s="15" customFormat="1" ht="13.5">
      <c r="A86" s="23" t="s">
        <v>1</v>
      </c>
      <c r="B86" s="13"/>
      <c r="C86" s="14"/>
      <c r="D86" s="14"/>
      <c r="E86" s="14"/>
      <c r="F86" s="14"/>
      <c r="G86" s="16"/>
      <c r="H86" s="16"/>
    </row>
    <row r="87" spans="1:8" s="15" customFormat="1" ht="13.5">
      <c r="A87" s="23" t="s">
        <v>65</v>
      </c>
      <c r="B87" s="14">
        <v>1216220</v>
      </c>
      <c r="C87" s="13">
        <v>2130554.5</v>
      </c>
      <c r="D87" s="13">
        <v>853082</v>
      </c>
      <c r="E87" s="13">
        <v>1182577.1</v>
      </c>
      <c r="F87" s="13">
        <v>573170.53</v>
      </c>
      <c r="G87" s="16">
        <f>F87/C87</f>
        <v>0.26902411085940303</v>
      </c>
      <c r="H87" s="16">
        <f t="shared" si="2"/>
        <v>0.4846792061168781</v>
      </c>
    </row>
    <row r="88" spans="1:8" s="15" customFormat="1" ht="13.5">
      <c r="A88" s="23" t="s">
        <v>66</v>
      </c>
      <c r="B88" s="14">
        <v>3029778.5</v>
      </c>
      <c r="C88" s="13">
        <v>4158888.7</v>
      </c>
      <c r="D88" s="13">
        <v>2268573.5</v>
      </c>
      <c r="E88" s="13">
        <v>2892889.7</v>
      </c>
      <c r="F88" s="13">
        <v>1187966.27</v>
      </c>
      <c r="G88" s="16">
        <f>F88/C88</f>
        <v>0.2856451219769358</v>
      </c>
      <c r="H88" s="16">
        <f t="shared" si="2"/>
        <v>0.4106503853223301</v>
      </c>
    </row>
    <row r="89" spans="1:8" s="15" customFormat="1" ht="13.5">
      <c r="A89" s="23" t="s">
        <v>67</v>
      </c>
      <c r="B89" s="14">
        <v>20143348.4</v>
      </c>
      <c r="C89" s="13">
        <v>21153816.3</v>
      </c>
      <c r="D89" s="13">
        <v>4734604.4</v>
      </c>
      <c r="E89" s="13">
        <v>5613668.2</v>
      </c>
      <c r="F89" s="13">
        <v>1477699.34</v>
      </c>
      <c r="G89" s="16">
        <f>F89/C89</f>
        <v>0.06985497647533226</v>
      </c>
      <c r="H89" s="16">
        <f t="shared" si="2"/>
        <v>0.26323239766824835</v>
      </c>
    </row>
    <row r="90" spans="1:8" s="12" customFormat="1" ht="14.25">
      <c r="A90" s="22" t="s">
        <v>48</v>
      </c>
      <c r="B90" s="9">
        <f>B92+B93+B94</f>
        <v>1866097.7999999998</v>
      </c>
      <c r="C90" s="9">
        <f>C92+C93+C94</f>
        <v>2493281.0999999996</v>
      </c>
      <c r="D90" s="9">
        <f>D92+D93+D94</f>
        <v>1202372.6</v>
      </c>
      <c r="E90" s="9">
        <f>E92+E93+E94</f>
        <v>1757100.4000000001</v>
      </c>
      <c r="F90" s="9">
        <f>F92+F93+F94</f>
        <v>896848.92</v>
      </c>
      <c r="G90" s="10">
        <f>F90/C90</f>
        <v>0.3597063002643385</v>
      </c>
      <c r="H90" s="10">
        <f>F90/E90</f>
        <v>0.5104141573241916</v>
      </c>
    </row>
    <row r="91" spans="1:8" s="15" customFormat="1" ht="13.5">
      <c r="A91" s="23" t="s">
        <v>1</v>
      </c>
      <c r="B91" s="13"/>
      <c r="C91" s="14"/>
      <c r="D91" s="14"/>
      <c r="E91" s="14"/>
      <c r="F91" s="14"/>
      <c r="G91" s="16"/>
      <c r="H91" s="16"/>
    </row>
    <row r="92" spans="1:8" s="15" customFormat="1" ht="13.5">
      <c r="A92" s="23" t="s">
        <v>68</v>
      </c>
      <c r="B92" s="14">
        <v>179087</v>
      </c>
      <c r="C92" s="13">
        <v>225800.3</v>
      </c>
      <c r="D92" s="13">
        <v>93587</v>
      </c>
      <c r="E92" s="13">
        <v>134800.3</v>
      </c>
      <c r="F92" s="13">
        <v>52076</v>
      </c>
      <c r="G92" s="16">
        <f>F92/C92</f>
        <v>0.23062856869543577</v>
      </c>
      <c r="H92" s="16">
        <f>F92/E92</f>
        <v>0.3863196150156936</v>
      </c>
    </row>
    <row r="93" spans="1:8" s="15" customFormat="1" ht="27">
      <c r="A93" s="23" t="s">
        <v>69</v>
      </c>
      <c r="B93" s="14">
        <v>453862.4</v>
      </c>
      <c r="C93" s="13">
        <v>453862.4</v>
      </c>
      <c r="D93" s="13">
        <v>200916</v>
      </c>
      <c r="E93" s="13">
        <v>200916</v>
      </c>
      <c r="F93" s="13">
        <v>200570.64</v>
      </c>
      <c r="G93" s="16">
        <f>F93/C93</f>
        <v>0.4419194892548931</v>
      </c>
      <c r="H93" s="16">
        <f>F93/E93</f>
        <v>0.9982810726870932</v>
      </c>
    </row>
    <row r="94" spans="1:8" s="15" customFormat="1" ht="13.5">
      <c r="A94" s="23" t="s">
        <v>70</v>
      </c>
      <c r="B94" s="14">
        <v>1233148.4</v>
      </c>
      <c r="C94" s="13">
        <v>1813618.4</v>
      </c>
      <c r="D94" s="13">
        <v>907869.6</v>
      </c>
      <c r="E94" s="13">
        <v>1421384.1</v>
      </c>
      <c r="F94" s="13">
        <v>644202.28</v>
      </c>
      <c r="G94" s="16">
        <f>F94/C94</f>
        <v>0.3552027703291939</v>
      </c>
      <c r="H94" s="16">
        <f>F94/E94</f>
        <v>0.45322181386438753</v>
      </c>
    </row>
    <row r="95" spans="1:8" s="12" customFormat="1" ht="14.25">
      <c r="A95" s="22" t="s">
        <v>49</v>
      </c>
      <c r="B95" s="29">
        <f>B97</f>
        <v>0</v>
      </c>
      <c r="C95" s="9">
        <f>C97</f>
        <v>12420</v>
      </c>
      <c r="D95" s="9">
        <f>D97</f>
        <v>12420</v>
      </c>
      <c r="E95" s="9">
        <f>E97</f>
        <v>12420</v>
      </c>
      <c r="F95" s="29">
        <f>F97</f>
        <v>0</v>
      </c>
      <c r="G95" s="33">
        <f>F95/C95</f>
        <v>0</v>
      </c>
      <c r="H95" s="33">
        <f>F95/E95</f>
        <v>0</v>
      </c>
    </row>
    <row r="96" spans="1:8" s="12" customFormat="1" ht="14.25">
      <c r="A96" s="23" t="s">
        <v>1</v>
      </c>
      <c r="B96" s="9"/>
      <c r="C96" s="11"/>
      <c r="D96" s="11"/>
      <c r="E96" s="11"/>
      <c r="F96" s="11"/>
      <c r="G96" s="16"/>
      <c r="H96" s="16"/>
    </row>
    <row r="97" spans="1:8" s="15" customFormat="1" ht="13.5">
      <c r="A97" s="23" t="s">
        <v>82</v>
      </c>
      <c r="B97" s="25">
        <v>0</v>
      </c>
      <c r="C97" s="14">
        <v>12420</v>
      </c>
      <c r="D97" s="14">
        <v>12420</v>
      </c>
      <c r="E97" s="14">
        <v>12420</v>
      </c>
      <c r="F97" s="14">
        <v>0</v>
      </c>
      <c r="G97" s="16">
        <f>F97/C97</f>
        <v>0</v>
      </c>
      <c r="H97" s="16">
        <f>F97/E97</f>
        <v>0</v>
      </c>
    </row>
    <row r="98" spans="1:8" s="12" customFormat="1" ht="28.5">
      <c r="A98" s="22" t="s">
        <v>50</v>
      </c>
      <c r="B98" s="11">
        <v>-17276</v>
      </c>
      <c r="C98" s="11">
        <v>-1303407.3</v>
      </c>
      <c r="D98" s="11">
        <v>0</v>
      </c>
      <c r="E98" s="11">
        <v>-1286131.3</v>
      </c>
      <c r="F98" s="11">
        <v>-1422550.88</v>
      </c>
      <c r="G98" s="10">
        <f>F98/C98</f>
        <v>1.0914093238544849</v>
      </c>
      <c r="H98" s="10">
        <f>F98/E98</f>
        <v>1.1060697146551055</v>
      </c>
    </row>
    <row r="99" spans="1:5" s="19" customFormat="1" ht="13.5">
      <c r="A99" s="18"/>
      <c r="B99" s="18"/>
      <c r="C99" s="18"/>
      <c r="D99" s="20"/>
      <c r="E99" s="20"/>
    </row>
    <row r="101" spans="1:8" ht="24" customHeight="1">
      <c r="A101" s="35" t="s">
        <v>79</v>
      </c>
      <c r="B101" s="35"/>
      <c r="C101" s="35"/>
      <c r="D101" s="35"/>
      <c r="E101" s="35"/>
      <c r="F101" s="35"/>
      <c r="G101" s="35"/>
      <c r="H101" s="35"/>
    </row>
    <row r="102" spans="1:8" ht="39.75" customHeight="1">
      <c r="A102" s="35" t="s">
        <v>80</v>
      </c>
      <c r="B102" s="35"/>
      <c r="C102" s="35"/>
      <c r="D102" s="35"/>
      <c r="E102" s="35"/>
      <c r="F102" s="35"/>
      <c r="G102" s="35"/>
      <c r="H102" s="35"/>
    </row>
    <row r="103" spans="1:8" ht="24" customHeight="1">
      <c r="A103" s="35" t="s">
        <v>77</v>
      </c>
      <c r="B103" s="35"/>
      <c r="C103" s="35"/>
      <c r="D103" s="35"/>
      <c r="E103" s="35"/>
      <c r="F103" s="35"/>
      <c r="G103" s="35"/>
      <c r="H103" s="35"/>
    </row>
  </sheetData>
  <sheetProtection/>
  <mergeCells count="7">
    <mergeCell ref="A1:H1"/>
    <mergeCell ref="A2:H2"/>
    <mergeCell ref="A103:H103"/>
    <mergeCell ref="A101:H101"/>
    <mergeCell ref="A3:H3"/>
    <mergeCell ref="A4:H4"/>
    <mergeCell ref="A102:H102"/>
  </mergeCells>
  <printOptions/>
  <pageMargins left="0.2" right="0.2" top="0.16" bottom="0.43" header="0.16" footer="0.16"/>
  <pageSetup firstPageNumber="66" useFirstPageNumber="1" horizontalDpi="600" verticalDpi="600" orientation="landscape" r:id="rId1"/>
  <headerFooter alignWithMargins="0">
    <oddFooter>&amp;L&amp;"GHEA Grapalat,Regular"&amp;8Հայաստանի Հանրապետության ֆինանսների նախարարություն&amp;R&amp;"GHEA Grapalat,Regular"&amp;8&amp;P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Ani Paryan</cp:lastModifiedBy>
  <cp:lastPrinted>2014-08-08T05:55:45Z</cp:lastPrinted>
  <dcterms:created xsi:type="dcterms:W3CDTF">1996-10-14T23:33:28Z</dcterms:created>
  <dcterms:modified xsi:type="dcterms:W3CDTF">2014-09-01T06:24:33Z</dcterms:modified>
  <cp:category/>
  <cp:version/>
  <cp:contentType/>
  <cp:contentStatus/>
</cp:coreProperties>
</file>