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420" windowHeight="10875" activeTab="0"/>
  </bookViews>
  <sheets>
    <sheet name="functional" sheetId="1" r:id="rId1"/>
  </sheets>
  <definedNames>
    <definedName name="_xlnm.Print_Titles" localSheetId="0">'functional'!$6:$6</definedName>
  </definedNames>
  <calcPr fullCalcOnLoad="1"/>
</workbook>
</file>

<file path=xl/sharedStrings.xml><?xml version="1.0" encoding="utf-8"?>
<sst xmlns="http://schemas.openxmlformats.org/spreadsheetml/2006/main" count="197" uniqueCount="153">
  <si>
    <t>ՀԱՇՎԵՏՎՈՒԹՅՈՒՆ</t>
  </si>
  <si>
    <t>Հայաստանի Հանրապետության 2015 թվականի պետական բյուջեի ծախսերի վերաբերյալ</t>
  </si>
  <si>
    <t>(գործառական դասակարգմամբ)</t>
  </si>
  <si>
    <t>(հազար դրամ)</t>
  </si>
  <si>
    <t>ԲԱԺԻՆ</t>
  </si>
  <si>
    <t>ԽՈՒՄԲ</t>
  </si>
  <si>
    <t>ԴԱՍ</t>
  </si>
  <si>
    <t>Տարեկան պլան¹</t>
  </si>
  <si>
    <t xml:space="preserve">Տարեկան ճշտված պլան³ </t>
  </si>
  <si>
    <t>Առաջին եռամսյակի պլան²</t>
  </si>
  <si>
    <t xml:space="preserve">Առաջին եռամսյակի ճշտված պլան³ </t>
  </si>
  <si>
    <t>Առաջին եռամսյակի փաստացի</t>
  </si>
  <si>
    <t>Տարեկան ճշտված պլանի կատարո-ղական (%)</t>
  </si>
  <si>
    <t>Առաջին եռամսյակի ճշտված պլանի կատարո-ղական (%)</t>
  </si>
  <si>
    <t>ԸՆԴԱՄԵՆԸ ԾԱԽՍԵՐ</t>
  </si>
  <si>
    <t>այդ թվում`</t>
  </si>
  <si>
    <t>ԸՆԴՀԱՆՈՒՐ ԲՆՈՒՅԹԻ ՀԱՆՐԱՅԻՆ ԾԱՌԱՅՈՒԹՅՈՒՆՆԵՐ</t>
  </si>
  <si>
    <t>Օրենսդիր և գործադիր  մարմիններ, պետական կառավարում, ֆինանսական և հարկաբյուջետային հարաբերություններ, արտաքին հարաբերություններ</t>
  </si>
  <si>
    <t>Օրենսդիր և  գործադիր մարմիններ, պետական կառավարում</t>
  </si>
  <si>
    <t>Ֆինանսական և հարկաբյուջետային հարաբերություններ</t>
  </si>
  <si>
    <t>Արտաքին հարաբերություններ</t>
  </si>
  <si>
    <t>Ընդհանուր բնույթի ծառայություններ</t>
  </si>
  <si>
    <t>Աշխատակազմի (կադրերի) գծով ընդհանուր բնույթի ծառայություններ</t>
  </si>
  <si>
    <t>Ծրագրման և վիճակագրական ընդհանուր ծառայություններ</t>
  </si>
  <si>
    <t>Ընդհանուր բնույթի այլ ծառայություններ</t>
  </si>
  <si>
    <t xml:space="preserve"> Ընդհանուր բնույթի հետազոտական աշխատանք</t>
  </si>
  <si>
    <t>Ընդհանուր բնույթի հանրային ծառայությունների գծով հետազոտական և նախագծային աշխատանքներ</t>
  </si>
  <si>
    <t>Ընդհանուր բնույթի հանրային ծառայություններ (այլ դասերին չպատկանող)</t>
  </si>
  <si>
    <t>Պետական պարտքի գծով գործառնություններ</t>
  </si>
  <si>
    <t>Կառավարության տարբեր մակարդակների միջև իրականացվող ընդհանուր բնույթի տրանսֆերտներ</t>
  </si>
  <si>
    <t>ՊԱՇՏՊԱՆՈՒԹՅՈՒՆ</t>
  </si>
  <si>
    <t>Ռազմական պաշտպանություն</t>
  </si>
  <si>
    <t>Արտաքին ռազմական օգնություն</t>
  </si>
  <si>
    <t xml:space="preserve"> Արտաքին ռազմական օգնություն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</si>
  <si>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</si>
  <si>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</si>
  <si>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 ԵՎ ԴԱՏԱԿԱՆ ԳՈՐԾՈՒՆԵՈՒԹՅՈՒՆ</t>
  </si>
  <si>
    <t>Հասարակական կարգ և անվտանգություն</t>
  </si>
  <si>
    <t>Ոստիկանություն</t>
  </si>
  <si>
    <t>Ազգային անվտանգություն</t>
  </si>
  <si>
    <t>Փրկարար  ծառայություն</t>
  </si>
  <si>
    <t>Փրկարար ծառայություն</t>
  </si>
  <si>
    <t>Դատական գործունեություն և իրավական պաշտպանություն</t>
  </si>
  <si>
    <t>Դատարաններ</t>
  </si>
  <si>
    <t>Իրավական պաշտպանություն</t>
  </si>
  <si>
    <t>Դատախազություն</t>
  </si>
  <si>
    <t>Կալանավայրեր</t>
  </si>
  <si>
    <t>Նախաքննություն</t>
  </si>
  <si>
    <t>ՏՆՏԵՍԱԿԱՆ ՀԱՐԱԲԵՐՈՒԹՅՈՒՆՆԵՐ</t>
  </si>
  <si>
    <t>Ընդհանուր բնույթի տնտեսական, առևտրային և աշխատանքի գծով հարաբերություններ</t>
  </si>
  <si>
    <t>Ընդհանուր բնույթի տնտեսական և առևտրային  հարաբերություններ</t>
  </si>
  <si>
    <t>Գյուղատնտեսություն, անտառային տնտեսություն, ձկնորսություն և որսորդություն</t>
  </si>
  <si>
    <t>Գյուղատնտեսություն</t>
  </si>
  <si>
    <t>Անտառային տնտեսություն</t>
  </si>
  <si>
    <t xml:space="preserve"> Ոռոգում</t>
  </si>
  <si>
    <t>Վառելիք և էներգետիկա</t>
  </si>
  <si>
    <t>Միջուկային վառելիք</t>
  </si>
  <si>
    <t>Վառելիքի այլ տեսակներ</t>
  </si>
  <si>
    <t>Էլեկտրաէներգիա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</si>
  <si>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</si>
  <si>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</si>
  <si>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>Տրանսպորտ</t>
  </si>
  <si>
    <t>Ճանապարհային տրանսպորտ</t>
  </si>
  <si>
    <t>Երկաթուղային տրանսպորտ</t>
  </si>
  <si>
    <t>Օդային տրանսպորտ</t>
  </si>
  <si>
    <t>Խողովակաշարային և այլ տրանսպորտ</t>
  </si>
  <si>
    <t>Կապ</t>
  </si>
  <si>
    <t>Այլ բնագավառներ</t>
  </si>
  <si>
    <t>Զբոսաշրջություն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</si>
  <si>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</si>
  <si>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</si>
  <si>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Լեռնաարդյունահանման, արդյունաբերության և շինարարության  գծով հետազոտական և նախագծային աշխատանքներ</t>
  </si>
  <si>
    <t>Տնտեսական հարաբերություններ (այլ դասերին չպատկանող)</t>
  </si>
  <si>
    <t>ՇՐՋԱԿԱ  ՄԻՋԱՎԱՅՐԻ ՊԱՇՏՊԱՆՈՒԹՅՈՒՆ</t>
  </si>
  <si>
    <t>Աղբահանում</t>
  </si>
  <si>
    <t>Շրջակա միջավայրի աղտոտման դեմ պայքար</t>
  </si>
  <si>
    <t>Օդի աղտոտման դեմ պայքար</t>
  </si>
  <si>
    <t>Կենսաբազմազանության և բնության պաշտպանություն</t>
  </si>
  <si>
    <t>Շրջակա միջավայրի պաշտպանություն  (այլ դասերին չպատկանող)</t>
  </si>
  <si>
    <t xml:space="preserve"> ԲՆԱԿԱՐԱՆԱՅԻՆ ՇԻՆԱՐԱՐՈՒԹՅՈՒՆ ԵՎ ԿՈՄՈՒՆԱԼ ԾԱՌԱՅՈՒԹՅՈՒՆՆԵՐ</t>
  </si>
  <si>
    <t>Բնակարանային շինարարություն</t>
  </si>
  <si>
    <t>Ջրամատակարարում</t>
  </si>
  <si>
    <t>Փողոցների լուսավորում</t>
  </si>
  <si>
    <t>Բնակարանային շինարարության և կոմունալ ծառայություններ  (այլ դասերին չպատկանող)</t>
  </si>
  <si>
    <t>ԱՌՈՂՋԱՊԱՀՈՒԹՅՈՒՆ</t>
  </si>
  <si>
    <t>Բժշկական ապրանքներ, սարքեր և սարքավորումներ</t>
  </si>
  <si>
    <t>Դեղագործական ապրանքներ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</si>
  <si>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</si>
  <si>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</si>
  <si>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</si>
  <si>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>Ստոմատոլոգիական ծառայություններ</t>
  </si>
  <si>
    <t>Պարաբժշկական ծառայություններ</t>
  </si>
  <si>
    <t>Հիվանդանոցային ծառայություններ</t>
  </si>
  <si>
    <t>Ընդհանուր բնույթի հիվանդանոցային ծառայություններ</t>
  </si>
  <si>
    <t>Մասնագիտացված հիվանդանոցային ծառայություններ</t>
  </si>
  <si>
    <t>Մոր և մանկան բժշկական ծառայություններ</t>
  </si>
  <si>
    <t>Հանրային առողջապահական ծառայություններ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</si>
  <si>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</si>
  <si>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</si>
  <si>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</si>
  <si>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</si>
  <si>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</si>
  <si>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</si>
  <si>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ցուցահանդեսներ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</si>
  <si>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</si>
  <si>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</si>
  <si>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</si>
  <si>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</si>
  <si>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մշակութային արժեքների վերականգնում և պահպանում</t>
  </si>
  <si>
    <t>Ռադիո-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</si>
  <si>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</si>
  <si>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</si>
  <si>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</si>
  <si>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</si>
  <si>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</si>
  <si>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 xml:space="preserve">Քաղաքական կուսակցություններ, հասարակական կազմակերպություններ,արհմիություններ                          </t>
  </si>
  <si>
    <t>Հանգիստ, մշակույթ և կրոն (այլ դասերին չպատկանող)</t>
  </si>
  <si>
    <t>ԿՐԹՈՒԹՅՈՒՆ</t>
  </si>
  <si>
    <t>Նախադպրոցական և տարրական ընդհանուր կրթություն</t>
  </si>
  <si>
    <t>Նախադպրոցական կրթություն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</si>
  <si>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</si>
  <si>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</si>
  <si>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</si>
  <si>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 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</si>
  <si>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</si>
  <si>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</si>
  <si>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</si>
  <si>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</si>
  <si>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</si>
  <si>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</si>
  <si>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</si>
  <si>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</si>
  <si>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</si>
  <si>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</si>
  <si>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Կրթություն (այլ դասերին չպատկանող)</t>
  </si>
  <si>
    <t xml:space="preserve"> ՍՈՑԻԱԼԱԿԱՆ ՊԱՇՏՊԱՆՈՒԹՅՈՒՆ</t>
  </si>
  <si>
    <t>Վատառողջություն և անաշխատունակություն</t>
  </si>
  <si>
    <t xml:space="preserve"> Վատառողջություն</t>
  </si>
  <si>
    <t>Անաշխատունակություն</t>
  </si>
  <si>
    <t>Ծերություն</t>
  </si>
  <si>
    <t>Հարազատին կորցրած անձինք</t>
  </si>
  <si>
    <t>Ընտանիքի անդամներ և զավակներ</t>
  </si>
  <si>
    <t>Գործազրկություն</t>
  </si>
  <si>
    <t>Բնակարանային ապահովում</t>
  </si>
  <si>
    <t>Սոցիալական հատուկ արտոնություններ (այլ դասերին չպատկանող)</t>
  </si>
  <si>
    <t>Սոցիալական պաշտպանություն (այլ դասերին չպատկանող)</t>
  </si>
  <si>
    <t>Սոցիալական պաշտպանությանը տրամադրվող օժանդակ ծառայություններ (այլ դասերին չպատկանող)</t>
  </si>
  <si>
    <t xml:space="preserve"> ՀԻՄՆԱԿԱՆ ԲԱԺԻՆՆԵՐԻՆ ՉԴԱՍՎՈՂ ՊԱՀՈՒՍՏԱՅԻՆ ՖՈՆԴԵՐ</t>
  </si>
  <si>
    <t>ՀՀ կառավարության և համայնքների պահուստային ֆոնդ</t>
  </si>
  <si>
    <t>ՀՀ կառավարության պահուստային ֆոնդ</t>
  </si>
  <si>
    <t xml:space="preserve">¹ Հաստատված է «Հայաստանի Հանրապետության 2015 թվականի պետական բյուջեի մասին» Հայաստանի Հանրապետության օրենքով:              </t>
  </si>
  <si>
    <t>²  Հաստատվել է ՀՀ կառավարության  18.12.2014թ. «Հայաստանի Հանրապետության 2015 թվականի պետական բյուջեի կատարումն ապահովող միջոցառումների մասին» N 1515-Ն որոշմամբ (հաշվի է առնված նշված որոշման 4-րդ կետի 26-րդ ենթակետի պահանջը):</t>
  </si>
  <si>
    <t xml:space="preserve">³ Հաշվի են առնված հաշվետու ժամանակաշրջանում օրենսդրության համաձայն  կատարված փոփոխությունները:  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</si>
</sst>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0"/>
    <numFmt numFmtId="166" formatCode="_(* #,##0.0_);_(* \(#,##0.0\);_(* &quot;-&quot;?_);_(@_)"/>
    <numFmt numFmtId="167" formatCode="#,##0.0"/>
    <numFmt numFmtId="168" formatCode="_(* #,##0_);_(* \(#,##0\);_(* &quot;-&quot;??_);_(@_)"/>
    <numFmt numFmtId="169" formatCode="0.0%"/>
    <numFmt numFmtId="170" formatCode="_(* #,##0.00_);_(* \(#,##0.00\);_(* &quot;-&quot;?_);_(@_)"/>
    <numFmt numFmtId="171" formatCode="#,##0\ &quot; &quot;;\-#,##0\ &quot; &quot;"/>
    <numFmt numFmtId="172" formatCode="#,##0\ &quot; &quot;;[Red]\-#,##0\ &quot; &quot;"/>
    <numFmt numFmtId="173" formatCode="#,##0.00\ &quot; &quot;;\-#,##0.00\ &quot; &quot;"/>
    <numFmt numFmtId="174" formatCode="#,##0.00\ &quot; &quot;;[Red]\-#,##0.00\ &quot; &quot;"/>
    <numFmt numFmtId="175" formatCode="_-* #,##0\ &quot; &quot;_-;\-* #,##0\ &quot; &quot;_-;_-* &quot;-&quot;\ &quot; &quot;_-;_-@_-"/>
    <numFmt numFmtId="176" formatCode="_-* #,##0\ _ _-;\-* #,##0\ _ _-;_-* &quot;-&quot;\ _ _-;_-@_-"/>
    <numFmt numFmtId="177" formatCode="_-* #,##0.00\ &quot; &quot;_-;\-* #,##0.00\ &quot; &quot;_-;_-* &quot;-&quot;??\ &quot; &quot;_-;_-@_-"/>
    <numFmt numFmtId="178" formatCode="_-* #,##0.00\ _ _-;\-* #,##0.00\ _ _-;_-* &quot;-&quot;??\ _ _-;_-@_-"/>
    <numFmt numFmtId="179" formatCode="#,##0.00\ ;\(#,##0.00\)"/>
    <numFmt numFmtId="180" formatCode="_-* #,##0.00&quot;  &quot;_-;\-* #,##0.00&quot;  &quot;_-;_-* &quot;-&quot;??&quot;  &quot;_-;_-@_-"/>
    <numFmt numFmtId="181" formatCode="_-* #,##0.0&quot;  &quot;_-;\-* #,##0.0&quot;  &quot;_-;_-* &quot;-&quot;??&quot;  &quot;_-;_-@_-"/>
    <numFmt numFmtId="182" formatCode="#,##0.00&quot;  &quot;;[Red]\-#,##0.00&quot;  &quot;"/>
    <numFmt numFmtId="183" formatCode="#,##0&quot;  &quot;;[Red]\-#,##0&quot;  &quot;"/>
    <numFmt numFmtId="184" formatCode="&quot; &quot;#,##0_);\(&quot; &quot;#,##0\)"/>
    <numFmt numFmtId="185" formatCode="&quot; &quot;#,##0_);[Red]\(&quot; &quot;#,##0\)"/>
    <numFmt numFmtId="186" formatCode="&quot; &quot;#,##0.00_);\(&quot; &quot;#,##0.00\)"/>
    <numFmt numFmtId="187" formatCode="&quot; &quot;#,##0.00_);[Red]\(&quot; &quot;#,##0.00\)"/>
    <numFmt numFmtId="188" formatCode="_(&quot; &quot;* #,##0_);_(&quot; &quot;* \(#,##0\);_(&quot; &quot;* &quot;-&quot;_);_(@_)"/>
    <numFmt numFmtId="189" formatCode="_(&quot; &quot;* #,##0.00_);_(&quot; &quot;* \(#,##0.00\);_(&quot; &quot;* &quot;-&quot;?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-* #,##0.00\ \ _-;\-* #,##0.00\ \ _-;_-* &quot;-&quot;??\ \ _-;_-@_-"/>
    <numFmt numFmtId="195" formatCode="_(* #,##0.000_);_(* \(#,##0.000\);_(* &quot;-&quot;???_);_(@_)"/>
    <numFmt numFmtId="196" formatCode="_(* #,##0.000_);_(* \(#,##0.000\);_(* &quot;-&quot;??_);_(@_)"/>
    <numFmt numFmtId="197" formatCode="_(* #,##0.000_);_(* \(#,##0.000\);_(* &quot;-&quot;?_);_(@_)"/>
  </numFmts>
  <fonts count="28">
    <font>
      <sz val="10"/>
      <name val="Arial"/>
      <family val="0"/>
    </font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tar"/>
      <family val="0"/>
    </font>
    <font>
      <b/>
      <sz val="11"/>
      <color indexed="63"/>
      <name val="Calibri"/>
      <family val="2"/>
    </font>
    <font>
      <sz val="10"/>
      <name val="Arial Armenia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GHEA Grapalat"/>
      <family val="3"/>
    </font>
    <font>
      <sz val="12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 horizontal="center" wrapText="1"/>
    </xf>
    <xf numFmtId="0" fontId="26" fillId="0" borderId="0" xfId="0" applyFont="1" applyFill="1" applyAlignment="1">
      <alignment wrapText="1"/>
    </xf>
    <xf numFmtId="164" fontId="26" fillId="0" borderId="0" xfId="44" applyNumberFormat="1" applyFont="1" applyFill="1" applyAlignment="1">
      <alignment wrapText="1"/>
    </xf>
    <xf numFmtId="0" fontId="27" fillId="0" borderId="10" xfId="0" applyFont="1" applyFill="1" applyBorder="1" applyAlignment="1">
      <alignment textRotation="90"/>
    </xf>
    <xf numFmtId="0" fontId="25" fillId="0" borderId="11" xfId="0" applyFont="1" applyFill="1" applyBorder="1" applyAlignment="1">
      <alignment/>
    </xf>
    <xf numFmtId="164" fontId="27" fillId="0" borderId="10" xfId="44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/>
    </xf>
    <xf numFmtId="0" fontId="27" fillId="0" borderId="14" xfId="0" applyFont="1" applyFill="1" applyBorder="1" applyAlignment="1">
      <alignment/>
    </xf>
    <xf numFmtId="164" fontId="27" fillId="0" borderId="15" xfId="44" applyNumberFormat="1" applyFont="1" applyFill="1" applyBorder="1" applyAlignment="1">
      <alignment/>
    </xf>
    <xf numFmtId="169" fontId="27" fillId="0" borderId="15" xfId="63" applyNumberFormat="1" applyFont="1" applyFill="1" applyBorder="1" applyAlignment="1">
      <alignment/>
    </xf>
    <xf numFmtId="164" fontId="25" fillId="0" borderId="13" xfId="44" applyNumberFormat="1" applyFont="1" applyFill="1" applyBorder="1" applyAlignment="1">
      <alignment/>
    </xf>
    <xf numFmtId="164" fontId="25" fillId="0" borderId="14" xfId="44" applyNumberFormat="1" applyFont="1" applyFill="1" applyBorder="1" applyAlignment="1">
      <alignment/>
    </xf>
    <xf numFmtId="164" fontId="25" fillId="0" borderId="0" xfId="44" applyNumberFormat="1" applyFont="1" applyFill="1" applyAlignment="1">
      <alignment/>
    </xf>
    <xf numFmtId="165" fontId="27" fillId="0" borderId="13" xfId="0" applyNumberFormat="1" applyFont="1" applyFill="1" applyBorder="1" applyAlignment="1">
      <alignment/>
    </xf>
    <xf numFmtId="0" fontId="27" fillId="0" borderId="14" xfId="0" applyFont="1" applyFill="1" applyBorder="1" applyAlignment="1">
      <alignment wrapText="1"/>
    </xf>
    <xf numFmtId="164" fontId="27" fillId="0" borderId="13" xfId="44" applyNumberFormat="1" applyFont="1" applyFill="1" applyBorder="1" applyAlignment="1">
      <alignment/>
    </xf>
    <xf numFmtId="169" fontId="27" fillId="0" borderId="13" xfId="63" applyNumberFormat="1" applyFont="1" applyFill="1" applyBorder="1" applyAlignment="1">
      <alignment/>
    </xf>
    <xf numFmtId="0" fontId="25" fillId="0" borderId="14" xfId="0" applyFont="1" applyFill="1" applyBorder="1" applyAlignment="1">
      <alignment/>
    </xf>
    <xf numFmtId="169" fontId="25" fillId="0" borderId="13" xfId="63" applyNumberFormat="1" applyFont="1" applyFill="1" applyBorder="1" applyAlignment="1">
      <alignment/>
    </xf>
    <xf numFmtId="0" fontId="25" fillId="0" borderId="14" xfId="0" applyFont="1" applyFill="1" applyBorder="1" applyAlignment="1">
      <alignment horizontal="left" wrapText="1"/>
    </xf>
    <xf numFmtId="0" fontId="25" fillId="0" borderId="14" xfId="0" applyFont="1" applyFill="1" applyBorder="1" applyAlignment="1">
      <alignment wrapText="1"/>
    </xf>
    <xf numFmtId="165" fontId="27" fillId="0" borderId="14" xfId="0" applyNumberFormat="1" applyFont="1" applyFill="1" applyBorder="1" applyAlignment="1">
      <alignment/>
    </xf>
    <xf numFmtId="165" fontId="27" fillId="0" borderId="0" xfId="0" applyNumberFormat="1" applyFont="1" applyFill="1" applyBorder="1" applyAlignment="1">
      <alignment/>
    </xf>
    <xf numFmtId="0" fontId="25" fillId="0" borderId="0" xfId="0" applyNumberFormat="1" applyFont="1" applyFill="1" applyAlignment="1">
      <alignment horizontal="left" wrapText="1"/>
    </xf>
    <xf numFmtId="164" fontId="25" fillId="0" borderId="13" xfId="44" applyNumberFormat="1" applyFont="1" applyFill="1" applyBorder="1" applyAlignment="1">
      <alignment horizontal="right"/>
    </xf>
    <xf numFmtId="165" fontId="25" fillId="0" borderId="14" xfId="0" applyNumberFormat="1" applyFont="1" applyFill="1" applyBorder="1" applyAlignment="1">
      <alignment wrapText="1"/>
    </xf>
    <xf numFmtId="0" fontId="27" fillId="0" borderId="14" xfId="0" applyNumberFormat="1" applyFont="1" applyFill="1" applyBorder="1" applyAlignment="1">
      <alignment horizontal="left" wrapText="1"/>
    </xf>
    <xf numFmtId="0" fontId="25" fillId="0" borderId="14" xfId="0" applyNumberFormat="1" applyFont="1" applyFill="1" applyBorder="1" applyAlignment="1">
      <alignment horizontal="left" wrapText="1"/>
    </xf>
    <xf numFmtId="165" fontId="27" fillId="0" borderId="16" xfId="0" applyNumberFormat="1" applyFont="1" applyFill="1" applyBorder="1" applyAlignment="1">
      <alignment/>
    </xf>
    <xf numFmtId="0" fontId="25" fillId="0" borderId="17" xfId="0" applyFont="1" applyFill="1" applyBorder="1" applyAlignment="1">
      <alignment wrapText="1"/>
    </xf>
    <xf numFmtId="164" fontId="25" fillId="0" borderId="16" xfId="44" applyNumberFormat="1" applyFont="1" applyFill="1" applyBorder="1" applyAlignment="1">
      <alignment/>
    </xf>
    <xf numFmtId="169" fontId="25" fillId="0" borderId="16" xfId="63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164" fontId="25" fillId="0" borderId="0" xfId="44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0" fontId="25" fillId="0" borderId="0" xfId="0" applyFont="1" applyFill="1" applyAlignment="1">
      <alignment horizontal="left" wrapText="1"/>
    </xf>
    <xf numFmtId="0" fontId="25" fillId="0" borderId="18" xfId="0" applyFont="1" applyFill="1" applyBorder="1" applyAlignment="1">
      <alignment/>
    </xf>
  </cellXfs>
  <cellStyles count="59">
    <cellStyle name="Normal" xfId="0"/>
    <cellStyle name="RowLevel_0" xfId="1"/>
    <cellStyle name="RowLevel_1" xfId="3"/>
    <cellStyle name="RowLevel_2" xfId="5"/>
    <cellStyle name="RowLevel_3" xfId="7"/>
    <cellStyle name="RowLevel_4" xfId="9"/>
    <cellStyle name="RowLevel_5" xfId="11"/>
    <cellStyle name="_Sheet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omma 2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4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4.421875" style="4" bestFit="1" customWidth="1"/>
    <col min="2" max="3" width="4.8515625" style="4" bestFit="1" customWidth="1"/>
    <col min="4" max="4" width="39.8515625" style="44" customWidth="1"/>
    <col min="5" max="5" width="18.28125" style="19" customWidth="1"/>
    <col min="6" max="6" width="16.8515625" style="4" customWidth="1"/>
    <col min="7" max="7" width="16.57421875" style="4" customWidth="1"/>
    <col min="8" max="8" width="16.7109375" style="19" customWidth="1"/>
    <col min="9" max="9" width="18.421875" style="19" bestFit="1" customWidth="1"/>
    <col min="10" max="10" width="10.421875" style="19" bestFit="1" customWidth="1"/>
    <col min="11" max="11" width="10.140625" style="4" bestFit="1" customWidth="1"/>
    <col min="12" max="16384" width="9.140625" style="4" customWidth="1"/>
  </cols>
  <sheetData>
    <row r="1" spans="1:11" s="2" customFormat="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17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.7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 customHeight="1">
      <c r="A5" s="6"/>
      <c r="B5" s="6"/>
      <c r="C5" s="6"/>
      <c r="D5" s="6"/>
      <c r="E5" s="7"/>
      <c r="F5" s="6"/>
      <c r="G5" s="6"/>
      <c r="H5" s="7"/>
      <c r="I5" s="7"/>
      <c r="J5" s="7"/>
      <c r="K5" s="6"/>
    </row>
    <row r="6" spans="1:11" ht="111" customHeight="1">
      <c r="A6" s="8" t="s">
        <v>4</v>
      </c>
      <c r="B6" s="8" t="s">
        <v>5</v>
      </c>
      <c r="C6" s="8" t="s">
        <v>6</v>
      </c>
      <c r="D6" s="9"/>
      <c r="E6" s="10" t="s">
        <v>7</v>
      </c>
      <c r="F6" s="11" t="s">
        <v>8</v>
      </c>
      <c r="G6" s="12" t="s">
        <v>9</v>
      </c>
      <c r="H6" s="12" t="s">
        <v>10</v>
      </c>
      <c r="I6" s="12" t="s">
        <v>11</v>
      </c>
      <c r="J6" s="12" t="s">
        <v>12</v>
      </c>
      <c r="K6" s="12" t="s">
        <v>13</v>
      </c>
    </row>
    <row r="7" spans="1:11" ht="14.25">
      <c r="A7" s="13"/>
      <c r="B7" s="13"/>
      <c r="C7" s="13"/>
      <c r="D7" s="14" t="s">
        <v>14</v>
      </c>
      <c r="E7" s="15">
        <f>SUM(E9,E29,E39,E55,E83,E93,E103,E121,E142,E163,E183)</f>
        <v>1305599524.5</v>
      </c>
      <c r="F7" s="15">
        <f>SUM(F9,F29,F39,F55,F83,F93,F103,F121,F142,F163,F183)</f>
        <v>1329172119.24</v>
      </c>
      <c r="G7" s="15">
        <f>SUM(G9,G29,G39,G55,G83,G93,G103,G121,G142,G163,G183)</f>
        <v>288752645.38</v>
      </c>
      <c r="H7" s="15">
        <f>SUM(H9,H29,H39,H55,H83,H93,H103,H121,H142,H163,H183)</f>
        <v>303807334.55</v>
      </c>
      <c r="I7" s="15">
        <f>SUM(I9,I29,I39,I55,I83,I93,I103,I121,I142,I163,I183)</f>
        <v>268262370.63</v>
      </c>
      <c r="J7" s="16">
        <f>I7/F7</f>
        <v>0.2018266609319102</v>
      </c>
      <c r="K7" s="16">
        <f>I7/H7</f>
        <v>0.8830016267624042</v>
      </c>
    </row>
    <row r="8" spans="1:11" s="19" customFormat="1" ht="13.5">
      <c r="A8" s="17"/>
      <c r="B8" s="17"/>
      <c r="C8" s="17"/>
      <c r="D8" s="18" t="s">
        <v>15</v>
      </c>
      <c r="E8" s="17"/>
      <c r="F8" s="17"/>
      <c r="G8" s="17"/>
      <c r="H8" s="17"/>
      <c r="I8" s="17"/>
      <c r="J8" s="17"/>
      <c r="K8" s="17"/>
    </row>
    <row r="9" spans="1:11" ht="28.5">
      <c r="A9" s="20">
        <v>1</v>
      </c>
      <c r="B9" s="20"/>
      <c r="C9" s="13"/>
      <c r="D9" s="21" t="s">
        <v>16</v>
      </c>
      <c r="E9" s="22">
        <f>SUM(E11,E15,E19,E21,E23,E25,E27)</f>
        <v>239786920.10000002</v>
      </c>
      <c r="F9" s="22">
        <f>SUM(F11,F15,F19,F21,F23,F25,F27)</f>
        <v>248290944.35</v>
      </c>
      <c r="G9" s="22">
        <f>SUM(G11,G15,G19,G21,G23,G25,G27)</f>
        <v>55692774.800000004</v>
      </c>
      <c r="H9" s="22">
        <f>SUM(H11,H15,H19,H21,H23,H25,H27)</f>
        <v>61648629.220000006</v>
      </c>
      <c r="I9" s="22">
        <f>SUM(I11,I15,I19,I21,I23,I25,I27)</f>
        <v>54031254.11</v>
      </c>
      <c r="J9" s="23">
        <f>I9/F9</f>
        <v>0.21761266505892204</v>
      </c>
      <c r="K9" s="23">
        <f>I9/H9</f>
        <v>0.8764388566886613</v>
      </c>
    </row>
    <row r="10" spans="1:11" ht="14.25">
      <c r="A10" s="20"/>
      <c r="B10" s="20"/>
      <c r="C10" s="13"/>
      <c r="D10" s="24" t="s">
        <v>15</v>
      </c>
      <c r="E10" s="17"/>
      <c r="F10" s="17"/>
      <c r="G10" s="17"/>
      <c r="H10" s="17"/>
      <c r="I10" s="17"/>
      <c r="J10" s="25"/>
      <c r="K10" s="25"/>
    </row>
    <row r="11" spans="1:11" ht="54">
      <c r="A11" s="20"/>
      <c r="B11" s="20">
        <v>1</v>
      </c>
      <c r="C11" s="20"/>
      <c r="D11" s="26" t="s">
        <v>17</v>
      </c>
      <c r="E11" s="17">
        <f>SUM(E12:E14)</f>
        <v>90457922.80000001</v>
      </c>
      <c r="F11" s="17">
        <f>SUM(F12:F14)</f>
        <v>100154705.65</v>
      </c>
      <c r="G11" s="17">
        <f>SUM(G12:G14)</f>
        <v>16960344.4</v>
      </c>
      <c r="H11" s="17">
        <f>SUM(H12:H14)</f>
        <v>23860660.92</v>
      </c>
      <c r="I11" s="17">
        <f>SUM(I12:I14)</f>
        <v>18515846.279999997</v>
      </c>
      <c r="J11" s="25">
        <f aca="true" t="shared" si="0" ref="J11:J29">I11/F11</f>
        <v>0.1848724546673359</v>
      </c>
      <c r="K11" s="25">
        <f aca="true" t="shared" si="1" ref="K11:K29">I11/H11</f>
        <v>0.7759988854491461</v>
      </c>
    </row>
    <row r="12" spans="1:11" ht="27">
      <c r="A12" s="20"/>
      <c r="B12" s="20"/>
      <c r="C12" s="20">
        <v>1</v>
      </c>
      <c r="D12" s="26" t="s">
        <v>18</v>
      </c>
      <c r="E12" s="17">
        <v>22716205.4</v>
      </c>
      <c r="F12" s="17">
        <v>22926746.8</v>
      </c>
      <c r="G12" s="17">
        <v>4639652.3</v>
      </c>
      <c r="H12" s="17">
        <v>4691135.6</v>
      </c>
      <c r="I12" s="17">
        <v>3739303.95</v>
      </c>
      <c r="J12" s="25">
        <f t="shared" si="0"/>
        <v>0.16309788661337682</v>
      </c>
      <c r="K12" s="25">
        <f t="shared" si="1"/>
        <v>0.7970999495303441</v>
      </c>
    </row>
    <row r="13" spans="1:11" ht="27">
      <c r="A13" s="20"/>
      <c r="B13" s="20"/>
      <c r="C13" s="20">
        <v>2</v>
      </c>
      <c r="D13" s="26" t="s">
        <v>19</v>
      </c>
      <c r="E13" s="17">
        <v>54800104</v>
      </c>
      <c r="F13" s="17">
        <v>64286345.4</v>
      </c>
      <c r="G13" s="17">
        <v>9426430.7</v>
      </c>
      <c r="H13" s="17">
        <v>16225263.9</v>
      </c>
      <c r="I13" s="17">
        <v>11922707.11</v>
      </c>
      <c r="J13" s="25">
        <f t="shared" si="0"/>
        <v>0.18546251207492034</v>
      </c>
      <c r="K13" s="25">
        <f t="shared" si="1"/>
        <v>0.7348236172602406</v>
      </c>
    </row>
    <row r="14" spans="1:11" ht="14.25">
      <c r="A14" s="20"/>
      <c r="B14" s="20"/>
      <c r="C14" s="20">
        <v>3</v>
      </c>
      <c r="D14" s="26" t="s">
        <v>20</v>
      </c>
      <c r="E14" s="17">
        <v>12941613.4</v>
      </c>
      <c r="F14" s="17">
        <v>12941613.45</v>
      </c>
      <c r="G14" s="17">
        <v>2894261.4</v>
      </c>
      <c r="H14" s="17">
        <v>2944261.42</v>
      </c>
      <c r="I14" s="17">
        <v>2853835.22</v>
      </c>
      <c r="J14" s="25">
        <f t="shared" si="0"/>
        <v>0.2205161845565709</v>
      </c>
      <c r="K14" s="25">
        <f t="shared" si="1"/>
        <v>0.9692873060164611</v>
      </c>
    </row>
    <row r="15" spans="1:11" ht="14.25">
      <c r="A15" s="20"/>
      <c r="B15" s="20">
        <v>3</v>
      </c>
      <c r="C15" s="20"/>
      <c r="D15" s="26" t="s">
        <v>21</v>
      </c>
      <c r="E15" s="17">
        <f>SUM(E16:E18)</f>
        <v>4003650.7</v>
      </c>
      <c r="F15" s="17">
        <f>SUM(F16:F18)</f>
        <v>4024188.5999999996</v>
      </c>
      <c r="G15" s="17">
        <f>SUM(G16:G18)</f>
        <v>800534</v>
      </c>
      <c r="H15" s="17">
        <f>SUM(H16:H18)</f>
        <v>821071.9</v>
      </c>
      <c r="I15" s="17">
        <f>SUM(I16:I18)</f>
        <v>592986.0900000001</v>
      </c>
      <c r="J15" s="25">
        <f t="shared" si="0"/>
        <v>0.14735544203867584</v>
      </c>
      <c r="K15" s="25">
        <f t="shared" si="1"/>
        <v>0.7222096992967365</v>
      </c>
    </row>
    <row r="16" spans="1:11" ht="27">
      <c r="A16" s="20"/>
      <c r="B16" s="20"/>
      <c r="C16" s="20">
        <v>1</v>
      </c>
      <c r="D16" s="26" t="s">
        <v>22</v>
      </c>
      <c r="E16" s="17">
        <v>743397.4</v>
      </c>
      <c r="F16" s="17">
        <v>757488.5</v>
      </c>
      <c r="G16" s="17">
        <v>180126</v>
      </c>
      <c r="H16" s="17">
        <v>194217.1</v>
      </c>
      <c r="I16" s="17">
        <v>71045.63</v>
      </c>
      <c r="J16" s="25">
        <f t="shared" si="0"/>
        <v>0.09379103445134811</v>
      </c>
      <c r="K16" s="25">
        <f t="shared" si="1"/>
        <v>0.36580522518357034</v>
      </c>
    </row>
    <row r="17" spans="1:11" ht="27">
      <c r="A17" s="20"/>
      <c r="B17" s="20"/>
      <c r="C17" s="20">
        <v>2</v>
      </c>
      <c r="D17" s="26" t="s">
        <v>23</v>
      </c>
      <c r="E17" s="17">
        <v>2065176.1</v>
      </c>
      <c r="F17" s="17">
        <v>2071622.9</v>
      </c>
      <c r="G17" s="17">
        <v>371816.4</v>
      </c>
      <c r="H17" s="17">
        <v>378263.2</v>
      </c>
      <c r="I17" s="17">
        <v>305287.57</v>
      </c>
      <c r="J17" s="25">
        <f t="shared" si="0"/>
        <v>0.14736638120769954</v>
      </c>
      <c r="K17" s="25">
        <f t="shared" si="1"/>
        <v>0.8070771092720624</v>
      </c>
    </row>
    <row r="18" spans="1:11" ht="14.25">
      <c r="A18" s="20"/>
      <c r="B18" s="20"/>
      <c r="C18" s="20">
        <v>3</v>
      </c>
      <c r="D18" s="26" t="s">
        <v>24</v>
      </c>
      <c r="E18" s="17">
        <v>1195077.2</v>
      </c>
      <c r="F18" s="17">
        <v>1195077.2</v>
      </c>
      <c r="G18" s="17">
        <v>248591.6</v>
      </c>
      <c r="H18" s="17">
        <v>248591.6</v>
      </c>
      <c r="I18" s="17">
        <v>216652.89</v>
      </c>
      <c r="J18" s="25">
        <f t="shared" si="0"/>
        <v>0.18128777789418124</v>
      </c>
      <c r="K18" s="25">
        <f t="shared" si="1"/>
        <v>0.8715213627491838</v>
      </c>
    </row>
    <row r="19" spans="1:11" ht="27">
      <c r="A19" s="20"/>
      <c r="B19" s="20">
        <v>4</v>
      </c>
      <c r="C19" s="20"/>
      <c r="D19" s="26" t="s">
        <v>25</v>
      </c>
      <c r="E19" s="17">
        <f>E20</f>
        <v>10657881.5</v>
      </c>
      <c r="F19" s="17">
        <f>F20</f>
        <v>10657881.5</v>
      </c>
      <c r="G19" s="17">
        <f>G20</f>
        <v>2136944.1</v>
      </c>
      <c r="H19" s="17">
        <f>H20</f>
        <v>1986944.1</v>
      </c>
      <c r="I19" s="17">
        <f>I20</f>
        <v>1743218.21</v>
      </c>
      <c r="J19" s="25">
        <f t="shared" si="0"/>
        <v>0.16356141790467457</v>
      </c>
      <c r="K19" s="25">
        <f t="shared" si="1"/>
        <v>0.8773363125817177</v>
      </c>
    </row>
    <row r="20" spans="1:11" ht="27">
      <c r="A20" s="20"/>
      <c r="B20" s="20"/>
      <c r="C20" s="20">
        <v>1</v>
      </c>
      <c r="D20" s="26" t="s">
        <v>25</v>
      </c>
      <c r="E20" s="17">
        <v>10657881.5</v>
      </c>
      <c r="F20" s="17">
        <v>10657881.5</v>
      </c>
      <c r="G20" s="17">
        <v>2136944.1</v>
      </c>
      <c r="H20" s="17">
        <v>1986944.1</v>
      </c>
      <c r="I20" s="17">
        <v>1743218.21</v>
      </c>
      <c r="J20" s="25">
        <f t="shared" si="0"/>
        <v>0.16356141790467457</v>
      </c>
      <c r="K20" s="25">
        <f t="shared" si="1"/>
        <v>0.8773363125817177</v>
      </c>
    </row>
    <row r="21" spans="1:11" ht="40.5">
      <c r="A21" s="20"/>
      <c r="B21" s="20">
        <v>5</v>
      </c>
      <c r="C21" s="20"/>
      <c r="D21" s="26" t="s">
        <v>26</v>
      </c>
      <c r="E21" s="17">
        <f>E22</f>
        <v>1556796.6</v>
      </c>
      <c r="F21" s="17">
        <f>F22</f>
        <v>1556796.6</v>
      </c>
      <c r="G21" s="17">
        <f>G22</f>
        <v>329974.1</v>
      </c>
      <c r="H21" s="17">
        <f>H22</f>
        <v>329974.1</v>
      </c>
      <c r="I21" s="17">
        <f>I22</f>
        <v>323288.6</v>
      </c>
      <c r="J21" s="25">
        <f t="shared" si="0"/>
        <v>0.20766270943808585</v>
      </c>
      <c r="K21" s="25">
        <f t="shared" si="1"/>
        <v>0.9797393189344255</v>
      </c>
    </row>
    <row r="22" spans="1:11" ht="40.5">
      <c r="A22" s="20"/>
      <c r="B22" s="20"/>
      <c r="C22" s="20">
        <v>1</v>
      </c>
      <c r="D22" s="27" t="s">
        <v>26</v>
      </c>
      <c r="E22" s="17">
        <v>1556796.6</v>
      </c>
      <c r="F22" s="17">
        <v>1556796.6</v>
      </c>
      <c r="G22" s="17">
        <v>329974.1</v>
      </c>
      <c r="H22" s="17">
        <v>329974.1</v>
      </c>
      <c r="I22" s="17">
        <v>323288.6</v>
      </c>
      <c r="J22" s="25">
        <f t="shared" si="0"/>
        <v>0.20766270943808585</v>
      </c>
      <c r="K22" s="25">
        <f t="shared" si="1"/>
        <v>0.9797393189344255</v>
      </c>
    </row>
    <row r="23" spans="1:11" ht="40.5">
      <c r="A23" s="20"/>
      <c r="B23" s="20">
        <v>6</v>
      </c>
      <c r="C23" s="20"/>
      <c r="D23" s="27" t="s">
        <v>27</v>
      </c>
      <c r="E23" s="17">
        <f>E24</f>
        <v>11646108.4</v>
      </c>
      <c r="F23" s="17">
        <f>F24</f>
        <v>11212708.4</v>
      </c>
      <c r="G23" s="17">
        <f>G24</f>
        <v>2552223.1</v>
      </c>
      <c r="H23" s="17">
        <f>H24</f>
        <v>2557223.1</v>
      </c>
      <c r="I23" s="17">
        <f>I24</f>
        <v>2078662.44</v>
      </c>
      <c r="J23" s="25">
        <f t="shared" si="0"/>
        <v>0.18538450888457955</v>
      </c>
      <c r="K23" s="25">
        <f t="shared" si="1"/>
        <v>0.8128592456403197</v>
      </c>
    </row>
    <row r="24" spans="1:11" ht="40.5">
      <c r="A24" s="20"/>
      <c r="B24" s="20"/>
      <c r="C24" s="20">
        <v>1</v>
      </c>
      <c r="D24" s="27" t="s">
        <v>27</v>
      </c>
      <c r="E24" s="17">
        <v>11646108.4</v>
      </c>
      <c r="F24" s="17">
        <v>11212708.4</v>
      </c>
      <c r="G24" s="17">
        <v>2552223.1</v>
      </c>
      <c r="H24" s="17">
        <v>2557223.1</v>
      </c>
      <c r="I24" s="17">
        <v>2078662.44</v>
      </c>
      <c r="J24" s="25">
        <f t="shared" si="0"/>
        <v>0.18538450888457955</v>
      </c>
      <c r="K24" s="25">
        <f t="shared" si="1"/>
        <v>0.8128592456403197</v>
      </c>
    </row>
    <row r="25" spans="1:11" ht="27">
      <c r="A25" s="20"/>
      <c r="B25" s="20">
        <v>7</v>
      </c>
      <c r="C25" s="20"/>
      <c r="D25" s="27" t="s">
        <v>28</v>
      </c>
      <c r="E25" s="17">
        <f>E26</f>
        <v>73760839.1</v>
      </c>
      <c r="F25" s="17">
        <f>F26</f>
        <v>72980942.6</v>
      </c>
      <c r="G25" s="17">
        <f>G26</f>
        <v>21283004.7</v>
      </c>
      <c r="H25" s="17">
        <f>H26</f>
        <v>20463004.7</v>
      </c>
      <c r="I25" s="17">
        <f>I26</f>
        <v>19640490.19</v>
      </c>
      <c r="J25" s="25">
        <f t="shared" si="0"/>
        <v>0.26911806685818285</v>
      </c>
      <c r="K25" s="25">
        <f t="shared" si="1"/>
        <v>0.9598048027619327</v>
      </c>
    </row>
    <row r="26" spans="1:11" ht="27">
      <c r="A26" s="20"/>
      <c r="B26" s="20"/>
      <c r="C26" s="20">
        <v>1</v>
      </c>
      <c r="D26" s="27" t="s">
        <v>28</v>
      </c>
      <c r="E26" s="17">
        <v>73760839.1</v>
      </c>
      <c r="F26" s="17">
        <v>72980942.6</v>
      </c>
      <c r="G26" s="17">
        <v>21283004.7</v>
      </c>
      <c r="H26" s="17">
        <v>20463004.7</v>
      </c>
      <c r="I26" s="17">
        <v>19640490.19</v>
      </c>
      <c r="J26" s="25">
        <f t="shared" si="0"/>
        <v>0.26911806685818285</v>
      </c>
      <c r="K26" s="25">
        <f t="shared" si="1"/>
        <v>0.9598048027619327</v>
      </c>
    </row>
    <row r="27" spans="1:11" ht="40.5">
      <c r="A27" s="20"/>
      <c r="B27" s="20">
        <v>8</v>
      </c>
      <c r="C27" s="20"/>
      <c r="D27" s="27" t="s">
        <v>29</v>
      </c>
      <c r="E27" s="17">
        <f>E28</f>
        <v>47703721</v>
      </c>
      <c r="F27" s="17">
        <f>F28</f>
        <v>47703721</v>
      </c>
      <c r="G27" s="17">
        <f>G28</f>
        <v>11629750.4</v>
      </c>
      <c r="H27" s="17">
        <f>H28</f>
        <v>11629750.4</v>
      </c>
      <c r="I27" s="17">
        <f>I28</f>
        <v>11136762.3</v>
      </c>
      <c r="J27" s="25">
        <f t="shared" si="0"/>
        <v>0.23345688903387643</v>
      </c>
      <c r="K27" s="25">
        <f t="shared" si="1"/>
        <v>0.9576097437138462</v>
      </c>
    </row>
    <row r="28" spans="1:11" ht="40.5">
      <c r="A28" s="20"/>
      <c r="B28" s="20"/>
      <c r="C28" s="20">
        <v>1</v>
      </c>
      <c r="D28" s="27" t="s">
        <v>29</v>
      </c>
      <c r="E28" s="17">
        <v>47703721</v>
      </c>
      <c r="F28" s="17">
        <v>47703721</v>
      </c>
      <c r="G28" s="17">
        <v>11629750.4</v>
      </c>
      <c r="H28" s="17">
        <v>11629750.4</v>
      </c>
      <c r="I28" s="17">
        <v>11136762.3</v>
      </c>
      <c r="J28" s="25">
        <f t="shared" si="0"/>
        <v>0.23345688903387643</v>
      </c>
      <c r="K28" s="25">
        <f t="shared" si="1"/>
        <v>0.9576097437138462</v>
      </c>
    </row>
    <row r="29" spans="1:11" ht="14.25">
      <c r="A29" s="20">
        <v>2</v>
      </c>
      <c r="B29" s="20"/>
      <c r="C29" s="13"/>
      <c r="D29" s="21" t="s">
        <v>30</v>
      </c>
      <c r="E29" s="22">
        <f>SUM(E31,E33,E35,E37)</f>
        <v>198997876.99999997</v>
      </c>
      <c r="F29" s="22">
        <f>SUM(F31,F33,F35,F37)</f>
        <v>199416172.38</v>
      </c>
      <c r="G29" s="22">
        <f>SUM(G31,G33,G35,G37)</f>
        <v>41478184</v>
      </c>
      <c r="H29" s="22">
        <f>SUM(H31,H33,H35,H37)</f>
        <v>41975333.419999994</v>
      </c>
      <c r="I29" s="22">
        <f>SUM(I31,I33,I35,I37)</f>
        <v>38703743.59</v>
      </c>
      <c r="J29" s="23">
        <f t="shared" si="0"/>
        <v>0.19408527968457642</v>
      </c>
      <c r="K29" s="23">
        <f t="shared" si="1"/>
        <v>0.9220592294702018</v>
      </c>
    </row>
    <row r="30" spans="1:11" ht="14.25">
      <c r="A30" s="20"/>
      <c r="B30" s="20"/>
      <c r="C30" s="13"/>
      <c r="D30" s="24" t="s">
        <v>15</v>
      </c>
      <c r="E30" s="17"/>
      <c r="F30" s="17"/>
      <c r="G30" s="17"/>
      <c r="H30" s="17"/>
      <c r="I30" s="17"/>
      <c r="J30" s="25"/>
      <c r="K30" s="25"/>
    </row>
    <row r="31" spans="1:11" ht="14.25">
      <c r="A31" s="20"/>
      <c r="B31" s="20">
        <v>1</v>
      </c>
      <c r="C31" s="13"/>
      <c r="D31" s="27" t="s">
        <v>31</v>
      </c>
      <c r="E31" s="17">
        <f>E32</f>
        <v>191668125.2</v>
      </c>
      <c r="F31" s="17">
        <f>F32</f>
        <v>191668125.2</v>
      </c>
      <c r="G31" s="17">
        <f>G32</f>
        <v>39987777.1</v>
      </c>
      <c r="H31" s="17">
        <f>H32</f>
        <v>40200436.6</v>
      </c>
      <c r="I31" s="17">
        <f>I32</f>
        <v>37905219.77</v>
      </c>
      <c r="J31" s="25">
        <f aca="true" t="shared" si="2" ref="J31:J39">I31/F31</f>
        <v>0.19776485907840458</v>
      </c>
      <c r="K31" s="25">
        <f aca="true" t="shared" si="3" ref="K31:K39">I31/H31</f>
        <v>0.9429056740642464</v>
      </c>
    </row>
    <row r="32" spans="1:11" ht="14.25">
      <c r="A32" s="20"/>
      <c r="B32" s="20"/>
      <c r="C32" s="20">
        <v>1</v>
      </c>
      <c r="D32" s="27" t="s">
        <v>31</v>
      </c>
      <c r="E32" s="17">
        <v>191668125.2</v>
      </c>
      <c r="F32" s="17">
        <v>191668125.2</v>
      </c>
      <c r="G32" s="17">
        <v>39987777.1</v>
      </c>
      <c r="H32" s="17">
        <v>40200436.6</v>
      </c>
      <c r="I32" s="17">
        <v>37905219.77</v>
      </c>
      <c r="J32" s="25">
        <f t="shared" si="2"/>
        <v>0.19776485907840458</v>
      </c>
      <c r="K32" s="25">
        <f t="shared" si="3"/>
        <v>0.9429056740642464</v>
      </c>
    </row>
    <row r="33" spans="1:11" ht="14.25">
      <c r="A33" s="20"/>
      <c r="B33" s="20">
        <v>3</v>
      </c>
      <c r="C33" s="13"/>
      <c r="D33" s="27" t="s">
        <v>32</v>
      </c>
      <c r="E33" s="17">
        <f>E34</f>
        <v>158361.4</v>
      </c>
      <c r="F33" s="17">
        <f>F34</f>
        <v>158361.4</v>
      </c>
      <c r="G33" s="17">
        <f>G34</f>
        <v>39590.4</v>
      </c>
      <c r="H33" s="17">
        <f>H34</f>
        <v>39590.4</v>
      </c>
      <c r="I33" s="17">
        <f>I34</f>
        <v>38704.44</v>
      </c>
      <c r="J33" s="25">
        <f t="shared" si="2"/>
        <v>0.2444057705981382</v>
      </c>
      <c r="K33" s="25">
        <f t="shared" si="3"/>
        <v>0.9776218477206596</v>
      </c>
    </row>
    <row r="34" spans="1:11" ht="14.25">
      <c r="A34" s="20"/>
      <c r="B34" s="20"/>
      <c r="C34" s="20">
        <v>1</v>
      </c>
      <c r="D34" s="27" t="s">
        <v>33</v>
      </c>
      <c r="E34" s="17">
        <v>158361.4</v>
      </c>
      <c r="F34" s="17">
        <v>158361.4</v>
      </c>
      <c r="G34" s="17">
        <v>39590.4</v>
      </c>
      <c r="H34" s="17">
        <v>39590.4</v>
      </c>
      <c r="I34" s="17">
        <v>38704.44</v>
      </c>
      <c r="J34" s="25">
        <f t="shared" si="2"/>
        <v>0.2444057705981382</v>
      </c>
      <c r="K34" s="25">
        <f t="shared" si="3"/>
        <v>0.9776218477206596</v>
      </c>
    </row>
    <row r="35" spans="1:11" ht="27">
      <c r="A35" s="20"/>
      <c r="B35" s="20">
        <v>4</v>
      </c>
      <c r="C35" s="13"/>
      <c r="D35" s="27" t="s">
        <v>34</v>
      </c>
      <c r="E35" s="17">
        <f>E36</f>
        <v>1615620.2</v>
      </c>
      <c r="F35" s="17">
        <f>F36</f>
        <v>1615620.2</v>
      </c>
      <c r="G35" s="17">
        <f>G36</f>
        <v>304509.3</v>
      </c>
      <c r="H35" s="17">
        <f>H36</f>
        <v>304509.3</v>
      </c>
      <c r="I35" s="17">
        <f>I36</f>
        <v>203460.1</v>
      </c>
      <c r="J35" s="25">
        <f t="shared" si="2"/>
        <v>0.12593312462916717</v>
      </c>
      <c r="K35" s="25">
        <f t="shared" si="3"/>
        <v>0.6681572615351978</v>
      </c>
    </row>
    <row r="36" spans="1:11" ht="27">
      <c r="A36" s="20"/>
      <c r="B36" s="20"/>
      <c r="C36" s="20">
        <v>1</v>
      </c>
      <c r="D36" s="27" t="s">
        <v>34</v>
      </c>
      <c r="E36" s="17">
        <v>1615620.2</v>
      </c>
      <c r="F36" s="17">
        <v>1615620.2</v>
      </c>
      <c r="G36" s="17">
        <v>304509.3</v>
      </c>
      <c r="H36" s="17">
        <v>304509.3</v>
      </c>
      <c r="I36" s="17">
        <v>203460.1</v>
      </c>
      <c r="J36" s="25">
        <f t="shared" si="2"/>
        <v>0.12593312462916717</v>
      </c>
      <c r="K36" s="25">
        <f t="shared" si="3"/>
        <v>0.6681572615351978</v>
      </c>
    </row>
    <row r="37" spans="1:11" ht="27">
      <c r="A37" s="20"/>
      <c r="B37" s="20">
        <v>5</v>
      </c>
      <c r="C37" s="20"/>
      <c r="D37" s="27" t="s">
        <v>35</v>
      </c>
      <c r="E37" s="17">
        <f>E38</f>
        <v>5555770.2</v>
      </c>
      <c r="F37" s="17">
        <f>F38</f>
        <v>5974065.58</v>
      </c>
      <c r="G37" s="17">
        <f>G38</f>
        <v>1146307.2</v>
      </c>
      <c r="H37" s="17">
        <f>H38</f>
        <v>1430797.12</v>
      </c>
      <c r="I37" s="17">
        <f>I38</f>
        <v>556359.28</v>
      </c>
      <c r="J37" s="25">
        <f t="shared" si="2"/>
        <v>0.09312908814770661</v>
      </c>
      <c r="K37" s="25">
        <f t="shared" si="3"/>
        <v>0.3888456806510765</v>
      </c>
    </row>
    <row r="38" spans="1:11" ht="27">
      <c r="A38" s="20"/>
      <c r="B38" s="20"/>
      <c r="C38" s="20">
        <v>1</v>
      </c>
      <c r="D38" s="27" t="s">
        <v>35</v>
      </c>
      <c r="E38" s="17">
        <v>5555770.2</v>
      </c>
      <c r="F38" s="17">
        <v>5974065.58</v>
      </c>
      <c r="G38" s="17">
        <v>1146307.2</v>
      </c>
      <c r="H38" s="17">
        <v>1430797.12</v>
      </c>
      <c r="I38" s="17">
        <v>556359.28</v>
      </c>
      <c r="J38" s="25">
        <f t="shared" si="2"/>
        <v>0.09312908814770661</v>
      </c>
      <c r="K38" s="25">
        <f t="shared" si="3"/>
        <v>0.3888456806510765</v>
      </c>
    </row>
    <row r="39" spans="1:11" ht="42.75">
      <c r="A39" s="20">
        <v>3</v>
      </c>
      <c r="B39" s="20"/>
      <c r="C39" s="13"/>
      <c r="D39" s="21" t="s">
        <v>36</v>
      </c>
      <c r="E39" s="22">
        <f>SUM(E41,E44,E46,E49,E51,E53)</f>
        <v>101429601.80000001</v>
      </c>
      <c r="F39" s="22">
        <f>SUM(F41,F44,F46,F49,F51,F53)</f>
        <v>106162611.3</v>
      </c>
      <c r="G39" s="22">
        <f>SUM(G41,G44,G46,G49,G51,G53)</f>
        <v>21610894.500000004</v>
      </c>
      <c r="H39" s="22">
        <f>SUM(H41,H44,H46,H49,H51,H53)</f>
        <v>25567217.400000002</v>
      </c>
      <c r="I39" s="22">
        <f>SUM(I41,I44,I46,I49,I51,I53)</f>
        <v>22684374.49</v>
      </c>
      <c r="J39" s="23">
        <f t="shared" si="2"/>
        <v>0.21367573962453953</v>
      </c>
      <c r="K39" s="23">
        <f t="shared" si="3"/>
        <v>0.8872445575559582</v>
      </c>
    </row>
    <row r="40" spans="1:11" ht="14.25">
      <c r="A40" s="20"/>
      <c r="B40" s="20"/>
      <c r="C40" s="13"/>
      <c r="D40" s="24" t="s">
        <v>15</v>
      </c>
      <c r="E40" s="17"/>
      <c r="F40" s="17"/>
      <c r="G40" s="17"/>
      <c r="H40" s="17"/>
      <c r="I40" s="17"/>
      <c r="J40" s="25"/>
      <c r="K40" s="25"/>
    </row>
    <row r="41" spans="1:11" ht="14.25">
      <c r="A41" s="20"/>
      <c r="B41" s="20">
        <v>1</v>
      </c>
      <c r="C41" s="13"/>
      <c r="D41" s="27" t="s">
        <v>37</v>
      </c>
      <c r="E41" s="17">
        <f>SUM(E42:E43)</f>
        <v>61791785.5</v>
      </c>
      <c r="F41" s="17">
        <f>SUM(F42:F43)</f>
        <v>66302854.4</v>
      </c>
      <c r="G41" s="17">
        <f>SUM(G42:G43)</f>
        <v>13569756.4</v>
      </c>
      <c r="H41" s="17">
        <f>SUM(H42:H43)</f>
        <v>17676079.299999997</v>
      </c>
      <c r="I41" s="17">
        <f>SUM(I42:I43)</f>
        <v>16460814.67</v>
      </c>
      <c r="J41" s="25">
        <f aca="true" t="shared" si="4" ref="J41:J55">I41/F41</f>
        <v>0.2482670590724975</v>
      </c>
      <c r="K41" s="25">
        <f aca="true" t="shared" si="5" ref="K41:K55">I41/H41</f>
        <v>0.9312480664193447</v>
      </c>
    </row>
    <row r="42" spans="1:11" ht="14.25">
      <c r="A42" s="20"/>
      <c r="B42" s="20"/>
      <c r="C42" s="20">
        <v>1</v>
      </c>
      <c r="D42" s="27" t="s">
        <v>38</v>
      </c>
      <c r="E42" s="17">
        <v>38588197.1</v>
      </c>
      <c r="F42" s="17">
        <v>43099266</v>
      </c>
      <c r="G42" s="17">
        <v>8846627.3</v>
      </c>
      <c r="H42" s="17">
        <v>13310450.2</v>
      </c>
      <c r="I42" s="17">
        <v>12548984.02</v>
      </c>
      <c r="J42" s="25">
        <f t="shared" si="4"/>
        <v>0.29116468062356327</v>
      </c>
      <c r="K42" s="25">
        <f t="shared" si="5"/>
        <v>0.9427918538773392</v>
      </c>
    </row>
    <row r="43" spans="1:11" ht="14.25">
      <c r="A43" s="20"/>
      <c r="B43" s="20"/>
      <c r="C43" s="20">
        <v>2</v>
      </c>
      <c r="D43" s="27" t="s">
        <v>39</v>
      </c>
      <c r="E43" s="17">
        <v>23203588.4</v>
      </c>
      <c r="F43" s="17">
        <v>23203588.4</v>
      </c>
      <c r="G43" s="17">
        <v>4723129.1</v>
      </c>
      <c r="H43" s="17">
        <v>4365629.1</v>
      </c>
      <c r="I43" s="17">
        <v>3911830.65</v>
      </c>
      <c r="J43" s="25">
        <f t="shared" si="4"/>
        <v>0.16858731427937243</v>
      </c>
      <c r="K43" s="25">
        <f t="shared" si="5"/>
        <v>0.8960519916820237</v>
      </c>
    </row>
    <row r="44" spans="1:11" ht="14.25">
      <c r="A44" s="20"/>
      <c r="B44" s="20">
        <v>2</v>
      </c>
      <c r="C44" s="13"/>
      <c r="D44" s="27" t="s">
        <v>40</v>
      </c>
      <c r="E44" s="17">
        <f>E45</f>
        <v>7365655.4</v>
      </c>
      <c r="F44" s="17">
        <f>F45</f>
        <v>7365655.4</v>
      </c>
      <c r="G44" s="17">
        <f>G45</f>
        <v>1587852.1</v>
      </c>
      <c r="H44" s="17">
        <f>H45</f>
        <v>1587852.1</v>
      </c>
      <c r="I44" s="17">
        <f>I45</f>
        <v>1029561.96</v>
      </c>
      <c r="J44" s="25">
        <f t="shared" si="4"/>
        <v>0.13977873034896526</v>
      </c>
      <c r="K44" s="25">
        <f t="shared" si="5"/>
        <v>0.6483991550598446</v>
      </c>
    </row>
    <row r="45" spans="1:11" ht="14.25">
      <c r="A45" s="20"/>
      <c r="B45" s="20"/>
      <c r="C45" s="20">
        <v>1</v>
      </c>
      <c r="D45" s="27" t="s">
        <v>41</v>
      </c>
      <c r="E45" s="17">
        <v>7365655.4</v>
      </c>
      <c r="F45" s="17">
        <v>7365655.4</v>
      </c>
      <c r="G45" s="17">
        <v>1587852.1</v>
      </c>
      <c r="H45" s="17">
        <v>1587852.1</v>
      </c>
      <c r="I45" s="17">
        <v>1029561.96</v>
      </c>
      <c r="J45" s="25">
        <f t="shared" si="4"/>
        <v>0.13977873034896526</v>
      </c>
      <c r="K45" s="25">
        <f t="shared" si="5"/>
        <v>0.6483991550598446</v>
      </c>
    </row>
    <row r="46" spans="1:11" ht="27">
      <c r="A46" s="20"/>
      <c r="B46" s="20">
        <v>3</v>
      </c>
      <c r="C46" s="13"/>
      <c r="D46" s="27" t="s">
        <v>42</v>
      </c>
      <c r="E46" s="17">
        <f>SUM(E47:E48)</f>
        <v>11189003.7</v>
      </c>
      <c r="F46" s="17">
        <f>SUM(F47:F48)</f>
        <v>11410944.3</v>
      </c>
      <c r="G46" s="17">
        <f>SUM(G47:G48)</f>
        <v>2192186.5</v>
      </c>
      <c r="H46" s="17">
        <f>SUM(H47:H48)</f>
        <v>2192186.5</v>
      </c>
      <c r="I46" s="17">
        <f>SUM(I47:I48)</f>
        <v>1802994.4</v>
      </c>
      <c r="J46" s="25">
        <f t="shared" si="4"/>
        <v>0.158005713865416</v>
      </c>
      <c r="K46" s="25">
        <f t="shared" si="5"/>
        <v>0.8224639646307464</v>
      </c>
    </row>
    <row r="47" spans="1:11" ht="14.25">
      <c r="A47" s="20"/>
      <c r="B47" s="20"/>
      <c r="C47" s="20">
        <v>1</v>
      </c>
      <c r="D47" s="27" t="s">
        <v>43</v>
      </c>
      <c r="E47" s="17">
        <v>10618427.7</v>
      </c>
      <c r="F47" s="17">
        <v>10840368.3</v>
      </c>
      <c r="G47" s="17">
        <v>2078727.6</v>
      </c>
      <c r="H47" s="17">
        <v>2078727.6</v>
      </c>
      <c r="I47" s="17">
        <v>1701986.98</v>
      </c>
      <c r="J47" s="25">
        <f t="shared" si="4"/>
        <v>0.15700453461530453</v>
      </c>
      <c r="K47" s="25">
        <f t="shared" si="5"/>
        <v>0.8187638341839498</v>
      </c>
    </row>
    <row r="48" spans="1:11" ht="14.25">
      <c r="A48" s="20"/>
      <c r="B48" s="20"/>
      <c r="C48" s="20">
        <v>2</v>
      </c>
      <c r="D48" s="27" t="s">
        <v>44</v>
      </c>
      <c r="E48" s="17">
        <v>570576</v>
      </c>
      <c r="F48" s="17">
        <v>570576</v>
      </c>
      <c r="G48" s="17">
        <v>113458.9</v>
      </c>
      <c r="H48" s="17">
        <v>113458.9</v>
      </c>
      <c r="I48" s="17">
        <v>101007.42</v>
      </c>
      <c r="J48" s="25">
        <f t="shared" si="4"/>
        <v>0.17702710944729536</v>
      </c>
      <c r="K48" s="25">
        <f t="shared" si="5"/>
        <v>0.8902555903503383</v>
      </c>
    </row>
    <row r="49" spans="1:11" ht="14.25">
      <c r="A49" s="20"/>
      <c r="B49" s="20">
        <v>4</v>
      </c>
      <c r="C49" s="20"/>
      <c r="D49" s="27" t="s">
        <v>45</v>
      </c>
      <c r="E49" s="17">
        <f>E50</f>
        <v>3346643</v>
      </c>
      <c r="F49" s="17">
        <f>F50</f>
        <v>3346643</v>
      </c>
      <c r="G49" s="17">
        <f>G50</f>
        <v>629395.6</v>
      </c>
      <c r="H49" s="17">
        <f>H50</f>
        <v>629395.6</v>
      </c>
      <c r="I49" s="17">
        <f>I50</f>
        <v>528173.13</v>
      </c>
      <c r="J49" s="25">
        <f t="shared" si="4"/>
        <v>0.15782177244480514</v>
      </c>
      <c r="K49" s="25">
        <f t="shared" si="5"/>
        <v>0.8391751229274561</v>
      </c>
    </row>
    <row r="50" spans="1:11" ht="14.25">
      <c r="A50" s="20"/>
      <c r="B50" s="28"/>
      <c r="C50" s="20">
        <v>1</v>
      </c>
      <c r="D50" s="27" t="s">
        <v>45</v>
      </c>
      <c r="E50" s="17">
        <v>3346643</v>
      </c>
      <c r="F50" s="17">
        <v>3346643</v>
      </c>
      <c r="G50" s="17">
        <v>629395.6</v>
      </c>
      <c r="H50" s="17">
        <v>629395.6</v>
      </c>
      <c r="I50" s="17">
        <v>528173.13</v>
      </c>
      <c r="J50" s="25">
        <f t="shared" si="4"/>
        <v>0.15782177244480514</v>
      </c>
      <c r="K50" s="25">
        <f t="shared" si="5"/>
        <v>0.8391751229274561</v>
      </c>
    </row>
    <row r="51" spans="1:11" ht="14.25">
      <c r="A51" s="20"/>
      <c r="B51" s="28">
        <v>5</v>
      </c>
      <c r="C51" s="20"/>
      <c r="D51" s="27" t="s">
        <v>46</v>
      </c>
      <c r="E51" s="17">
        <f>E52</f>
        <v>10746466.4</v>
      </c>
      <c r="F51" s="17">
        <f>F52</f>
        <v>10746466.4</v>
      </c>
      <c r="G51" s="17">
        <f>G52</f>
        <v>2352449.8</v>
      </c>
      <c r="H51" s="17">
        <f>H52</f>
        <v>2202449.8</v>
      </c>
      <c r="I51" s="17">
        <f>I52</f>
        <v>2014991.19</v>
      </c>
      <c r="J51" s="25">
        <f t="shared" si="4"/>
        <v>0.18750267436745532</v>
      </c>
      <c r="K51" s="25">
        <f t="shared" si="5"/>
        <v>0.914886318861842</v>
      </c>
    </row>
    <row r="52" spans="1:11" ht="14.25">
      <c r="A52" s="20"/>
      <c r="B52" s="28"/>
      <c r="C52" s="20">
        <v>1</v>
      </c>
      <c r="D52" s="27" t="s">
        <v>46</v>
      </c>
      <c r="E52" s="17">
        <v>10746466.4</v>
      </c>
      <c r="F52" s="17">
        <v>10746466.4</v>
      </c>
      <c r="G52" s="17">
        <v>2352449.8</v>
      </c>
      <c r="H52" s="17">
        <v>2202449.8</v>
      </c>
      <c r="I52" s="17">
        <v>2014991.19</v>
      </c>
      <c r="J52" s="25">
        <f t="shared" si="4"/>
        <v>0.18750267436745532</v>
      </c>
      <c r="K52" s="25">
        <f t="shared" si="5"/>
        <v>0.914886318861842</v>
      </c>
    </row>
    <row r="53" spans="1:11" ht="16.5" customHeight="1">
      <c r="A53" s="20"/>
      <c r="B53" s="28">
        <v>7</v>
      </c>
      <c r="C53" s="20"/>
      <c r="D53" s="27" t="s">
        <v>47</v>
      </c>
      <c r="E53" s="17">
        <f>E54</f>
        <v>6990047.8</v>
      </c>
      <c r="F53" s="17">
        <f>F54</f>
        <v>6990047.8</v>
      </c>
      <c r="G53" s="17">
        <f>G54</f>
        <v>1279254.1</v>
      </c>
      <c r="H53" s="17">
        <f>H54</f>
        <v>1279254.1</v>
      </c>
      <c r="I53" s="17">
        <f>I54</f>
        <v>847839.14</v>
      </c>
      <c r="J53" s="25">
        <f>I53/F53</f>
        <v>0.12129232363761519</v>
      </c>
      <c r="K53" s="25">
        <f>I53/H53</f>
        <v>0.662760541474911</v>
      </c>
    </row>
    <row r="54" spans="1:11" ht="17.25" customHeight="1">
      <c r="A54" s="20"/>
      <c r="B54" s="28"/>
      <c r="C54" s="20">
        <v>1</v>
      </c>
      <c r="D54" s="27" t="s">
        <v>47</v>
      </c>
      <c r="E54" s="17">
        <v>6990047.8</v>
      </c>
      <c r="F54" s="17">
        <v>6990047.8</v>
      </c>
      <c r="G54" s="17">
        <v>1279254.1</v>
      </c>
      <c r="H54" s="17">
        <v>1279254.1</v>
      </c>
      <c r="I54" s="17">
        <v>847839.14</v>
      </c>
      <c r="J54" s="25">
        <f>I54/F54</f>
        <v>0.12129232363761519</v>
      </c>
      <c r="K54" s="25">
        <f>I54/H54</f>
        <v>0.662760541474911</v>
      </c>
    </row>
    <row r="55" spans="1:11" ht="14.25">
      <c r="A55" s="20">
        <v>4</v>
      </c>
      <c r="B55" s="29"/>
      <c r="C55" s="13"/>
      <c r="D55" s="21" t="s">
        <v>48</v>
      </c>
      <c r="E55" s="22">
        <f>SUM(E57,E59,E63,E67,E69,E74,E76,E78,E82)</f>
        <v>85459405.00000001</v>
      </c>
      <c r="F55" s="22">
        <f>SUM(F57,F59,F63,F67,F69,F74,F76,F78,F82)</f>
        <v>86383772.2</v>
      </c>
      <c r="G55" s="22">
        <f>SUM(G57,G59,G63,G67,G69,G74,G76,G78,G82)</f>
        <v>17385860.38</v>
      </c>
      <c r="H55" s="22">
        <f>SUM(H57,H59,H63,H67,H69,H74,H76,H78,H82)</f>
        <v>21009713.099999998</v>
      </c>
      <c r="I55" s="22">
        <f>SUM(I57,I59,I63,I67,I69,I74,I76,I78,I82)</f>
        <v>15375339.920000002</v>
      </c>
      <c r="J55" s="23">
        <f t="shared" si="4"/>
        <v>0.177988753308923</v>
      </c>
      <c r="K55" s="23">
        <f t="shared" si="5"/>
        <v>0.7318205558932646</v>
      </c>
    </row>
    <row r="56" spans="1:11" ht="14.25">
      <c r="A56" s="20"/>
      <c r="B56" s="28"/>
      <c r="C56" s="20"/>
      <c r="D56" s="24" t="s">
        <v>15</v>
      </c>
      <c r="E56" s="17"/>
      <c r="F56" s="17"/>
      <c r="G56" s="17"/>
      <c r="H56" s="17"/>
      <c r="I56" s="17"/>
      <c r="J56" s="25"/>
      <c r="K56" s="25"/>
    </row>
    <row r="57" spans="1:11" ht="40.5">
      <c r="A57" s="20"/>
      <c r="B57" s="28">
        <v>1</v>
      </c>
      <c r="C57" s="20"/>
      <c r="D57" s="27" t="s">
        <v>49</v>
      </c>
      <c r="E57" s="17">
        <f>E58</f>
        <v>3670050.4</v>
      </c>
      <c r="F57" s="17">
        <f>F58</f>
        <v>3670050.4</v>
      </c>
      <c r="G57" s="17">
        <f>G58</f>
        <v>618331.88</v>
      </c>
      <c r="H57" s="17">
        <f>H58</f>
        <v>618331.9</v>
      </c>
      <c r="I57" s="17">
        <f>I58</f>
        <v>479051.39</v>
      </c>
      <c r="J57" s="25">
        <f aca="true" t="shared" si="6" ref="J57:J66">I57/F57</f>
        <v>0.13052992133296046</v>
      </c>
      <c r="K57" s="25">
        <f aca="true" t="shared" si="7" ref="K57:K66">I57/H57</f>
        <v>0.7747479792001674</v>
      </c>
    </row>
    <row r="58" spans="1:11" ht="27">
      <c r="A58" s="20"/>
      <c r="B58" s="28"/>
      <c r="C58" s="20">
        <v>1</v>
      </c>
      <c r="D58" s="27" t="s">
        <v>50</v>
      </c>
      <c r="E58" s="17">
        <v>3670050.4</v>
      </c>
      <c r="F58" s="17">
        <v>3670050.4</v>
      </c>
      <c r="G58" s="17">
        <v>618331.88</v>
      </c>
      <c r="H58" s="17">
        <v>618331.9</v>
      </c>
      <c r="I58" s="17">
        <v>479051.39</v>
      </c>
      <c r="J58" s="25">
        <f t="shared" si="6"/>
        <v>0.13052992133296046</v>
      </c>
      <c r="K58" s="25">
        <f t="shared" si="7"/>
        <v>0.7747479792001674</v>
      </c>
    </row>
    <row r="59" spans="1:11" ht="40.5">
      <c r="A59" s="20"/>
      <c r="B59" s="28">
        <v>2</v>
      </c>
      <c r="C59" s="20"/>
      <c r="D59" s="27" t="s">
        <v>51</v>
      </c>
      <c r="E59" s="17">
        <f>SUM(E60:E62)</f>
        <v>29093692</v>
      </c>
      <c r="F59" s="17">
        <f>SUM(F60:F62)</f>
        <v>29206009</v>
      </c>
      <c r="G59" s="17">
        <f>SUM(G60:G62)</f>
        <v>8880384.4</v>
      </c>
      <c r="H59" s="17">
        <f>SUM(H60:H62)</f>
        <v>12057891.5</v>
      </c>
      <c r="I59" s="17">
        <f>SUM(I60:I62)</f>
        <v>9964809.11</v>
      </c>
      <c r="J59" s="25">
        <f t="shared" si="6"/>
        <v>0.3411903731865589</v>
      </c>
      <c r="K59" s="25">
        <f t="shared" si="7"/>
        <v>0.8264138974877987</v>
      </c>
    </row>
    <row r="60" spans="1:11" ht="14.25">
      <c r="A60" s="20"/>
      <c r="B60" s="28"/>
      <c r="C60" s="20">
        <v>1</v>
      </c>
      <c r="D60" s="27" t="s">
        <v>52</v>
      </c>
      <c r="E60" s="17">
        <v>14456791.4</v>
      </c>
      <c r="F60" s="17">
        <v>14569108.4</v>
      </c>
      <c r="G60" s="17">
        <v>3802750</v>
      </c>
      <c r="H60" s="17">
        <v>3958848.4</v>
      </c>
      <c r="I60" s="17">
        <f>3765898.44+5759.4</f>
        <v>3771657.84</v>
      </c>
      <c r="J60" s="25">
        <f t="shared" si="6"/>
        <v>0.25888048440905276</v>
      </c>
      <c r="K60" s="25">
        <f t="shared" si="7"/>
        <v>0.9527159059690187</v>
      </c>
    </row>
    <row r="61" spans="1:11" ht="14.25">
      <c r="A61" s="20"/>
      <c r="B61" s="28"/>
      <c r="C61" s="20">
        <v>2</v>
      </c>
      <c r="D61" s="27" t="s">
        <v>53</v>
      </c>
      <c r="E61" s="17">
        <v>1255803.4</v>
      </c>
      <c r="F61" s="17">
        <v>1255803.4</v>
      </c>
      <c r="G61" s="17">
        <v>209705</v>
      </c>
      <c r="H61" s="17">
        <v>209705</v>
      </c>
      <c r="I61" s="17">
        <v>209705</v>
      </c>
      <c r="J61" s="25">
        <f t="shared" si="6"/>
        <v>0.16698871813852392</v>
      </c>
      <c r="K61" s="25">
        <f t="shared" si="7"/>
        <v>1</v>
      </c>
    </row>
    <row r="62" spans="1:11" ht="14.25">
      <c r="A62" s="20"/>
      <c r="B62" s="28"/>
      <c r="C62" s="20">
        <v>4</v>
      </c>
      <c r="D62" s="27" t="s">
        <v>54</v>
      </c>
      <c r="E62" s="17">
        <v>13381097.2</v>
      </c>
      <c r="F62" s="17">
        <v>13381097.2</v>
      </c>
      <c r="G62" s="17">
        <v>4867929.4</v>
      </c>
      <c r="H62" s="17">
        <v>7889338.1</v>
      </c>
      <c r="I62" s="17">
        <v>5983446.27</v>
      </c>
      <c r="J62" s="25">
        <f t="shared" si="6"/>
        <v>0.44715662554188756</v>
      </c>
      <c r="K62" s="25">
        <f t="shared" si="7"/>
        <v>0.7584218338925036</v>
      </c>
    </row>
    <row r="63" spans="1:11" ht="14.25">
      <c r="A63" s="20"/>
      <c r="B63" s="28">
        <v>3</v>
      </c>
      <c r="C63" s="20"/>
      <c r="D63" s="27" t="s">
        <v>55</v>
      </c>
      <c r="E63" s="17">
        <f>SUM(E64:E66)</f>
        <v>1878077.7</v>
      </c>
      <c r="F63" s="17">
        <f>SUM(F64:F66)</f>
        <v>2125020.4</v>
      </c>
      <c r="G63" s="17">
        <f>SUM(G64:G66)</f>
        <v>432098.9</v>
      </c>
      <c r="H63" s="17">
        <f>SUM(H64:H66)</f>
        <v>679041.6</v>
      </c>
      <c r="I63" s="17">
        <f>SUM(I64:I66)</f>
        <v>266995.25</v>
      </c>
      <c r="J63" s="25">
        <f t="shared" si="6"/>
        <v>0.12564361735068522</v>
      </c>
      <c r="K63" s="25">
        <f t="shared" si="7"/>
        <v>0.393194246125716</v>
      </c>
    </row>
    <row r="64" spans="1:11" ht="14.25">
      <c r="A64" s="20"/>
      <c r="B64" s="28"/>
      <c r="C64" s="20">
        <v>3</v>
      </c>
      <c r="D64" s="27" t="s">
        <v>56</v>
      </c>
      <c r="E64" s="17">
        <v>249125.9</v>
      </c>
      <c r="F64" s="17">
        <v>249125.9</v>
      </c>
      <c r="G64" s="17">
        <v>48917.6</v>
      </c>
      <c r="H64" s="17">
        <v>48917.6</v>
      </c>
      <c r="I64" s="17">
        <v>33941.6</v>
      </c>
      <c r="J64" s="25">
        <f t="shared" si="6"/>
        <v>0.13624275918320816</v>
      </c>
      <c r="K64" s="25">
        <f t="shared" si="7"/>
        <v>0.6938525193386429</v>
      </c>
    </row>
    <row r="65" spans="1:11" ht="14.25">
      <c r="A65" s="20"/>
      <c r="B65" s="28"/>
      <c r="C65" s="20">
        <v>4</v>
      </c>
      <c r="D65" s="27" t="s">
        <v>57</v>
      </c>
      <c r="E65" s="17">
        <v>321317.4</v>
      </c>
      <c r="F65" s="17">
        <v>568260.1</v>
      </c>
      <c r="G65" s="17">
        <v>160658.7</v>
      </c>
      <c r="H65" s="17">
        <v>407601.4</v>
      </c>
      <c r="I65" s="17">
        <v>107723.49</v>
      </c>
      <c r="J65" s="25">
        <f t="shared" si="6"/>
        <v>0.18956722458606545</v>
      </c>
      <c r="K65" s="25">
        <f t="shared" si="7"/>
        <v>0.2642863591734474</v>
      </c>
    </row>
    <row r="66" spans="1:11" ht="14.25">
      <c r="A66" s="20"/>
      <c r="B66" s="28"/>
      <c r="C66" s="20">
        <v>5</v>
      </c>
      <c r="D66" s="27" t="s">
        <v>58</v>
      </c>
      <c r="E66" s="17">
        <v>1307634.4</v>
      </c>
      <c r="F66" s="17">
        <v>1307634.4</v>
      </c>
      <c r="G66" s="17">
        <v>222522.6</v>
      </c>
      <c r="H66" s="17">
        <v>222522.6</v>
      </c>
      <c r="I66" s="17">
        <v>125330.16</v>
      </c>
      <c r="J66" s="25">
        <f t="shared" si="6"/>
        <v>0.09584495482835265</v>
      </c>
      <c r="K66" s="25">
        <f t="shared" si="7"/>
        <v>0.5632244095655902</v>
      </c>
    </row>
    <row r="67" spans="1:11" ht="27">
      <c r="A67" s="20"/>
      <c r="B67" s="28">
        <v>4</v>
      </c>
      <c r="C67" s="20"/>
      <c r="D67" s="27" t="s">
        <v>59</v>
      </c>
      <c r="E67" s="17">
        <f>E68</f>
        <v>12838.8</v>
      </c>
      <c r="F67" s="17">
        <f>F68</f>
        <v>12838.8</v>
      </c>
      <c r="G67" s="17">
        <f>G68</f>
        <v>2568</v>
      </c>
      <c r="H67" s="17">
        <f>H68</f>
        <v>2568</v>
      </c>
      <c r="I67" s="17">
        <f>I68</f>
        <v>2568</v>
      </c>
      <c r="J67" s="25">
        <f>I67/F67</f>
        <v>0.20001869333582578</v>
      </c>
      <c r="K67" s="25">
        <f>I67/H67</f>
        <v>1</v>
      </c>
    </row>
    <row r="68" spans="1:11" ht="27">
      <c r="A68" s="20"/>
      <c r="B68" s="28"/>
      <c r="C68" s="20">
        <v>1</v>
      </c>
      <c r="D68" s="27" t="s">
        <v>60</v>
      </c>
      <c r="E68" s="17">
        <v>12838.8</v>
      </c>
      <c r="F68" s="17">
        <v>12838.8</v>
      </c>
      <c r="G68" s="17">
        <v>2568</v>
      </c>
      <c r="H68" s="17">
        <v>2568</v>
      </c>
      <c r="I68" s="17">
        <v>2568</v>
      </c>
      <c r="J68" s="25">
        <f>I68/F68</f>
        <v>0.20001869333582578</v>
      </c>
      <c r="K68" s="25">
        <f>I68/H68</f>
        <v>1</v>
      </c>
    </row>
    <row r="69" spans="1:11" ht="14.25">
      <c r="A69" s="20"/>
      <c r="B69" s="28">
        <v>5</v>
      </c>
      <c r="C69" s="20"/>
      <c r="D69" s="27" t="s">
        <v>61</v>
      </c>
      <c r="E69" s="17">
        <f>SUM(E70:E73)</f>
        <v>48633312</v>
      </c>
      <c r="F69" s="17">
        <f>SUM(F70:F73)</f>
        <v>49106302.3</v>
      </c>
      <c r="G69" s="17">
        <f>SUM(G70:G73)</f>
        <v>7692049.499999999</v>
      </c>
      <c r="H69" s="17">
        <f>SUM(H70:H73)</f>
        <v>7799335.199999999</v>
      </c>
      <c r="I69" s="17">
        <f>SUM(I70:I73)</f>
        <v>3922573.9400000004</v>
      </c>
      <c r="J69" s="25">
        <f aca="true" t="shared" si="8" ref="J69:J77">I69/F69</f>
        <v>0.07987923660055342</v>
      </c>
      <c r="K69" s="25">
        <f aca="true" t="shared" si="9" ref="K69:K77">I69/H69</f>
        <v>0.5029369605758194</v>
      </c>
    </row>
    <row r="70" spans="1:11" ht="14.25">
      <c r="A70" s="20"/>
      <c r="B70" s="28"/>
      <c r="C70" s="20">
        <v>1</v>
      </c>
      <c r="D70" s="27" t="s">
        <v>62</v>
      </c>
      <c r="E70" s="17">
        <v>42168765.5</v>
      </c>
      <c r="F70" s="17">
        <v>42168765.5</v>
      </c>
      <c r="G70" s="17">
        <v>5708099.6</v>
      </c>
      <c r="H70" s="17">
        <v>5708099.6</v>
      </c>
      <c r="I70" s="17">
        <v>3134879.72</v>
      </c>
      <c r="J70" s="25">
        <f t="shared" si="8"/>
        <v>0.07434127328199827</v>
      </c>
      <c r="K70" s="25">
        <f t="shared" si="9"/>
        <v>0.549198496816699</v>
      </c>
    </row>
    <row r="71" spans="1:11" ht="14.25">
      <c r="A71" s="20"/>
      <c r="B71" s="28"/>
      <c r="C71" s="20">
        <v>3</v>
      </c>
      <c r="D71" s="30" t="s">
        <v>63</v>
      </c>
      <c r="E71" s="31">
        <v>627470</v>
      </c>
      <c r="F71" s="31">
        <v>627470</v>
      </c>
      <c r="G71" s="31">
        <v>0</v>
      </c>
      <c r="H71" s="31">
        <v>0</v>
      </c>
      <c r="I71" s="31">
        <v>0</v>
      </c>
      <c r="J71" s="25">
        <f t="shared" si="8"/>
        <v>0</v>
      </c>
      <c r="K71" s="25"/>
    </row>
    <row r="72" spans="1:11" ht="14.25">
      <c r="A72" s="20"/>
      <c r="B72" s="28"/>
      <c r="C72" s="20">
        <v>4</v>
      </c>
      <c r="D72" s="27" t="s">
        <v>64</v>
      </c>
      <c r="E72" s="31">
        <v>358937.2</v>
      </c>
      <c r="F72" s="31">
        <v>831927.5</v>
      </c>
      <c r="G72" s="31">
        <v>65441.1</v>
      </c>
      <c r="H72" s="31">
        <v>172726.8</v>
      </c>
      <c r="I72" s="31">
        <v>75325.49</v>
      </c>
      <c r="J72" s="25">
        <f t="shared" si="8"/>
        <v>0.09054333460547945</v>
      </c>
      <c r="K72" s="25">
        <f t="shared" si="9"/>
        <v>0.43609613563152916</v>
      </c>
    </row>
    <row r="73" spans="1:11" ht="14.25">
      <c r="A73" s="20"/>
      <c r="B73" s="28"/>
      <c r="C73" s="20">
        <v>5</v>
      </c>
      <c r="D73" s="27" t="s">
        <v>65</v>
      </c>
      <c r="E73" s="31">
        <v>5478139.3</v>
      </c>
      <c r="F73" s="31">
        <v>5478139.3</v>
      </c>
      <c r="G73" s="31">
        <v>1918508.8</v>
      </c>
      <c r="H73" s="31">
        <v>1918508.8</v>
      </c>
      <c r="I73" s="31">
        <v>712368.73</v>
      </c>
      <c r="J73" s="25">
        <f t="shared" si="8"/>
        <v>0.130038447543676</v>
      </c>
      <c r="K73" s="25">
        <f t="shared" si="9"/>
        <v>0.37131376723421855</v>
      </c>
    </row>
    <row r="74" spans="1:11" ht="14.25">
      <c r="A74" s="20"/>
      <c r="B74" s="28">
        <v>6</v>
      </c>
      <c r="C74" s="20"/>
      <c r="D74" s="27" t="s">
        <v>66</v>
      </c>
      <c r="E74" s="17">
        <f>E75</f>
        <v>391301.4</v>
      </c>
      <c r="F74" s="17">
        <f>F75</f>
        <v>391301.4</v>
      </c>
      <c r="G74" s="17">
        <f>G75</f>
        <v>78260</v>
      </c>
      <c r="H74" s="17">
        <f>H75</f>
        <v>78260</v>
      </c>
      <c r="I74" s="17">
        <f>I75</f>
        <v>78260</v>
      </c>
      <c r="J74" s="25">
        <f t="shared" si="8"/>
        <v>0.19999928443905388</v>
      </c>
      <c r="K74" s="25">
        <f t="shared" si="9"/>
        <v>1</v>
      </c>
    </row>
    <row r="75" spans="1:11" ht="14.25">
      <c r="A75" s="20"/>
      <c r="B75" s="28"/>
      <c r="C75" s="20">
        <v>1</v>
      </c>
      <c r="D75" s="27" t="s">
        <v>66</v>
      </c>
      <c r="E75" s="31">
        <v>391301.4</v>
      </c>
      <c r="F75" s="31">
        <v>391301.4</v>
      </c>
      <c r="G75" s="31">
        <v>78260</v>
      </c>
      <c r="H75" s="31">
        <v>78260</v>
      </c>
      <c r="I75" s="31">
        <v>78260</v>
      </c>
      <c r="J75" s="25">
        <f t="shared" si="8"/>
        <v>0.19999928443905388</v>
      </c>
      <c r="K75" s="25">
        <f t="shared" si="9"/>
        <v>1</v>
      </c>
    </row>
    <row r="76" spans="1:11" ht="14.25">
      <c r="A76" s="20"/>
      <c r="B76" s="28">
        <v>7</v>
      </c>
      <c r="C76" s="20"/>
      <c r="D76" s="27" t="s">
        <v>67</v>
      </c>
      <c r="E76" s="17">
        <f>E77</f>
        <v>188400</v>
      </c>
      <c r="F76" s="17">
        <f>F77</f>
        <v>188400</v>
      </c>
      <c r="G76" s="17">
        <f>G77</f>
        <v>18840</v>
      </c>
      <c r="H76" s="17">
        <f>H77</f>
        <v>18840</v>
      </c>
      <c r="I76" s="17">
        <f>I77</f>
        <v>0</v>
      </c>
      <c r="J76" s="25">
        <f t="shared" si="8"/>
        <v>0</v>
      </c>
      <c r="K76" s="25">
        <f t="shared" si="9"/>
        <v>0</v>
      </c>
    </row>
    <row r="77" spans="1:11" ht="14.25">
      <c r="A77" s="20"/>
      <c r="B77" s="28"/>
      <c r="C77" s="20">
        <v>3</v>
      </c>
      <c r="D77" s="27" t="s">
        <v>68</v>
      </c>
      <c r="E77" s="31">
        <v>188400</v>
      </c>
      <c r="F77" s="31">
        <v>188400</v>
      </c>
      <c r="G77" s="31">
        <v>18840</v>
      </c>
      <c r="H77" s="31">
        <v>18840</v>
      </c>
      <c r="I77" s="31">
        <v>0</v>
      </c>
      <c r="J77" s="25">
        <f t="shared" si="8"/>
        <v>0</v>
      </c>
      <c r="K77" s="25">
        <f t="shared" si="9"/>
        <v>0</v>
      </c>
    </row>
    <row r="78" spans="1:11" ht="40.5">
      <c r="A78" s="20"/>
      <c r="B78" s="20">
        <v>8</v>
      </c>
      <c r="C78" s="20"/>
      <c r="D78" s="27" t="s">
        <v>69</v>
      </c>
      <c r="E78" s="17">
        <f>SUM(E79:E80)</f>
        <v>122500</v>
      </c>
      <c r="F78" s="17">
        <f>SUM(F79:F80)</f>
        <v>122500</v>
      </c>
      <c r="G78" s="17">
        <f>SUM(G79:G80)</f>
        <v>24500</v>
      </c>
      <c r="H78" s="17">
        <f>SUM(H79:H80)</f>
        <v>24500</v>
      </c>
      <c r="I78" s="17">
        <f>SUM(I79:I80)</f>
        <v>19160</v>
      </c>
      <c r="J78" s="25">
        <f aca="true" t="shared" si="10" ref="J78:J83">I78/F78</f>
        <v>0.15640816326530613</v>
      </c>
      <c r="K78" s="25">
        <f aca="true" t="shared" si="11" ref="K78:K83">I78/H78</f>
        <v>0.7820408163265307</v>
      </c>
    </row>
    <row r="79" spans="1:11" ht="54">
      <c r="A79" s="20"/>
      <c r="B79" s="20"/>
      <c r="C79" s="20">
        <v>1</v>
      </c>
      <c r="D79" s="27" t="s">
        <v>70</v>
      </c>
      <c r="E79" s="17">
        <v>42400</v>
      </c>
      <c r="F79" s="17">
        <v>42400</v>
      </c>
      <c r="G79" s="17">
        <v>8480</v>
      </c>
      <c r="H79" s="17">
        <v>8480</v>
      </c>
      <c r="I79" s="17">
        <v>8480</v>
      </c>
      <c r="J79" s="25">
        <f t="shared" si="10"/>
        <v>0.2</v>
      </c>
      <c r="K79" s="25">
        <f t="shared" si="11"/>
        <v>1</v>
      </c>
    </row>
    <row r="80" spans="1:11" ht="54">
      <c r="A80" s="20"/>
      <c r="B80" s="20"/>
      <c r="C80" s="20">
        <v>4</v>
      </c>
      <c r="D80" s="27" t="s">
        <v>71</v>
      </c>
      <c r="E80" s="17">
        <v>80100</v>
      </c>
      <c r="F80" s="17">
        <v>80100</v>
      </c>
      <c r="G80" s="17">
        <v>16020</v>
      </c>
      <c r="H80" s="17">
        <v>16020</v>
      </c>
      <c r="I80" s="17">
        <v>10680</v>
      </c>
      <c r="J80" s="25">
        <f t="shared" si="10"/>
        <v>0.13333333333333333</v>
      </c>
      <c r="K80" s="25">
        <f t="shared" si="11"/>
        <v>0.6666666666666666</v>
      </c>
    </row>
    <row r="81" spans="1:11" ht="27">
      <c r="A81" s="20"/>
      <c r="B81" s="20">
        <v>9</v>
      </c>
      <c r="C81" s="20"/>
      <c r="D81" s="27" t="s">
        <v>72</v>
      </c>
      <c r="E81" s="17">
        <f>E82</f>
        <v>1469232.7</v>
      </c>
      <c r="F81" s="17">
        <f>F82</f>
        <v>1561349.9</v>
      </c>
      <c r="G81" s="17">
        <f>G82</f>
        <v>-361172.3</v>
      </c>
      <c r="H81" s="17">
        <f>H82</f>
        <v>-269055.1</v>
      </c>
      <c r="I81" s="17">
        <f>I82</f>
        <v>641922.23</v>
      </c>
      <c r="J81" s="25">
        <f t="shared" si="10"/>
        <v>0.4111328472881063</v>
      </c>
      <c r="K81" s="25">
        <f t="shared" si="11"/>
        <v>-2.385839294627755</v>
      </c>
    </row>
    <row r="82" spans="1:11" ht="27">
      <c r="A82" s="20"/>
      <c r="B82" s="20"/>
      <c r="C82" s="20">
        <v>1</v>
      </c>
      <c r="D82" s="27" t="s">
        <v>72</v>
      </c>
      <c r="E82" s="17">
        <v>1469232.7</v>
      </c>
      <c r="F82" s="17">
        <v>1561349.9</v>
      </c>
      <c r="G82" s="17">
        <v>-361172.3</v>
      </c>
      <c r="H82" s="17">
        <v>-269055.1</v>
      </c>
      <c r="I82" s="17">
        <v>641922.23</v>
      </c>
      <c r="J82" s="25">
        <f t="shared" si="10"/>
        <v>0.4111328472881063</v>
      </c>
      <c r="K82" s="25">
        <f t="shared" si="11"/>
        <v>-2.385839294627755</v>
      </c>
    </row>
    <row r="83" spans="1:11" ht="28.5">
      <c r="A83" s="20">
        <v>5</v>
      </c>
      <c r="B83" s="20"/>
      <c r="C83" s="13"/>
      <c r="D83" s="21" t="s">
        <v>73</v>
      </c>
      <c r="E83" s="22">
        <f>SUM(E85,E87,E89,E91)</f>
        <v>5056815.9</v>
      </c>
      <c r="F83" s="22">
        <f>SUM(F85,F87,F89,F91)</f>
        <v>5270166</v>
      </c>
      <c r="G83" s="22">
        <f>SUM(G85,G87,G89,G91)</f>
        <v>1451107.4000000001</v>
      </c>
      <c r="H83" s="22">
        <f>SUM(H85,H87,H89,H91)</f>
        <v>1498545.1</v>
      </c>
      <c r="I83" s="22">
        <f>SUM(I85,I87,I89,I91)</f>
        <v>1310685.11</v>
      </c>
      <c r="J83" s="23">
        <f t="shared" si="10"/>
        <v>0.2486990182092936</v>
      </c>
      <c r="K83" s="23">
        <f t="shared" si="11"/>
        <v>0.8746384142859631</v>
      </c>
    </row>
    <row r="84" spans="1:11" ht="14.25">
      <c r="A84" s="20"/>
      <c r="B84" s="20"/>
      <c r="C84" s="20"/>
      <c r="D84" s="24" t="s">
        <v>15</v>
      </c>
      <c r="E84" s="17"/>
      <c r="F84" s="17"/>
      <c r="G84" s="17"/>
      <c r="H84" s="17"/>
      <c r="I84" s="17"/>
      <c r="J84" s="25"/>
      <c r="K84" s="25"/>
    </row>
    <row r="85" spans="1:11" ht="14.25">
      <c r="A85" s="20"/>
      <c r="B85" s="20">
        <v>1</v>
      </c>
      <c r="C85" s="20"/>
      <c r="D85" s="27" t="s">
        <v>74</v>
      </c>
      <c r="E85" s="17">
        <f>E86</f>
        <v>34709.7</v>
      </c>
      <c r="F85" s="17">
        <f>F86</f>
        <v>34709.7</v>
      </c>
      <c r="G85" s="17">
        <f>G86</f>
        <v>6942</v>
      </c>
      <c r="H85" s="17">
        <f>H86</f>
        <v>6942</v>
      </c>
      <c r="I85" s="17">
        <f>I86</f>
        <v>6942</v>
      </c>
      <c r="J85" s="25">
        <f aca="true" t="shared" si="12" ref="J85:J90">I85/F85</f>
        <v>0.20000172862341076</v>
      </c>
      <c r="K85" s="25">
        <f aca="true" t="shared" si="13" ref="K85:K90">I85/H85</f>
        <v>1</v>
      </c>
    </row>
    <row r="86" spans="1:11" ht="14.25">
      <c r="A86" s="20"/>
      <c r="B86" s="20"/>
      <c r="C86" s="20">
        <v>1</v>
      </c>
      <c r="D86" s="27" t="s">
        <v>74</v>
      </c>
      <c r="E86" s="31">
        <v>34709.7</v>
      </c>
      <c r="F86" s="31">
        <v>34709.7</v>
      </c>
      <c r="G86" s="31">
        <v>6942</v>
      </c>
      <c r="H86" s="31">
        <v>6942</v>
      </c>
      <c r="I86" s="31">
        <v>6942</v>
      </c>
      <c r="J86" s="25">
        <f t="shared" si="12"/>
        <v>0.20000172862341076</v>
      </c>
      <c r="K86" s="25">
        <f t="shared" si="13"/>
        <v>1</v>
      </c>
    </row>
    <row r="87" spans="1:11" ht="27">
      <c r="A87" s="20"/>
      <c r="B87" s="20">
        <v>3</v>
      </c>
      <c r="C87" s="20"/>
      <c r="D87" s="27" t="s">
        <v>75</v>
      </c>
      <c r="E87" s="17">
        <f>E88</f>
        <v>170949.5</v>
      </c>
      <c r="F87" s="17">
        <f>F88</f>
        <v>170949.5</v>
      </c>
      <c r="G87" s="17">
        <f>G88</f>
        <v>33643</v>
      </c>
      <c r="H87" s="17">
        <f>H88</f>
        <v>33643</v>
      </c>
      <c r="I87" s="17">
        <f>I88</f>
        <v>33643</v>
      </c>
      <c r="J87" s="25">
        <f t="shared" si="12"/>
        <v>0.1968008095958163</v>
      </c>
      <c r="K87" s="25">
        <f t="shared" si="13"/>
        <v>1</v>
      </c>
    </row>
    <row r="88" spans="1:11" ht="14.25">
      <c r="A88" s="20"/>
      <c r="B88" s="20"/>
      <c r="C88" s="20">
        <v>1</v>
      </c>
      <c r="D88" s="27" t="s">
        <v>76</v>
      </c>
      <c r="E88" s="31">
        <v>170949.5</v>
      </c>
      <c r="F88" s="31">
        <v>170949.5</v>
      </c>
      <c r="G88" s="31">
        <v>33643</v>
      </c>
      <c r="H88" s="31">
        <v>33643</v>
      </c>
      <c r="I88" s="31">
        <v>33643</v>
      </c>
      <c r="J88" s="25">
        <f t="shared" si="12"/>
        <v>0.1968008095958163</v>
      </c>
      <c r="K88" s="25">
        <f t="shared" si="13"/>
        <v>1</v>
      </c>
    </row>
    <row r="89" spans="1:11" ht="27">
      <c r="A89" s="20"/>
      <c r="B89" s="20">
        <v>4</v>
      </c>
      <c r="C89" s="20"/>
      <c r="D89" s="27" t="s">
        <v>77</v>
      </c>
      <c r="E89" s="17">
        <f>E90</f>
        <v>3017596.8</v>
      </c>
      <c r="F89" s="17">
        <f>F90</f>
        <v>3017596.8</v>
      </c>
      <c r="G89" s="17">
        <f>G90</f>
        <v>1100181.6</v>
      </c>
      <c r="H89" s="17">
        <f>H90</f>
        <v>1100181.6</v>
      </c>
      <c r="I89" s="17">
        <f>I90</f>
        <v>975421.29</v>
      </c>
      <c r="J89" s="25">
        <f t="shared" si="12"/>
        <v>0.32324440760276524</v>
      </c>
      <c r="K89" s="25">
        <f t="shared" si="13"/>
        <v>0.8866002576301948</v>
      </c>
    </row>
    <row r="90" spans="1:11" ht="27">
      <c r="A90" s="20"/>
      <c r="B90" s="20"/>
      <c r="C90" s="20">
        <v>1</v>
      </c>
      <c r="D90" s="27" t="s">
        <v>77</v>
      </c>
      <c r="E90" s="17">
        <v>3017596.8</v>
      </c>
      <c r="F90" s="17">
        <v>3017596.8</v>
      </c>
      <c r="G90" s="17">
        <v>1100181.6</v>
      </c>
      <c r="H90" s="17">
        <v>1100181.6</v>
      </c>
      <c r="I90" s="17">
        <v>975421.29</v>
      </c>
      <c r="J90" s="25">
        <f t="shared" si="12"/>
        <v>0.32324440760276524</v>
      </c>
      <c r="K90" s="25">
        <f t="shared" si="13"/>
        <v>0.8866002576301948</v>
      </c>
    </row>
    <row r="91" spans="1:11" ht="27">
      <c r="A91" s="20"/>
      <c r="B91" s="20">
        <v>6</v>
      </c>
      <c r="C91" s="20"/>
      <c r="D91" s="27" t="s">
        <v>78</v>
      </c>
      <c r="E91" s="17">
        <f>E92</f>
        <v>1833559.9</v>
      </c>
      <c r="F91" s="17">
        <f>F92</f>
        <v>2046910</v>
      </c>
      <c r="G91" s="17">
        <f>G92</f>
        <v>310340.8</v>
      </c>
      <c r="H91" s="17">
        <f>H92</f>
        <v>357778.5</v>
      </c>
      <c r="I91" s="17">
        <f>I92</f>
        <v>294678.82</v>
      </c>
      <c r="J91" s="25">
        <f>I91/F91</f>
        <v>0.1439627633848093</v>
      </c>
      <c r="K91" s="25">
        <f>I91/H91</f>
        <v>0.8236347907993353</v>
      </c>
    </row>
    <row r="92" spans="1:11" ht="27">
      <c r="A92" s="20"/>
      <c r="B92" s="20"/>
      <c r="C92" s="20">
        <v>1</v>
      </c>
      <c r="D92" s="27" t="s">
        <v>78</v>
      </c>
      <c r="E92" s="17">
        <v>1833559.9</v>
      </c>
      <c r="F92" s="17">
        <v>2046910</v>
      </c>
      <c r="G92" s="17">
        <v>310340.8</v>
      </c>
      <c r="H92" s="17">
        <v>357778.5</v>
      </c>
      <c r="I92" s="17">
        <v>294678.82</v>
      </c>
      <c r="J92" s="25">
        <f>I92/F92</f>
        <v>0.1439627633848093</v>
      </c>
      <c r="K92" s="25">
        <f>I92/H92</f>
        <v>0.8236347907993353</v>
      </c>
    </row>
    <row r="93" spans="1:11" ht="28.5">
      <c r="A93" s="20">
        <v>6</v>
      </c>
      <c r="B93" s="20"/>
      <c r="C93" s="13"/>
      <c r="D93" s="21" t="s">
        <v>79</v>
      </c>
      <c r="E93" s="22">
        <f>SUM(E95,E97,E99,E101)</f>
        <v>28269605.5</v>
      </c>
      <c r="F93" s="22">
        <f>SUM(F95,F97,F99,F101)</f>
        <v>28269605.5</v>
      </c>
      <c r="G93" s="22">
        <f>SUM(G95,G97,G99,G101)</f>
        <v>6066689.800000001</v>
      </c>
      <c r="H93" s="22">
        <f>SUM(H95,H97,H99,H101)</f>
        <v>6066689.800000001</v>
      </c>
      <c r="I93" s="22">
        <f>SUM(I95,I97,I99,I101)</f>
        <v>3855470.6</v>
      </c>
      <c r="J93" s="23">
        <f>I93/F93</f>
        <v>0.13638218616103434</v>
      </c>
      <c r="K93" s="23">
        <f>I93/H93</f>
        <v>0.6355147085318257</v>
      </c>
    </row>
    <row r="94" spans="1:11" ht="14.25">
      <c r="A94" s="20"/>
      <c r="B94" s="20"/>
      <c r="C94" s="20"/>
      <c r="D94" s="24" t="s">
        <v>15</v>
      </c>
      <c r="E94" s="17"/>
      <c r="F94" s="17"/>
      <c r="G94" s="17"/>
      <c r="H94" s="17"/>
      <c r="I94" s="17"/>
      <c r="J94" s="25"/>
      <c r="K94" s="25"/>
    </row>
    <row r="95" spans="1:11" ht="14.25">
      <c r="A95" s="20"/>
      <c r="B95" s="20">
        <v>1</v>
      </c>
      <c r="C95" s="20"/>
      <c r="D95" s="27" t="s">
        <v>80</v>
      </c>
      <c r="E95" s="17">
        <f>E96</f>
        <v>2000000</v>
      </c>
      <c r="F95" s="17">
        <f>F96</f>
        <v>2000000</v>
      </c>
      <c r="G95" s="17">
        <f>G96</f>
        <v>0</v>
      </c>
      <c r="H95" s="17">
        <f>H96</f>
        <v>0</v>
      </c>
      <c r="I95" s="17">
        <f>I96</f>
        <v>0</v>
      </c>
      <c r="J95" s="25">
        <f aca="true" t="shared" si="14" ref="J95:J103">I95/F95</f>
        <v>0</v>
      </c>
      <c r="K95" s="25"/>
    </row>
    <row r="96" spans="1:11" ht="14.25">
      <c r="A96" s="20"/>
      <c r="B96" s="20"/>
      <c r="C96" s="20">
        <v>1</v>
      </c>
      <c r="D96" s="27" t="s">
        <v>80</v>
      </c>
      <c r="E96" s="31">
        <v>2000000</v>
      </c>
      <c r="F96" s="31">
        <v>2000000</v>
      </c>
      <c r="G96" s="31">
        <v>0</v>
      </c>
      <c r="H96" s="31">
        <v>0</v>
      </c>
      <c r="I96" s="31">
        <v>0</v>
      </c>
      <c r="J96" s="25">
        <f t="shared" si="14"/>
        <v>0</v>
      </c>
      <c r="K96" s="25"/>
    </row>
    <row r="97" spans="1:11" ht="14.25">
      <c r="A97" s="20"/>
      <c r="B97" s="20">
        <v>3</v>
      </c>
      <c r="C97" s="20"/>
      <c r="D97" s="27" t="s">
        <v>81</v>
      </c>
      <c r="E97" s="17">
        <f>E98</f>
        <v>23242999.1</v>
      </c>
      <c r="F97" s="17">
        <f>F98</f>
        <v>23242999.1</v>
      </c>
      <c r="G97" s="17">
        <f>G98</f>
        <v>5459088.9</v>
      </c>
      <c r="H97" s="17">
        <f>H98</f>
        <v>5459088.9</v>
      </c>
      <c r="I97" s="17">
        <f>I98</f>
        <v>3274013.4</v>
      </c>
      <c r="J97" s="25">
        <f t="shared" si="14"/>
        <v>0.14086019561907567</v>
      </c>
      <c r="K97" s="25">
        <f aca="true" t="shared" si="15" ref="K97:K103">I97/H97</f>
        <v>0.5997362307105861</v>
      </c>
    </row>
    <row r="98" spans="1:11" ht="14.25">
      <c r="A98" s="20"/>
      <c r="B98" s="20"/>
      <c r="C98" s="20">
        <v>1</v>
      </c>
      <c r="D98" s="27" t="s">
        <v>81</v>
      </c>
      <c r="E98" s="31">
        <v>23242999.1</v>
      </c>
      <c r="F98" s="31">
        <v>23242999.1</v>
      </c>
      <c r="G98" s="31">
        <v>5459088.9</v>
      </c>
      <c r="H98" s="31">
        <v>5459088.9</v>
      </c>
      <c r="I98" s="31">
        <v>3274013.4</v>
      </c>
      <c r="J98" s="25">
        <f t="shared" si="14"/>
        <v>0.14086019561907567</v>
      </c>
      <c r="K98" s="25">
        <f t="shared" si="15"/>
        <v>0.5997362307105861</v>
      </c>
    </row>
    <row r="99" spans="1:11" ht="14.25">
      <c r="A99" s="20"/>
      <c r="B99" s="20">
        <v>4</v>
      </c>
      <c r="C99" s="20"/>
      <c r="D99" s="27" t="s">
        <v>82</v>
      </c>
      <c r="E99" s="17">
        <f>E100</f>
        <v>2121973</v>
      </c>
      <c r="F99" s="17">
        <f>F100</f>
        <v>2121973</v>
      </c>
      <c r="G99" s="17">
        <f>G100</f>
        <v>436000</v>
      </c>
      <c r="H99" s="17">
        <f>H100</f>
        <v>436000</v>
      </c>
      <c r="I99" s="17">
        <f>I100</f>
        <v>436000</v>
      </c>
      <c r="J99" s="25">
        <f t="shared" si="14"/>
        <v>0.20546915535683064</v>
      </c>
      <c r="K99" s="25">
        <f t="shared" si="15"/>
        <v>1</v>
      </c>
    </row>
    <row r="100" spans="1:11" ht="14.25">
      <c r="A100" s="20"/>
      <c r="B100" s="20"/>
      <c r="C100" s="20">
        <v>1</v>
      </c>
      <c r="D100" s="27" t="s">
        <v>82</v>
      </c>
      <c r="E100" s="31">
        <v>2121973</v>
      </c>
      <c r="F100" s="31">
        <v>2121973</v>
      </c>
      <c r="G100" s="31">
        <v>436000</v>
      </c>
      <c r="H100" s="31">
        <v>436000</v>
      </c>
      <c r="I100" s="31">
        <v>436000</v>
      </c>
      <c r="J100" s="25">
        <f t="shared" si="14"/>
        <v>0.20546915535683064</v>
      </c>
      <c r="K100" s="25">
        <f t="shared" si="15"/>
        <v>1</v>
      </c>
    </row>
    <row r="101" spans="1:11" ht="40.5">
      <c r="A101" s="20"/>
      <c r="B101" s="20">
        <v>6</v>
      </c>
      <c r="C101" s="20"/>
      <c r="D101" s="27" t="s">
        <v>83</v>
      </c>
      <c r="E101" s="17">
        <f>E102</f>
        <v>904633.4</v>
      </c>
      <c r="F101" s="17">
        <f>F102</f>
        <v>904633.4</v>
      </c>
      <c r="G101" s="17">
        <f>G102</f>
        <v>171600.9</v>
      </c>
      <c r="H101" s="17">
        <f>H102</f>
        <v>171600.9</v>
      </c>
      <c r="I101" s="17">
        <f>I102</f>
        <v>145457.2</v>
      </c>
      <c r="J101" s="25">
        <f t="shared" si="14"/>
        <v>0.16079132165582213</v>
      </c>
      <c r="K101" s="25">
        <f t="shared" si="15"/>
        <v>0.8476482349451548</v>
      </c>
    </row>
    <row r="102" spans="1:11" ht="40.5">
      <c r="A102" s="20"/>
      <c r="B102" s="20"/>
      <c r="C102" s="20">
        <v>1</v>
      </c>
      <c r="D102" s="27" t="s">
        <v>83</v>
      </c>
      <c r="E102" s="17">
        <v>904633.4</v>
      </c>
      <c r="F102" s="17">
        <v>904633.4</v>
      </c>
      <c r="G102" s="17">
        <v>171600.9</v>
      </c>
      <c r="H102" s="17">
        <v>171600.9</v>
      </c>
      <c r="I102" s="17">
        <v>145457.2</v>
      </c>
      <c r="J102" s="25">
        <f t="shared" si="14"/>
        <v>0.16079132165582213</v>
      </c>
      <c r="K102" s="25">
        <f t="shared" si="15"/>
        <v>0.8476482349451548</v>
      </c>
    </row>
    <row r="103" spans="1:11" ht="14.25">
      <c r="A103" s="20">
        <v>7</v>
      </c>
      <c r="B103" s="20"/>
      <c r="C103" s="20"/>
      <c r="D103" s="21" t="s">
        <v>84</v>
      </c>
      <c r="E103" s="22">
        <f>SUM(E105,E107,E112,E116,E118)</f>
        <v>84227405.6</v>
      </c>
      <c r="F103" s="22">
        <f>SUM(F105,F107,F112,F116,F118)</f>
        <v>85163266</v>
      </c>
      <c r="G103" s="22">
        <f>SUM(G105,G107,G112,G116,G118)</f>
        <v>16156263.4</v>
      </c>
      <c r="H103" s="22">
        <f>SUM(H105,H107,H112,H116,H118)</f>
        <v>16080198.1</v>
      </c>
      <c r="I103" s="22">
        <f>SUM(I105,I107,I112,I116,I118)</f>
        <v>13955554.659999998</v>
      </c>
      <c r="J103" s="23">
        <f t="shared" si="14"/>
        <v>0.1638682417369949</v>
      </c>
      <c r="K103" s="23">
        <f t="shared" si="15"/>
        <v>0.8678720606060194</v>
      </c>
    </row>
    <row r="104" spans="1:11" ht="14.25">
      <c r="A104" s="20"/>
      <c r="B104" s="20"/>
      <c r="C104" s="20"/>
      <c r="D104" s="24" t="s">
        <v>15</v>
      </c>
      <c r="E104" s="17"/>
      <c r="F104" s="17"/>
      <c r="G104" s="17"/>
      <c r="H104" s="17"/>
      <c r="I104" s="17"/>
      <c r="J104" s="25"/>
      <c r="K104" s="25"/>
    </row>
    <row r="105" spans="1:11" ht="27">
      <c r="A105" s="20"/>
      <c r="B105" s="20">
        <v>1</v>
      </c>
      <c r="C105" s="20"/>
      <c r="D105" s="27" t="s">
        <v>85</v>
      </c>
      <c r="E105" s="17">
        <f>SUM(E106:E106)</f>
        <v>2985898.2</v>
      </c>
      <c r="F105" s="17">
        <f>SUM(F106:F106)</f>
        <v>2985898.2</v>
      </c>
      <c r="G105" s="17">
        <f>SUM(G106:G106)</f>
        <v>401874.2</v>
      </c>
      <c r="H105" s="17">
        <f>SUM(H106:H106)</f>
        <v>401874.2</v>
      </c>
      <c r="I105" s="17">
        <f>SUM(I106:I106)</f>
        <v>253221.25</v>
      </c>
      <c r="J105" s="25">
        <f aca="true" t="shared" si="16" ref="J105:J121">I105/F105</f>
        <v>0.08480572110596402</v>
      </c>
      <c r="K105" s="25">
        <f aca="true" t="shared" si="17" ref="K105:K142">I105/H105</f>
        <v>0.6301007877589554</v>
      </c>
    </row>
    <row r="106" spans="1:11" ht="14.25">
      <c r="A106" s="20"/>
      <c r="B106" s="20"/>
      <c r="C106" s="20">
        <v>1</v>
      </c>
      <c r="D106" s="27" t="s">
        <v>86</v>
      </c>
      <c r="E106" s="31">
        <v>2985898.2</v>
      </c>
      <c r="F106" s="31">
        <v>2985898.2</v>
      </c>
      <c r="G106" s="31">
        <v>401874.2</v>
      </c>
      <c r="H106" s="31">
        <v>401874.2</v>
      </c>
      <c r="I106" s="31">
        <v>253221.25</v>
      </c>
      <c r="J106" s="25">
        <f t="shared" si="16"/>
        <v>0.08480572110596402</v>
      </c>
      <c r="K106" s="25">
        <f t="shared" si="17"/>
        <v>0.6301007877589554</v>
      </c>
    </row>
    <row r="107" spans="1:11" ht="14.25">
      <c r="A107" s="20"/>
      <c r="B107" s="20">
        <v>2</v>
      </c>
      <c r="C107" s="20"/>
      <c r="D107" s="27" t="s">
        <v>87</v>
      </c>
      <c r="E107" s="17">
        <f>SUM(E108:E111)</f>
        <v>28797764.699999996</v>
      </c>
      <c r="F107" s="17">
        <f>SUM(F108:F111)</f>
        <v>28797764.699999996</v>
      </c>
      <c r="G107" s="17">
        <f>SUM(G108:G111)</f>
        <v>4990852.7</v>
      </c>
      <c r="H107" s="17">
        <f>SUM(H108:H111)</f>
        <v>4820852.7</v>
      </c>
      <c r="I107" s="17">
        <f>SUM(I108:I111)</f>
        <v>4558096.3</v>
      </c>
      <c r="J107" s="25">
        <f t="shared" si="16"/>
        <v>0.15827951743768504</v>
      </c>
      <c r="K107" s="25">
        <f t="shared" si="17"/>
        <v>0.9454958663225698</v>
      </c>
    </row>
    <row r="108" spans="1:11" ht="27">
      <c r="A108" s="20"/>
      <c r="B108" s="20"/>
      <c r="C108" s="20">
        <v>1</v>
      </c>
      <c r="D108" s="27" t="s">
        <v>88</v>
      </c>
      <c r="E108" s="31">
        <v>10921339.2</v>
      </c>
      <c r="F108" s="31">
        <v>10921339.2</v>
      </c>
      <c r="G108" s="31">
        <v>1823863.6</v>
      </c>
      <c r="H108" s="31">
        <v>1693863.6</v>
      </c>
      <c r="I108" s="31">
        <v>1687765.4</v>
      </c>
      <c r="J108" s="25">
        <f t="shared" si="16"/>
        <v>0.15453831889041594</v>
      </c>
      <c r="K108" s="25">
        <f t="shared" si="17"/>
        <v>0.9963998281797896</v>
      </c>
    </row>
    <row r="109" spans="1:11" ht="27">
      <c r="A109" s="20"/>
      <c r="B109" s="20"/>
      <c r="C109" s="20">
        <v>2</v>
      </c>
      <c r="D109" s="27" t="s">
        <v>89</v>
      </c>
      <c r="E109" s="31">
        <v>8171657.6</v>
      </c>
      <c r="F109" s="31">
        <v>8171657.6</v>
      </c>
      <c r="G109" s="31">
        <v>1429831.2</v>
      </c>
      <c r="H109" s="31">
        <v>1419831.2</v>
      </c>
      <c r="I109" s="31">
        <v>1408206.8</v>
      </c>
      <c r="J109" s="25">
        <f t="shared" si="16"/>
        <v>0.1723281699908719</v>
      </c>
      <c r="K109" s="25">
        <f t="shared" si="17"/>
        <v>0.991812829581432</v>
      </c>
    </row>
    <row r="110" spans="1:11" ht="14.25">
      <c r="A110" s="20"/>
      <c r="B110" s="20"/>
      <c r="C110" s="20">
        <v>3</v>
      </c>
      <c r="D110" s="27" t="s">
        <v>90</v>
      </c>
      <c r="E110" s="31">
        <v>892992.9</v>
      </c>
      <c r="F110" s="31">
        <v>892992.9</v>
      </c>
      <c r="G110" s="31">
        <v>148832.1</v>
      </c>
      <c r="H110" s="31">
        <v>148832.1</v>
      </c>
      <c r="I110" s="31">
        <v>119240.3</v>
      </c>
      <c r="J110" s="25">
        <f t="shared" si="16"/>
        <v>0.1335288332079684</v>
      </c>
      <c r="K110" s="25">
        <f t="shared" si="17"/>
        <v>0.8011732684011044</v>
      </c>
    </row>
    <row r="111" spans="1:11" ht="14.25">
      <c r="A111" s="20"/>
      <c r="B111" s="20"/>
      <c r="C111" s="20">
        <v>4</v>
      </c>
      <c r="D111" s="27" t="s">
        <v>91</v>
      </c>
      <c r="E111" s="31">
        <v>8811775</v>
      </c>
      <c r="F111" s="31">
        <v>8811775</v>
      </c>
      <c r="G111" s="31">
        <v>1588325.8</v>
      </c>
      <c r="H111" s="31">
        <v>1558325.8</v>
      </c>
      <c r="I111" s="31">
        <v>1342883.8</v>
      </c>
      <c r="J111" s="25">
        <f t="shared" si="16"/>
        <v>0.15239651489058675</v>
      </c>
      <c r="K111" s="25">
        <f t="shared" si="17"/>
        <v>0.8617477808555823</v>
      </c>
    </row>
    <row r="112" spans="1:11" ht="14.25">
      <c r="A112" s="20"/>
      <c r="B112" s="20">
        <v>3</v>
      </c>
      <c r="C112" s="20"/>
      <c r="D112" s="24" t="s">
        <v>92</v>
      </c>
      <c r="E112" s="17">
        <f>SUM(E113:E115)</f>
        <v>38597419.1</v>
      </c>
      <c r="F112" s="17">
        <f>SUM(F113:F115)</f>
        <v>38597419.1</v>
      </c>
      <c r="G112" s="17">
        <f>SUM(G113:G115)</f>
        <v>7483718.8</v>
      </c>
      <c r="H112" s="17">
        <f>SUM(H113:H115)</f>
        <v>7253718.8</v>
      </c>
      <c r="I112" s="17">
        <f>SUM(I113:I115)</f>
        <v>7131361.1</v>
      </c>
      <c r="J112" s="25">
        <f t="shared" si="16"/>
        <v>0.18476264129276973</v>
      </c>
      <c r="K112" s="25">
        <f t="shared" si="17"/>
        <v>0.9831317282384864</v>
      </c>
    </row>
    <row r="113" spans="1:11" ht="27">
      <c r="A113" s="20"/>
      <c r="B113" s="20"/>
      <c r="C113" s="20">
        <v>1</v>
      </c>
      <c r="D113" s="27" t="s">
        <v>93</v>
      </c>
      <c r="E113" s="31">
        <v>15099600.5</v>
      </c>
      <c r="F113" s="31">
        <v>15074600.5</v>
      </c>
      <c r="G113" s="31">
        <v>2718924.1</v>
      </c>
      <c r="H113" s="31">
        <v>2488924.1</v>
      </c>
      <c r="I113" s="31">
        <v>2464762.4</v>
      </c>
      <c r="J113" s="25">
        <f t="shared" si="16"/>
        <v>0.16350432636672527</v>
      </c>
      <c r="K113" s="25">
        <f t="shared" si="17"/>
        <v>0.9902923114449331</v>
      </c>
    </row>
    <row r="114" spans="1:11" ht="27">
      <c r="A114" s="20"/>
      <c r="B114" s="20"/>
      <c r="C114" s="20">
        <v>2</v>
      </c>
      <c r="D114" s="27" t="s">
        <v>94</v>
      </c>
      <c r="E114" s="31">
        <v>8553451.3</v>
      </c>
      <c r="F114" s="31">
        <v>8553451.3</v>
      </c>
      <c r="G114" s="31">
        <v>1857979.7</v>
      </c>
      <c r="H114" s="31">
        <v>1857979.7</v>
      </c>
      <c r="I114" s="31">
        <v>1788612.9</v>
      </c>
      <c r="J114" s="25">
        <f t="shared" si="16"/>
        <v>0.20911008168129744</v>
      </c>
      <c r="K114" s="25">
        <f t="shared" si="17"/>
        <v>0.962665469380532</v>
      </c>
    </row>
    <row r="115" spans="1:11" ht="14.25">
      <c r="A115" s="20"/>
      <c r="B115" s="20"/>
      <c r="C115" s="20">
        <v>3</v>
      </c>
      <c r="D115" s="27" t="s">
        <v>95</v>
      </c>
      <c r="E115" s="31">
        <v>14944367.3</v>
      </c>
      <c r="F115" s="31">
        <v>14969367.3</v>
      </c>
      <c r="G115" s="31">
        <v>2906815</v>
      </c>
      <c r="H115" s="31">
        <v>2906815</v>
      </c>
      <c r="I115" s="31">
        <v>2877985.8</v>
      </c>
      <c r="J115" s="25">
        <f t="shared" si="16"/>
        <v>0.19225834614933923</v>
      </c>
      <c r="K115" s="25">
        <f t="shared" si="17"/>
        <v>0.9900822033737956</v>
      </c>
    </row>
    <row r="116" spans="1:11" ht="27">
      <c r="A116" s="20"/>
      <c r="B116" s="20">
        <v>4</v>
      </c>
      <c r="C116" s="20"/>
      <c r="D116" s="27" t="s">
        <v>96</v>
      </c>
      <c r="E116" s="17">
        <f>E117</f>
        <v>5437020.6</v>
      </c>
      <c r="F116" s="17">
        <f>F117</f>
        <v>5437020.6</v>
      </c>
      <c r="G116" s="17">
        <f>G117</f>
        <v>1536400.3</v>
      </c>
      <c r="H116" s="17">
        <f>H117</f>
        <v>1486400.3</v>
      </c>
      <c r="I116" s="17">
        <f>I117</f>
        <v>1074455.54</v>
      </c>
      <c r="J116" s="25">
        <f t="shared" si="16"/>
        <v>0.19761844198272857</v>
      </c>
      <c r="K116" s="25">
        <f t="shared" si="17"/>
        <v>0.7228574563662292</v>
      </c>
    </row>
    <row r="117" spans="1:11" ht="27">
      <c r="A117" s="20"/>
      <c r="B117" s="20"/>
      <c r="C117" s="20">
        <v>1</v>
      </c>
      <c r="D117" s="27" t="s">
        <v>96</v>
      </c>
      <c r="E117" s="31">
        <v>5437020.6</v>
      </c>
      <c r="F117" s="31">
        <v>5437020.6</v>
      </c>
      <c r="G117" s="31">
        <v>1536400.3</v>
      </c>
      <c r="H117" s="31">
        <v>1486400.3</v>
      </c>
      <c r="I117" s="31">
        <v>1074455.54</v>
      </c>
      <c r="J117" s="25">
        <f t="shared" si="16"/>
        <v>0.19761844198272857</v>
      </c>
      <c r="K117" s="25">
        <f t="shared" si="17"/>
        <v>0.7228574563662292</v>
      </c>
    </row>
    <row r="118" spans="1:11" ht="27">
      <c r="A118" s="20"/>
      <c r="B118" s="20">
        <v>6</v>
      </c>
      <c r="C118" s="20"/>
      <c r="D118" s="27" t="s">
        <v>97</v>
      </c>
      <c r="E118" s="17">
        <f>SUM(E119:E120)</f>
        <v>8409303</v>
      </c>
      <c r="F118" s="17">
        <f>SUM(F119:F120)</f>
        <v>9345163.4</v>
      </c>
      <c r="G118" s="17">
        <f>SUM(G119:G120)</f>
        <v>1743417.4000000001</v>
      </c>
      <c r="H118" s="17">
        <f>SUM(H119:H120)</f>
        <v>2117352.1</v>
      </c>
      <c r="I118" s="17">
        <f>SUM(I119:I120)</f>
        <v>938420.47</v>
      </c>
      <c r="J118" s="25">
        <f t="shared" si="16"/>
        <v>0.10041777011625072</v>
      </c>
      <c r="K118" s="25">
        <f t="shared" si="17"/>
        <v>0.44320473198576654</v>
      </c>
    </row>
    <row r="119" spans="1:11" ht="27">
      <c r="A119" s="20"/>
      <c r="B119" s="20"/>
      <c r="C119" s="20">
        <v>1</v>
      </c>
      <c r="D119" s="32" t="s">
        <v>98</v>
      </c>
      <c r="E119" s="31">
        <v>6457250.2</v>
      </c>
      <c r="F119" s="31">
        <v>6457250.2</v>
      </c>
      <c r="G119" s="31">
        <v>1385595.6</v>
      </c>
      <c r="H119" s="31">
        <v>1385595.6</v>
      </c>
      <c r="I119" s="31">
        <v>596163.27</v>
      </c>
      <c r="J119" s="25">
        <f t="shared" si="16"/>
        <v>0.0923246353378099</v>
      </c>
      <c r="K119" s="25">
        <f t="shared" si="17"/>
        <v>0.43025776785087944</v>
      </c>
    </row>
    <row r="120" spans="1:11" ht="27">
      <c r="A120" s="20"/>
      <c r="B120" s="20"/>
      <c r="C120" s="20">
        <v>2</v>
      </c>
      <c r="D120" s="27" t="s">
        <v>97</v>
      </c>
      <c r="E120" s="31">
        <v>1952052.8</v>
      </c>
      <c r="F120" s="31">
        <v>2887913.2</v>
      </c>
      <c r="G120" s="31">
        <v>357821.8</v>
      </c>
      <c r="H120" s="31">
        <v>731756.5</v>
      </c>
      <c r="I120" s="31">
        <v>342257.2</v>
      </c>
      <c r="J120" s="25">
        <f t="shared" si="16"/>
        <v>0.11851367277936192</v>
      </c>
      <c r="K120" s="25">
        <f t="shared" si="17"/>
        <v>0.46772006808275707</v>
      </c>
    </row>
    <row r="121" spans="1:11" ht="14.25">
      <c r="A121" s="20">
        <v>8</v>
      </c>
      <c r="B121" s="20"/>
      <c r="C121" s="13"/>
      <c r="D121" s="21" t="s">
        <v>99</v>
      </c>
      <c r="E121" s="22">
        <f>SUM(E123,E125,E133,E137,E140)</f>
        <v>28119417.4</v>
      </c>
      <c r="F121" s="22">
        <f>SUM(F123,F125,F133,F137,F140)</f>
        <v>34335417.400000006</v>
      </c>
      <c r="G121" s="22">
        <f>SUM(G123,G125,G133,G137,G140)</f>
        <v>7193945.9</v>
      </c>
      <c r="H121" s="22">
        <f>SUM(H123,H125,H133,H137,H140)</f>
        <v>8653945.899999999</v>
      </c>
      <c r="I121" s="22">
        <f>SUM(I123,I125,I133,I137,I140)</f>
        <v>6516533.640000001</v>
      </c>
      <c r="J121" s="23">
        <f t="shared" si="16"/>
        <v>0.18979043021623496</v>
      </c>
      <c r="K121" s="23">
        <f t="shared" si="17"/>
        <v>0.7530129856716578</v>
      </c>
    </row>
    <row r="122" spans="1:11" ht="14.25">
      <c r="A122" s="20"/>
      <c r="B122" s="20"/>
      <c r="C122" s="20"/>
      <c r="D122" s="24" t="s">
        <v>15</v>
      </c>
      <c r="E122" s="17"/>
      <c r="F122" s="17"/>
      <c r="G122" s="17"/>
      <c r="H122" s="17"/>
      <c r="I122" s="17"/>
      <c r="J122" s="25"/>
      <c r="K122" s="25"/>
    </row>
    <row r="123" spans="1:11" ht="14.25">
      <c r="A123" s="20"/>
      <c r="B123" s="20">
        <v>1</v>
      </c>
      <c r="C123" s="20"/>
      <c r="D123" s="27" t="s">
        <v>100</v>
      </c>
      <c r="E123" s="17">
        <f>E124</f>
        <v>1848850</v>
      </c>
      <c r="F123" s="17">
        <f>F124</f>
        <v>1848988.7</v>
      </c>
      <c r="G123" s="17">
        <f>G124</f>
        <v>626206.9</v>
      </c>
      <c r="H123" s="17">
        <f>H124</f>
        <v>626345.6</v>
      </c>
      <c r="I123" s="17">
        <f>I124</f>
        <v>480022.46</v>
      </c>
      <c r="J123" s="25">
        <f aca="true" t="shared" si="18" ref="J123:J142">I123/F123</f>
        <v>0.25961351737844585</v>
      </c>
      <c r="K123" s="25">
        <f t="shared" si="17"/>
        <v>0.7663859377315017</v>
      </c>
    </row>
    <row r="124" spans="1:11" ht="14.25">
      <c r="A124" s="20"/>
      <c r="B124" s="20"/>
      <c r="C124" s="20">
        <v>1</v>
      </c>
      <c r="D124" s="27" t="s">
        <v>100</v>
      </c>
      <c r="E124" s="17">
        <v>1848850</v>
      </c>
      <c r="F124" s="17">
        <v>1848988.7</v>
      </c>
      <c r="G124" s="17">
        <v>626206.9</v>
      </c>
      <c r="H124" s="17">
        <v>626345.6</v>
      </c>
      <c r="I124" s="17">
        <v>480022.46</v>
      </c>
      <c r="J124" s="25">
        <f t="shared" si="18"/>
        <v>0.25961351737844585</v>
      </c>
      <c r="K124" s="25">
        <f t="shared" si="17"/>
        <v>0.7663859377315017</v>
      </c>
    </row>
    <row r="125" spans="1:11" ht="14.25">
      <c r="A125" s="20"/>
      <c r="B125" s="20">
        <v>2</v>
      </c>
      <c r="C125" s="20"/>
      <c r="D125" s="27" t="s">
        <v>101</v>
      </c>
      <c r="E125" s="17">
        <f>SUM(E126:E132)</f>
        <v>15539777.3</v>
      </c>
      <c r="F125" s="17">
        <f>SUM(F126:F132)</f>
        <v>21747777.3</v>
      </c>
      <c r="G125" s="17">
        <f>SUM(G126:G132)</f>
        <v>3933538.6</v>
      </c>
      <c r="H125" s="17">
        <f>SUM(H126:H132)</f>
        <v>5385538.6</v>
      </c>
      <c r="I125" s="17">
        <f>SUM(I126:I132)</f>
        <v>3592684.79</v>
      </c>
      <c r="J125" s="25">
        <f t="shared" si="18"/>
        <v>0.16519779196010068</v>
      </c>
      <c r="K125" s="25">
        <f t="shared" si="17"/>
        <v>0.6670985126724374</v>
      </c>
    </row>
    <row r="126" spans="1:11" ht="14.25">
      <c r="A126" s="20"/>
      <c r="B126" s="20"/>
      <c r="C126" s="20">
        <v>1</v>
      </c>
      <c r="D126" s="24" t="s">
        <v>102</v>
      </c>
      <c r="E126" s="17">
        <v>1761152.6</v>
      </c>
      <c r="F126" s="17">
        <v>1761152.6</v>
      </c>
      <c r="G126" s="17">
        <v>332900.9</v>
      </c>
      <c r="H126" s="17">
        <v>332900.9</v>
      </c>
      <c r="I126" s="17">
        <v>327780.9</v>
      </c>
      <c r="J126" s="25">
        <f t="shared" si="18"/>
        <v>0.18611726207030554</v>
      </c>
      <c r="K126" s="25">
        <f t="shared" si="17"/>
        <v>0.9846200475877356</v>
      </c>
    </row>
    <row r="127" spans="1:11" ht="14.25">
      <c r="A127" s="20"/>
      <c r="B127" s="20"/>
      <c r="C127" s="20">
        <v>2</v>
      </c>
      <c r="D127" s="24" t="s">
        <v>103</v>
      </c>
      <c r="E127" s="17">
        <v>2248418.3</v>
      </c>
      <c r="F127" s="17">
        <v>2248418.3</v>
      </c>
      <c r="G127" s="17">
        <v>437934.3</v>
      </c>
      <c r="H127" s="17">
        <v>437934.3</v>
      </c>
      <c r="I127" s="17">
        <v>437477</v>
      </c>
      <c r="J127" s="25">
        <f t="shared" si="18"/>
        <v>0.19457100131234478</v>
      </c>
      <c r="K127" s="25">
        <f t="shared" si="17"/>
        <v>0.9989557794399754</v>
      </c>
    </row>
    <row r="128" spans="1:11" ht="14.25">
      <c r="A128" s="20"/>
      <c r="B128" s="20"/>
      <c r="C128" s="20">
        <v>3</v>
      </c>
      <c r="D128" s="24" t="s">
        <v>104</v>
      </c>
      <c r="E128" s="17">
        <v>316624.6</v>
      </c>
      <c r="F128" s="17">
        <v>320624.6</v>
      </c>
      <c r="G128" s="17">
        <v>8319.7</v>
      </c>
      <c r="H128" s="17">
        <v>8319.7</v>
      </c>
      <c r="I128" s="17">
        <v>8268.9</v>
      </c>
      <c r="J128" s="25">
        <f t="shared" si="18"/>
        <v>0.02578997369509389</v>
      </c>
      <c r="K128" s="25">
        <f t="shared" si="17"/>
        <v>0.9938940106013436</v>
      </c>
    </row>
    <row r="129" spans="1:11" ht="14.25">
      <c r="A129" s="20"/>
      <c r="B129" s="20"/>
      <c r="C129" s="20">
        <v>4</v>
      </c>
      <c r="D129" s="24" t="s">
        <v>105</v>
      </c>
      <c r="E129" s="17">
        <v>845559.9</v>
      </c>
      <c r="F129" s="17">
        <v>845559.9</v>
      </c>
      <c r="G129" s="17">
        <v>166431</v>
      </c>
      <c r="H129" s="17">
        <v>166431</v>
      </c>
      <c r="I129" s="17">
        <v>166431</v>
      </c>
      <c r="J129" s="25">
        <f t="shared" si="18"/>
        <v>0.1968293434918094</v>
      </c>
      <c r="K129" s="25">
        <f t="shared" si="17"/>
        <v>1</v>
      </c>
    </row>
    <row r="130" spans="1:11" ht="14.25">
      <c r="A130" s="20"/>
      <c r="B130" s="20"/>
      <c r="C130" s="20">
        <v>5</v>
      </c>
      <c r="D130" s="24" t="s">
        <v>106</v>
      </c>
      <c r="E130" s="17">
        <v>9236866.9</v>
      </c>
      <c r="F130" s="17">
        <v>15440866.9</v>
      </c>
      <c r="G130" s="17">
        <v>2827811.2</v>
      </c>
      <c r="H130" s="17">
        <v>4279811.2</v>
      </c>
      <c r="I130" s="17">
        <v>2493385.49</v>
      </c>
      <c r="J130" s="25">
        <f t="shared" si="18"/>
        <v>0.16147963104325444</v>
      </c>
      <c r="K130" s="25">
        <f t="shared" si="17"/>
        <v>0.5825924026742114</v>
      </c>
    </row>
    <row r="131" spans="1:11" ht="14.25">
      <c r="A131" s="20"/>
      <c r="B131" s="20"/>
      <c r="C131" s="20">
        <v>6</v>
      </c>
      <c r="D131" s="24" t="s">
        <v>107</v>
      </c>
      <c r="E131" s="17">
        <v>658021.1</v>
      </c>
      <c r="F131" s="17">
        <v>658021.1</v>
      </c>
      <c r="G131" s="17">
        <v>126729.3</v>
      </c>
      <c r="H131" s="17">
        <v>126729.3</v>
      </c>
      <c r="I131" s="17">
        <v>126729.3</v>
      </c>
      <c r="J131" s="25">
        <f t="shared" si="18"/>
        <v>0.1925915445568539</v>
      </c>
      <c r="K131" s="25">
        <f t="shared" si="17"/>
        <v>1</v>
      </c>
    </row>
    <row r="132" spans="1:11" ht="27">
      <c r="A132" s="20"/>
      <c r="B132" s="20"/>
      <c r="C132" s="20">
        <v>7</v>
      </c>
      <c r="D132" s="32" t="s">
        <v>108</v>
      </c>
      <c r="E132" s="17">
        <v>473133.9</v>
      </c>
      <c r="F132" s="17">
        <v>473133.9</v>
      </c>
      <c r="G132" s="17">
        <v>33412.2</v>
      </c>
      <c r="H132" s="17">
        <v>33412.2</v>
      </c>
      <c r="I132" s="17">
        <v>32612.2</v>
      </c>
      <c r="J132" s="25">
        <f t="shared" si="18"/>
        <v>0.06892805609574795</v>
      </c>
      <c r="K132" s="25">
        <f t="shared" si="17"/>
        <v>0.9760566499661801</v>
      </c>
    </row>
    <row r="133" spans="1:11" ht="40.5">
      <c r="A133" s="20"/>
      <c r="B133" s="20">
        <v>3</v>
      </c>
      <c r="C133" s="20"/>
      <c r="D133" s="27" t="s">
        <v>109</v>
      </c>
      <c r="E133" s="17">
        <f>SUM(E134:E136)</f>
        <v>8748408.6</v>
      </c>
      <c r="F133" s="17">
        <f>SUM(F134:F136)</f>
        <v>8756408.6</v>
      </c>
      <c r="G133" s="17">
        <f>SUM(G134:G136)</f>
        <v>2109922.2</v>
      </c>
      <c r="H133" s="17">
        <f>SUM(H134:H136)</f>
        <v>2117922.2</v>
      </c>
      <c r="I133" s="17">
        <f>SUM(I134:I136)</f>
        <v>2069838.63</v>
      </c>
      <c r="J133" s="25">
        <f t="shared" si="18"/>
        <v>0.2363798589755165</v>
      </c>
      <c r="K133" s="25">
        <f t="shared" si="17"/>
        <v>0.9772968194960134</v>
      </c>
    </row>
    <row r="134" spans="1:11" ht="14.25">
      <c r="A134" s="20"/>
      <c r="B134" s="20"/>
      <c r="C134" s="20">
        <v>1</v>
      </c>
      <c r="D134" s="24" t="s">
        <v>110</v>
      </c>
      <c r="E134" s="17">
        <v>7228975.3</v>
      </c>
      <c r="F134" s="17">
        <v>7228975.3</v>
      </c>
      <c r="G134" s="17">
        <v>1788232.3</v>
      </c>
      <c r="H134" s="17">
        <v>1788232.3</v>
      </c>
      <c r="I134" s="17">
        <v>1776202.07</v>
      </c>
      <c r="J134" s="25">
        <f t="shared" si="18"/>
        <v>0.2457059259837283</v>
      </c>
      <c r="K134" s="25">
        <f t="shared" si="17"/>
        <v>0.9932725574859598</v>
      </c>
    </row>
    <row r="135" spans="1:11" ht="14.25">
      <c r="A135" s="20"/>
      <c r="B135" s="20"/>
      <c r="C135" s="20">
        <v>2</v>
      </c>
      <c r="D135" s="24" t="s">
        <v>111</v>
      </c>
      <c r="E135" s="17">
        <v>1151334.2</v>
      </c>
      <c r="F135" s="17">
        <v>1151334.2</v>
      </c>
      <c r="G135" s="17">
        <v>255991.5</v>
      </c>
      <c r="H135" s="17">
        <v>255991.5</v>
      </c>
      <c r="I135" s="17">
        <v>219938.16</v>
      </c>
      <c r="J135" s="25">
        <f t="shared" si="18"/>
        <v>0.19102894711196802</v>
      </c>
      <c r="K135" s="25">
        <f t="shared" si="17"/>
        <v>0.859161964362098</v>
      </c>
    </row>
    <row r="136" spans="1:11" ht="14.25">
      <c r="A136" s="20"/>
      <c r="B136" s="20"/>
      <c r="C136" s="20">
        <v>3</v>
      </c>
      <c r="D136" s="24" t="s">
        <v>112</v>
      </c>
      <c r="E136" s="17">
        <v>368099.1</v>
      </c>
      <c r="F136" s="17">
        <v>376099.1</v>
      </c>
      <c r="G136" s="17">
        <v>65698.4</v>
      </c>
      <c r="H136" s="17">
        <v>73698.4</v>
      </c>
      <c r="I136" s="17">
        <v>73698.4</v>
      </c>
      <c r="J136" s="25">
        <f t="shared" si="18"/>
        <v>0.19595473639793343</v>
      </c>
      <c r="K136" s="25">
        <f t="shared" si="17"/>
        <v>1</v>
      </c>
    </row>
    <row r="137" spans="1:11" ht="27">
      <c r="A137" s="20"/>
      <c r="B137" s="20">
        <v>4</v>
      </c>
      <c r="C137" s="20"/>
      <c r="D137" s="27" t="s">
        <v>113</v>
      </c>
      <c r="E137" s="17">
        <f>SUM(E138:E139)</f>
        <v>1122371.1</v>
      </c>
      <c r="F137" s="17">
        <f>SUM(F138:F139)</f>
        <v>1122371.1</v>
      </c>
      <c r="G137" s="17">
        <f>SUM(G138:G139)</f>
        <v>360479.9</v>
      </c>
      <c r="H137" s="17">
        <f>SUM(H138:H139)</f>
        <v>360479.9</v>
      </c>
      <c r="I137" s="17">
        <f>SUM(I138:I139)</f>
        <v>230982.36</v>
      </c>
      <c r="J137" s="25">
        <f t="shared" si="18"/>
        <v>0.20579856341632458</v>
      </c>
      <c r="K137" s="25">
        <f t="shared" si="17"/>
        <v>0.640763493332083</v>
      </c>
    </row>
    <row r="138" spans="1:11" ht="14.25">
      <c r="A138" s="20"/>
      <c r="B138" s="20"/>
      <c r="C138" s="20">
        <v>1</v>
      </c>
      <c r="D138" s="24" t="s">
        <v>114</v>
      </c>
      <c r="E138" s="17">
        <v>826678</v>
      </c>
      <c r="F138" s="17">
        <v>826678</v>
      </c>
      <c r="G138" s="17">
        <v>152633.3</v>
      </c>
      <c r="H138" s="17">
        <v>152633.3</v>
      </c>
      <c r="I138" s="17">
        <v>138519.86</v>
      </c>
      <c r="J138" s="25">
        <f t="shared" si="18"/>
        <v>0.16756204955254644</v>
      </c>
      <c r="K138" s="25">
        <f t="shared" si="17"/>
        <v>0.9075336771202615</v>
      </c>
    </row>
    <row r="139" spans="1:11" ht="40.5">
      <c r="A139" s="20"/>
      <c r="B139" s="20"/>
      <c r="C139" s="20">
        <v>2</v>
      </c>
      <c r="D139" s="32" t="s">
        <v>115</v>
      </c>
      <c r="E139" s="17">
        <v>295693.1</v>
      </c>
      <c r="F139" s="17">
        <v>295693.1</v>
      </c>
      <c r="G139" s="17">
        <v>207846.6</v>
      </c>
      <c r="H139" s="17">
        <v>207846.6</v>
      </c>
      <c r="I139" s="17">
        <v>92462.5</v>
      </c>
      <c r="J139" s="25">
        <f t="shared" si="18"/>
        <v>0.31269752320902994</v>
      </c>
      <c r="K139" s="25">
        <f t="shared" si="17"/>
        <v>0.444859333758647</v>
      </c>
    </row>
    <row r="140" spans="1:11" ht="27">
      <c r="A140" s="20"/>
      <c r="B140" s="20">
        <v>6</v>
      </c>
      <c r="C140" s="28"/>
      <c r="D140" s="27" t="s">
        <v>116</v>
      </c>
      <c r="E140" s="17">
        <f>E141</f>
        <v>860010.4</v>
      </c>
      <c r="F140" s="17">
        <f>F141</f>
        <v>859871.7</v>
      </c>
      <c r="G140" s="17">
        <f>G141</f>
        <v>163798.3</v>
      </c>
      <c r="H140" s="17">
        <f>H141</f>
        <v>163659.6</v>
      </c>
      <c r="I140" s="17">
        <f>I141</f>
        <v>143005.4</v>
      </c>
      <c r="J140" s="25">
        <f t="shared" si="18"/>
        <v>0.1663101599924733</v>
      </c>
      <c r="K140" s="25">
        <f t="shared" si="17"/>
        <v>0.8737978095999256</v>
      </c>
    </row>
    <row r="141" spans="1:11" ht="27">
      <c r="A141" s="20"/>
      <c r="B141" s="20"/>
      <c r="C141" s="28">
        <v>1</v>
      </c>
      <c r="D141" s="27" t="s">
        <v>116</v>
      </c>
      <c r="E141" s="17">
        <v>860010.4</v>
      </c>
      <c r="F141" s="17">
        <v>859871.7</v>
      </c>
      <c r="G141" s="17">
        <v>163798.3</v>
      </c>
      <c r="H141" s="17">
        <v>163659.6</v>
      </c>
      <c r="I141" s="17">
        <v>143005.4</v>
      </c>
      <c r="J141" s="25">
        <f t="shared" si="18"/>
        <v>0.1663101599924733</v>
      </c>
      <c r="K141" s="25">
        <f t="shared" si="17"/>
        <v>0.8737978095999256</v>
      </c>
    </row>
    <row r="142" spans="1:11" ht="14.25">
      <c r="A142" s="20">
        <v>9</v>
      </c>
      <c r="B142" s="20"/>
      <c r="C142" s="14"/>
      <c r="D142" s="33" t="s">
        <v>117</v>
      </c>
      <c r="E142" s="22">
        <f>SUM(E144,E147,E150,E153,E156,E159,E161,)</f>
        <v>125690804.6</v>
      </c>
      <c r="F142" s="22">
        <f>SUM(F144,F147,F150,F153,F156,F159,F161,)</f>
        <v>125771637.8</v>
      </c>
      <c r="G142" s="22">
        <f>SUM(G144,G147,G150,G153,G156,G159,G161,)</f>
        <v>23439592.5</v>
      </c>
      <c r="H142" s="22">
        <f>SUM(H144,H147,H150,H153,H156,H159,H161,)</f>
        <v>23222250.1</v>
      </c>
      <c r="I142" s="22">
        <f>SUM(I144,I147,I150,I153,I156,I159,I161,)</f>
        <v>21736793.749999996</v>
      </c>
      <c r="J142" s="23">
        <f t="shared" si="18"/>
        <v>0.1728274683404019</v>
      </c>
      <c r="K142" s="23">
        <f t="shared" si="17"/>
        <v>0.9360330569344784</v>
      </c>
    </row>
    <row r="143" spans="1:11" ht="14.25">
      <c r="A143" s="20"/>
      <c r="B143" s="20"/>
      <c r="C143" s="14"/>
      <c r="D143" s="24" t="s">
        <v>15</v>
      </c>
      <c r="E143" s="22"/>
      <c r="F143" s="22"/>
      <c r="G143" s="22"/>
      <c r="H143" s="22"/>
      <c r="I143" s="22"/>
      <c r="J143" s="23"/>
      <c r="K143" s="23"/>
    </row>
    <row r="144" spans="1:11" ht="27">
      <c r="A144" s="20"/>
      <c r="B144" s="20">
        <v>1</v>
      </c>
      <c r="C144" s="28"/>
      <c r="D144" s="34" t="s">
        <v>118</v>
      </c>
      <c r="E144" s="17">
        <f>E145+E146</f>
        <v>28059467.4</v>
      </c>
      <c r="F144" s="17">
        <f>F145+F146</f>
        <v>28059467.4</v>
      </c>
      <c r="G144" s="17">
        <f>G145+G146</f>
        <v>5270231.800000001</v>
      </c>
      <c r="H144" s="17">
        <f>H145+H146</f>
        <v>5270231.800000001</v>
      </c>
      <c r="I144" s="17">
        <f>I145+I146</f>
        <v>5249263.199999999</v>
      </c>
      <c r="J144" s="25">
        <f aca="true" t="shared" si="19" ref="J144:J163">I144/F144</f>
        <v>0.1870763662463529</v>
      </c>
      <c r="K144" s="25">
        <f aca="true" t="shared" si="20" ref="K144:K163">I144/H144</f>
        <v>0.9960213135217313</v>
      </c>
    </row>
    <row r="145" spans="1:11" ht="14.25">
      <c r="A145" s="20"/>
      <c r="B145" s="20"/>
      <c r="C145" s="28">
        <v>1</v>
      </c>
      <c r="D145" s="34" t="s">
        <v>119</v>
      </c>
      <c r="E145" s="31">
        <v>598293.4</v>
      </c>
      <c r="F145" s="31">
        <v>598293.4</v>
      </c>
      <c r="G145" s="31">
        <v>110684.4</v>
      </c>
      <c r="H145" s="31">
        <v>110684.4</v>
      </c>
      <c r="I145" s="31">
        <v>109764.1</v>
      </c>
      <c r="J145" s="25">
        <f t="shared" si="19"/>
        <v>0.18346199373083508</v>
      </c>
      <c r="K145" s="25">
        <f t="shared" si="20"/>
        <v>0.9916853684891458</v>
      </c>
    </row>
    <row r="146" spans="1:11" ht="14.25">
      <c r="A146" s="20"/>
      <c r="B146" s="20"/>
      <c r="C146" s="28">
        <v>2</v>
      </c>
      <c r="D146" s="34" t="s">
        <v>120</v>
      </c>
      <c r="E146" s="31">
        <v>27461174</v>
      </c>
      <c r="F146" s="31">
        <v>27461174</v>
      </c>
      <c r="G146" s="31">
        <v>5159547.4</v>
      </c>
      <c r="H146" s="31">
        <v>5159547.4</v>
      </c>
      <c r="I146" s="31">
        <v>5139499.1</v>
      </c>
      <c r="J146" s="25">
        <f t="shared" si="19"/>
        <v>0.18715511215944372</v>
      </c>
      <c r="K146" s="25">
        <f t="shared" si="20"/>
        <v>0.9961143297181453</v>
      </c>
    </row>
    <row r="147" spans="1:11" ht="14.25">
      <c r="A147" s="20"/>
      <c r="B147" s="20">
        <v>2</v>
      </c>
      <c r="C147" s="28"/>
      <c r="D147" s="34" t="s">
        <v>121</v>
      </c>
      <c r="E147" s="17">
        <f>SUM(E148:E149)</f>
        <v>54181880.9</v>
      </c>
      <c r="F147" s="17">
        <f>SUM(F148:F149)</f>
        <v>54181880.9</v>
      </c>
      <c r="G147" s="17">
        <f>SUM(G148:G149)</f>
        <v>10187287.6</v>
      </c>
      <c r="H147" s="17">
        <f>SUM(H148:H149)</f>
        <v>10184123.6</v>
      </c>
      <c r="I147" s="17">
        <f>SUM(I148:I149)</f>
        <v>10096856.2</v>
      </c>
      <c r="J147" s="25">
        <f t="shared" si="19"/>
        <v>0.1863511571079475</v>
      </c>
      <c r="K147" s="25">
        <f t="shared" si="20"/>
        <v>0.9914310348707865</v>
      </c>
    </row>
    <row r="148" spans="1:11" ht="14.25">
      <c r="A148" s="20"/>
      <c r="B148" s="20"/>
      <c r="C148" s="28">
        <v>1</v>
      </c>
      <c r="D148" s="34" t="s">
        <v>122</v>
      </c>
      <c r="E148" s="31">
        <v>36317849.3</v>
      </c>
      <c r="F148" s="31">
        <v>36317849.3</v>
      </c>
      <c r="G148" s="31">
        <v>6826225.7</v>
      </c>
      <c r="H148" s="31">
        <v>6823061.7</v>
      </c>
      <c r="I148" s="31">
        <v>6762438.9</v>
      </c>
      <c r="J148" s="25">
        <f t="shared" si="19"/>
        <v>0.18620152432869974</v>
      </c>
      <c r="K148" s="25">
        <f t="shared" si="20"/>
        <v>0.9911150151258342</v>
      </c>
    </row>
    <row r="149" spans="1:11" ht="14.25">
      <c r="A149" s="20"/>
      <c r="B149" s="20"/>
      <c r="C149" s="28">
        <v>2</v>
      </c>
      <c r="D149" s="34" t="s">
        <v>123</v>
      </c>
      <c r="E149" s="31">
        <v>17864031.6</v>
      </c>
      <c r="F149" s="31">
        <v>17864031.6</v>
      </c>
      <c r="G149" s="31">
        <v>3361061.9</v>
      </c>
      <c r="H149" s="31">
        <v>3361061.9</v>
      </c>
      <c r="I149" s="31">
        <v>3334417.3</v>
      </c>
      <c r="J149" s="25">
        <f t="shared" si="19"/>
        <v>0.18665536283534112</v>
      </c>
      <c r="K149" s="25">
        <f t="shared" si="20"/>
        <v>0.9920725649236034</v>
      </c>
    </row>
    <row r="150" spans="1:11" ht="40.5">
      <c r="A150" s="20"/>
      <c r="B150" s="20">
        <v>3</v>
      </c>
      <c r="C150" s="28"/>
      <c r="D150" s="34" t="s">
        <v>124</v>
      </c>
      <c r="E150" s="17">
        <f>SUM(E151:E152)</f>
        <v>11365537.399999999</v>
      </c>
      <c r="F150" s="17">
        <f>SUM(F151:F152)</f>
        <v>11365537.399999999</v>
      </c>
      <c r="G150" s="17">
        <f>SUM(G151:G152)</f>
        <v>2004844.5</v>
      </c>
      <c r="H150" s="17">
        <f>SUM(H151:H152)</f>
        <v>1790666.0999999999</v>
      </c>
      <c r="I150" s="17">
        <f>SUM(I151:I152)</f>
        <v>1753081.2000000002</v>
      </c>
      <c r="J150" s="25">
        <f t="shared" si="19"/>
        <v>0.1542453417116907</v>
      </c>
      <c r="K150" s="25">
        <f t="shared" si="20"/>
        <v>0.97901065977627</v>
      </c>
    </row>
    <row r="151" spans="1:11" ht="27">
      <c r="A151" s="20"/>
      <c r="B151" s="20"/>
      <c r="C151" s="28">
        <v>1</v>
      </c>
      <c r="D151" s="34" t="s">
        <v>125</v>
      </c>
      <c r="E151" s="31">
        <v>2876660.2</v>
      </c>
      <c r="F151" s="31">
        <v>2876660.2</v>
      </c>
      <c r="G151" s="31">
        <v>507795.1</v>
      </c>
      <c r="H151" s="31">
        <v>487221.7</v>
      </c>
      <c r="I151" s="31">
        <v>484045.4</v>
      </c>
      <c r="J151" s="25">
        <f t="shared" si="19"/>
        <v>0.16826645010071054</v>
      </c>
      <c r="K151" s="25">
        <f t="shared" si="20"/>
        <v>0.9934807911880772</v>
      </c>
    </row>
    <row r="152" spans="1:11" ht="14.25">
      <c r="A152" s="20"/>
      <c r="B152" s="20"/>
      <c r="C152" s="28">
        <v>2</v>
      </c>
      <c r="D152" s="34" t="s">
        <v>126</v>
      </c>
      <c r="E152" s="31">
        <v>8488877.2</v>
      </c>
      <c r="F152" s="31">
        <v>8488877.2</v>
      </c>
      <c r="G152" s="31">
        <v>1497049.4</v>
      </c>
      <c r="H152" s="31">
        <v>1303444.4</v>
      </c>
      <c r="I152" s="31">
        <v>1269035.8</v>
      </c>
      <c r="J152" s="25">
        <f t="shared" si="19"/>
        <v>0.1494939519209914</v>
      </c>
      <c r="K152" s="25">
        <f t="shared" si="20"/>
        <v>0.9736017892286009</v>
      </c>
    </row>
    <row r="153" spans="1:11" ht="14.25">
      <c r="A153" s="20"/>
      <c r="B153" s="20">
        <v>4</v>
      </c>
      <c r="C153" s="28"/>
      <c r="D153" s="34" t="s">
        <v>127</v>
      </c>
      <c r="E153" s="17">
        <f>SUM(E154:E155)</f>
        <v>11529490.6</v>
      </c>
      <c r="F153" s="17">
        <f>SUM(F154:F155)</f>
        <v>11529490.6</v>
      </c>
      <c r="G153" s="17">
        <f>SUM(G154:G155)</f>
        <v>2292289.5</v>
      </c>
      <c r="H153" s="17">
        <f>SUM(H154:H155)</f>
        <v>2292289.5</v>
      </c>
      <c r="I153" s="17">
        <f>SUM(I154:I155)</f>
        <v>2144722.31</v>
      </c>
      <c r="J153" s="25">
        <f t="shared" si="19"/>
        <v>0.18602056104716372</v>
      </c>
      <c r="K153" s="25">
        <f t="shared" si="20"/>
        <v>0.9356245404430811</v>
      </c>
    </row>
    <row r="154" spans="1:11" ht="14.25">
      <c r="A154" s="20"/>
      <c r="B154" s="20"/>
      <c r="C154" s="28">
        <v>1</v>
      </c>
      <c r="D154" s="34" t="s">
        <v>128</v>
      </c>
      <c r="E154" s="31">
        <v>10596657</v>
      </c>
      <c r="F154" s="31">
        <v>10596657</v>
      </c>
      <c r="G154" s="31">
        <v>2115099.2</v>
      </c>
      <c r="H154" s="31">
        <v>2115099.2</v>
      </c>
      <c r="I154" s="31">
        <v>1977402.11</v>
      </c>
      <c r="J154" s="25">
        <f t="shared" si="19"/>
        <v>0.18660622024474324</v>
      </c>
      <c r="K154" s="25">
        <f t="shared" si="20"/>
        <v>0.9348980463895027</v>
      </c>
    </row>
    <row r="155" spans="1:11" ht="14.25">
      <c r="A155" s="20"/>
      <c r="B155" s="20"/>
      <c r="C155" s="28">
        <v>2</v>
      </c>
      <c r="D155" s="34" t="s">
        <v>129</v>
      </c>
      <c r="E155" s="31">
        <v>932833.6</v>
      </c>
      <c r="F155" s="31">
        <v>932833.6</v>
      </c>
      <c r="G155" s="31">
        <v>177190.3</v>
      </c>
      <c r="H155" s="31">
        <v>177190.3</v>
      </c>
      <c r="I155" s="31">
        <v>167320.2</v>
      </c>
      <c r="J155" s="25">
        <f t="shared" si="19"/>
        <v>0.17936768143857598</v>
      </c>
      <c r="K155" s="25">
        <f t="shared" si="20"/>
        <v>0.9442966121734656</v>
      </c>
    </row>
    <row r="156" spans="1:11" ht="27">
      <c r="A156" s="20"/>
      <c r="B156" s="20">
        <v>5</v>
      </c>
      <c r="C156" s="28"/>
      <c r="D156" s="34" t="s">
        <v>130</v>
      </c>
      <c r="E156" s="17">
        <f>SUM(E157:E158)</f>
        <v>6006325.2</v>
      </c>
      <c r="F156" s="17">
        <f>SUM(F157:F158)</f>
        <v>6093158.4</v>
      </c>
      <c r="G156" s="17">
        <f>SUM(G157:G158)</f>
        <v>1108922</v>
      </c>
      <c r="H156" s="17">
        <f>SUM(H157:H158)</f>
        <v>1108922</v>
      </c>
      <c r="I156" s="17">
        <f>SUM(I157:I158)</f>
        <v>1010793.03</v>
      </c>
      <c r="J156" s="25">
        <f t="shared" si="19"/>
        <v>0.16588983309542715</v>
      </c>
      <c r="K156" s="25">
        <f t="shared" si="20"/>
        <v>0.9115095831807828</v>
      </c>
    </row>
    <row r="157" spans="1:11" ht="14.25">
      <c r="A157" s="20"/>
      <c r="B157" s="20"/>
      <c r="C157" s="28">
        <v>1</v>
      </c>
      <c r="D157" s="34" t="s">
        <v>131</v>
      </c>
      <c r="E157" s="31">
        <v>4714843.7</v>
      </c>
      <c r="F157" s="31">
        <v>4714843.7</v>
      </c>
      <c r="G157" s="31">
        <v>843003.1</v>
      </c>
      <c r="H157" s="31">
        <v>843003.1</v>
      </c>
      <c r="I157" s="31">
        <v>841332.1</v>
      </c>
      <c r="J157" s="25">
        <f t="shared" si="19"/>
        <v>0.1784432641955872</v>
      </c>
      <c r="K157" s="25">
        <f t="shared" si="20"/>
        <v>0.9980178008835318</v>
      </c>
    </row>
    <row r="158" spans="1:11" ht="14.25">
      <c r="A158" s="20"/>
      <c r="B158" s="20"/>
      <c r="C158" s="28">
        <v>2</v>
      </c>
      <c r="D158" s="34" t="s">
        <v>132</v>
      </c>
      <c r="E158" s="31">
        <v>1291481.5</v>
      </c>
      <c r="F158" s="31">
        <v>1378314.7</v>
      </c>
      <c r="G158" s="31">
        <v>265918.9</v>
      </c>
      <c r="H158" s="31">
        <v>265918.9</v>
      </c>
      <c r="I158" s="31">
        <v>169460.93</v>
      </c>
      <c r="J158" s="25">
        <f t="shared" si="19"/>
        <v>0.1229479232863148</v>
      </c>
      <c r="K158" s="25">
        <f t="shared" si="20"/>
        <v>0.6372654595066389</v>
      </c>
    </row>
    <row r="159" spans="1:11" ht="27">
      <c r="A159" s="20"/>
      <c r="B159" s="20">
        <v>6</v>
      </c>
      <c r="C159" s="28"/>
      <c r="D159" s="34" t="s">
        <v>133</v>
      </c>
      <c r="E159" s="17">
        <f>E160</f>
        <v>13554448.9</v>
      </c>
      <c r="F159" s="17">
        <f>F160</f>
        <v>13548448.9</v>
      </c>
      <c r="G159" s="17">
        <f>G160</f>
        <v>2385574.1</v>
      </c>
      <c r="H159" s="17">
        <f>H160</f>
        <v>2385574.1</v>
      </c>
      <c r="I159" s="17">
        <f>I160</f>
        <v>1315834.25</v>
      </c>
      <c r="J159" s="25">
        <f t="shared" si="19"/>
        <v>0.09712065637270108</v>
      </c>
      <c r="K159" s="25">
        <f t="shared" si="20"/>
        <v>0.551579701506652</v>
      </c>
    </row>
    <row r="160" spans="1:11" ht="27">
      <c r="A160" s="20"/>
      <c r="B160" s="20"/>
      <c r="C160" s="28">
        <v>1</v>
      </c>
      <c r="D160" s="34" t="s">
        <v>133</v>
      </c>
      <c r="E160" s="31">
        <v>13554448.9</v>
      </c>
      <c r="F160" s="31">
        <v>13548448.9</v>
      </c>
      <c r="G160" s="31">
        <v>2385574.1</v>
      </c>
      <c r="H160" s="31">
        <v>2385574.1</v>
      </c>
      <c r="I160" s="31">
        <v>1315834.25</v>
      </c>
      <c r="J160" s="25">
        <f t="shared" si="19"/>
        <v>0.09712065637270108</v>
      </c>
      <c r="K160" s="25">
        <f t="shared" si="20"/>
        <v>0.551579701506652</v>
      </c>
    </row>
    <row r="161" spans="1:11" ht="14.25">
      <c r="A161" s="20"/>
      <c r="B161" s="20">
        <v>8</v>
      </c>
      <c r="C161" s="28"/>
      <c r="D161" s="34" t="s">
        <v>134</v>
      </c>
      <c r="E161" s="17">
        <f>E162</f>
        <v>993654.2</v>
      </c>
      <c r="F161" s="17">
        <f>F162</f>
        <v>993654.2</v>
      </c>
      <c r="G161" s="17">
        <f>G162</f>
        <v>190443</v>
      </c>
      <c r="H161" s="17">
        <f>H162</f>
        <v>190443</v>
      </c>
      <c r="I161" s="17">
        <f>I162</f>
        <v>166243.56</v>
      </c>
      <c r="J161" s="25">
        <f t="shared" si="19"/>
        <v>0.1673052456277043</v>
      </c>
      <c r="K161" s="25">
        <f t="shared" si="20"/>
        <v>0.8729307981915849</v>
      </c>
    </row>
    <row r="162" spans="1:11" ht="14.25">
      <c r="A162" s="20"/>
      <c r="B162" s="20"/>
      <c r="C162" s="28">
        <v>1</v>
      </c>
      <c r="D162" s="34" t="s">
        <v>134</v>
      </c>
      <c r="E162" s="31">
        <v>993654.2</v>
      </c>
      <c r="F162" s="31">
        <v>993654.2</v>
      </c>
      <c r="G162" s="31">
        <v>190443</v>
      </c>
      <c r="H162" s="31">
        <v>190443</v>
      </c>
      <c r="I162" s="31">
        <v>166243.56</v>
      </c>
      <c r="J162" s="25">
        <f t="shared" si="19"/>
        <v>0.1673052456277043</v>
      </c>
      <c r="K162" s="25">
        <f t="shared" si="20"/>
        <v>0.8729307981915849</v>
      </c>
    </row>
    <row r="163" spans="1:11" ht="14.25">
      <c r="A163" s="20">
        <v>10</v>
      </c>
      <c r="B163" s="20"/>
      <c r="C163" s="13"/>
      <c r="D163" s="21" t="s">
        <v>135</v>
      </c>
      <c r="E163" s="22">
        <f>SUM(E165,E168,E170,E172,E174,E176,E178,E180)</f>
        <v>390504191.6</v>
      </c>
      <c r="F163" s="22">
        <f>SUM(F165,F168,F170,F172,F174,F176,F178,F180)</f>
        <v>390829589.8</v>
      </c>
      <c r="G163" s="22">
        <f>SUM(G165,G168,G170,G172,G174,G176,G178,G180)</f>
        <v>95009032.3</v>
      </c>
      <c r="H163" s="22">
        <f>SUM(H165,H168,H170,H172,H174,H176,H178,H180)</f>
        <v>94416512</v>
      </c>
      <c r="I163" s="22">
        <f>SUM(I165,I168,I170,I172,I174,I176,I178,I180)</f>
        <v>88735830.44000001</v>
      </c>
      <c r="J163" s="23">
        <f t="shared" si="19"/>
        <v>0.2270448112319463</v>
      </c>
      <c r="K163" s="23">
        <f t="shared" si="20"/>
        <v>0.9398338125432977</v>
      </c>
    </row>
    <row r="164" spans="1:11" ht="14.25">
      <c r="A164" s="20"/>
      <c r="B164" s="20"/>
      <c r="C164" s="20"/>
      <c r="D164" s="24" t="s">
        <v>15</v>
      </c>
      <c r="E164" s="17"/>
      <c r="F164" s="17"/>
      <c r="G164" s="17"/>
      <c r="H164" s="17"/>
      <c r="I164" s="17"/>
      <c r="J164" s="25"/>
      <c r="K164" s="25"/>
    </row>
    <row r="165" spans="1:11" ht="14.25">
      <c r="A165" s="20"/>
      <c r="B165" s="20">
        <v>1</v>
      </c>
      <c r="C165" s="20"/>
      <c r="D165" s="24" t="s">
        <v>136</v>
      </c>
      <c r="E165" s="17">
        <f>SUM(E166:E167)</f>
        <v>1275108.8</v>
      </c>
      <c r="F165" s="17">
        <f>SUM(F166:F167)</f>
        <v>1275108.8</v>
      </c>
      <c r="G165" s="17">
        <f>SUM(G166:G167)</f>
        <v>258822.59999999998</v>
      </c>
      <c r="H165" s="17">
        <f>SUM(H166:H167)</f>
        <v>258822.59999999998</v>
      </c>
      <c r="I165" s="17">
        <f>SUM(I166:I167)</f>
        <v>116683.48</v>
      </c>
      <c r="J165" s="25">
        <f aca="true" t="shared" si="21" ref="J165:J183">I165/F165</f>
        <v>0.09150864616415477</v>
      </c>
      <c r="K165" s="25">
        <f aca="true" t="shared" si="22" ref="K165:K183">I165/H165</f>
        <v>0.4508241552321938</v>
      </c>
    </row>
    <row r="166" spans="1:11" ht="14.25">
      <c r="A166" s="20"/>
      <c r="B166" s="20"/>
      <c r="C166" s="20">
        <v>1</v>
      </c>
      <c r="D166" s="27" t="s">
        <v>137</v>
      </c>
      <c r="E166" s="17">
        <v>212472.2</v>
      </c>
      <c r="F166" s="17">
        <v>212472.2</v>
      </c>
      <c r="G166" s="17">
        <v>47548.3</v>
      </c>
      <c r="H166" s="17">
        <v>47548.3</v>
      </c>
      <c r="I166" s="17">
        <v>24451.03</v>
      </c>
      <c r="J166" s="25">
        <f t="shared" si="21"/>
        <v>0.1150787255932776</v>
      </c>
      <c r="K166" s="25">
        <f t="shared" si="22"/>
        <v>0.5142356298753057</v>
      </c>
    </row>
    <row r="167" spans="1:11" ht="14.25">
      <c r="A167" s="20"/>
      <c r="B167" s="20"/>
      <c r="C167" s="20">
        <v>2</v>
      </c>
      <c r="D167" s="27" t="s">
        <v>138</v>
      </c>
      <c r="E167" s="17">
        <v>1062636.6</v>
      </c>
      <c r="F167" s="17">
        <v>1062636.6</v>
      </c>
      <c r="G167" s="17">
        <v>211274.3</v>
      </c>
      <c r="H167" s="17">
        <v>211274.3</v>
      </c>
      <c r="I167" s="17">
        <v>92232.45</v>
      </c>
      <c r="J167" s="25">
        <f t="shared" si="21"/>
        <v>0.08679585288140837</v>
      </c>
      <c r="K167" s="25">
        <f t="shared" si="22"/>
        <v>0.4365530970875303</v>
      </c>
    </row>
    <row r="168" spans="1:11" ht="14.25">
      <c r="A168" s="20"/>
      <c r="B168" s="20">
        <v>2</v>
      </c>
      <c r="C168" s="20"/>
      <c r="D168" s="27" t="s">
        <v>139</v>
      </c>
      <c r="E168" s="17">
        <f>E169</f>
        <v>283802049.6</v>
      </c>
      <c r="F168" s="17">
        <f>F169</f>
        <v>283802049.6</v>
      </c>
      <c r="G168" s="17">
        <f>G169</f>
        <v>69419064.9</v>
      </c>
      <c r="H168" s="17">
        <f>H169</f>
        <v>68840319.5</v>
      </c>
      <c r="I168" s="17">
        <f>I169</f>
        <v>67547470.68</v>
      </c>
      <c r="J168" s="25">
        <f t="shared" si="21"/>
        <v>0.23800910097444203</v>
      </c>
      <c r="K168" s="25">
        <f t="shared" si="22"/>
        <v>0.981219598784692</v>
      </c>
    </row>
    <row r="169" spans="1:11" ht="14.25">
      <c r="A169" s="20"/>
      <c r="B169" s="20"/>
      <c r="C169" s="20">
        <v>1</v>
      </c>
      <c r="D169" s="27" t="s">
        <v>139</v>
      </c>
      <c r="E169" s="17">
        <v>283802049.6</v>
      </c>
      <c r="F169" s="17">
        <v>283802049.6</v>
      </c>
      <c r="G169" s="17">
        <v>69419064.9</v>
      </c>
      <c r="H169" s="17">
        <v>68840319.5</v>
      </c>
      <c r="I169" s="17">
        <v>67547470.68</v>
      </c>
      <c r="J169" s="25">
        <f t="shared" si="21"/>
        <v>0.23800910097444203</v>
      </c>
      <c r="K169" s="25">
        <f t="shared" si="22"/>
        <v>0.981219598784692</v>
      </c>
    </row>
    <row r="170" spans="1:11" ht="14.25">
      <c r="A170" s="20"/>
      <c r="B170" s="20">
        <v>3</v>
      </c>
      <c r="C170" s="20"/>
      <c r="D170" s="27" t="s">
        <v>140</v>
      </c>
      <c r="E170" s="17">
        <f>E171</f>
        <v>5159700</v>
      </c>
      <c r="F170" s="17">
        <f>F171</f>
        <v>5159700</v>
      </c>
      <c r="G170" s="17">
        <f>G171</f>
        <v>1438245</v>
      </c>
      <c r="H170" s="17">
        <f>H171</f>
        <v>1438245</v>
      </c>
      <c r="I170" s="17">
        <f>I171</f>
        <v>1312902.41</v>
      </c>
      <c r="J170" s="25">
        <f t="shared" si="21"/>
        <v>0.2544532453437215</v>
      </c>
      <c r="K170" s="25">
        <f t="shared" si="22"/>
        <v>0.912850321051003</v>
      </c>
    </row>
    <row r="171" spans="1:11" ht="14.25">
      <c r="A171" s="20"/>
      <c r="B171" s="20"/>
      <c r="C171" s="20">
        <v>1</v>
      </c>
      <c r="D171" s="27" t="s">
        <v>140</v>
      </c>
      <c r="E171" s="17">
        <v>5159700</v>
      </c>
      <c r="F171" s="17">
        <v>5159700</v>
      </c>
      <c r="G171" s="17">
        <v>1438245</v>
      </c>
      <c r="H171" s="17">
        <v>1438245</v>
      </c>
      <c r="I171" s="17">
        <v>1312902.41</v>
      </c>
      <c r="J171" s="25">
        <f t="shared" si="21"/>
        <v>0.2544532453437215</v>
      </c>
      <c r="K171" s="25">
        <f t="shared" si="22"/>
        <v>0.912850321051003</v>
      </c>
    </row>
    <row r="172" spans="1:11" ht="14.25">
      <c r="A172" s="20"/>
      <c r="B172" s="20">
        <v>4</v>
      </c>
      <c r="C172" s="20"/>
      <c r="D172" s="27" t="s">
        <v>141</v>
      </c>
      <c r="E172" s="17">
        <f>E173</f>
        <v>60182541.2</v>
      </c>
      <c r="F172" s="17">
        <f>F173</f>
        <v>60182541.2</v>
      </c>
      <c r="G172" s="17">
        <f>G173</f>
        <v>14178037.2</v>
      </c>
      <c r="H172" s="17">
        <f>H173</f>
        <v>14272163.4</v>
      </c>
      <c r="I172" s="17">
        <f>I173</f>
        <v>13089929.22</v>
      </c>
      <c r="J172" s="25">
        <f t="shared" si="21"/>
        <v>0.21750376369949628</v>
      </c>
      <c r="K172" s="25">
        <f t="shared" si="22"/>
        <v>0.9171650332983156</v>
      </c>
    </row>
    <row r="173" spans="1:11" ht="14.25">
      <c r="A173" s="20"/>
      <c r="B173" s="20"/>
      <c r="C173" s="20">
        <v>1</v>
      </c>
      <c r="D173" s="27" t="s">
        <v>141</v>
      </c>
      <c r="E173" s="17">
        <v>60182541.2</v>
      </c>
      <c r="F173" s="17">
        <v>60182541.2</v>
      </c>
      <c r="G173" s="17">
        <v>14178037.2</v>
      </c>
      <c r="H173" s="17">
        <v>14272163.4</v>
      </c>
      <c r="I173" s="17">
        <v>13089929.22</v>
      </c>
      <c r="J173" s="25">
        <f t="shared" si="21"/>
        <v>0.21750376369949628</v>
      </c>
      <c r="K173" s="25">
        <f t="shared" si="22"/>
        <v>0.9171650332983156</v>
      </c>
    </row>
    <row r="174" spans="1:11" ht="14.25">
      <c r="A174" s="20"/>
      <c r="B174" s="20">
        <v>5</v>
      </c>
      <c r="C174" s="20"/>
      <c r="D174" s="27" t="s">
        <v>142</v>
      </c>
      <c r="E174" s="17">
        <f>E175</f>
        <v>2351483.3</v>
      </c>
      <c r="F174" s="17">
        <f>F175</f>
        <v>2351483.3</v>
      </c>
      <c r="G174" s="17">
        <f>G175</f>
        <v>565295.6</v>
      </c>
      <c r="H174" s="17">
        <f>H175</f>
        <v>321071</v>
      </c>
      <c r="I174" s="17">
        <f>I175</f>
        <v>138634.67</v>
      </c>
      <c r="J174" s="25">
        <f t="shared" si="21"/>
        <v>0.0589562639037241</v>
      </c>
      <c r="K174" s="25">
        <f t="shared" si="22"/>
        <v>0.4317882026093917</v>
      </c>
    </row>
    <row r="175" spans="1:11" ht="14.25">
      <c r="A175" s="20"/>
      <c r="B175" s="20"/>
      <c r="C175" s="20">
        <v>1</v>
      </c>
      <c r="D175" s="27" t="s">
        <v>142</v>
      </c>
      <c r="E175" s="17">
        <v>2351483.3</v>
      </c>
      <c r="F175" s="17">
        <v>2351483.3</v>
      </c>
      <c r="G175" s="17">
        <v>565295.6</v>
      </c>
      <c r="H175" s="17">
        <v>321071</v>
      </c>
      <c r="I175" s="17">
        <v>138634.67</v>
      </c>
      <c r="J175" s="25">
        <f t="shared" si="21"/>
        <v>0.0589562639037241</v>
      </c>
      <c r="K175" s="25">
        <f t="shared" si="22"/>
        <v>0.4317882026093917</v>
      </c>
    </row>
    <row r="176" spans="1:11" ht="14.25">
      <c r="A176" s="20"/>
      <c r="B176" s="20">
        <v>6</v>
      </c>
      <c r="C176" s="20"/>
      <c r="D176" s="27" t="s">
        <v>143</v>
      </c>
      <c r="E176" s="17">
        <f>E177</f>
        <v>500000</v>
      </c>
      <c r="F176" s="17">
        <f>F177</f>
        <v>500000</v>
      </c>
      <c r="G176" s="17">
        <f>G177</f>
        <v>125000</v>
      </c>
      <c r="H176" s="17">
        <f>H177</f>
        <v>125000</v>
      </c>
      <c r="I176" s="17">
        <f>I177</f>
        <v>124669</v>
      </c>
      <c r="J176" s="25">
        <f t="shared" si="21"/>
        <v>0.249338</v>
      </c>
      <c r="K176" s="25">
        <f t="shared" si="22"/>
        <v>0.997352</v>
      </c>
    </row>
    <row r="177" spans="1:11" ht="14.25">
      <c r="A177" s="20"/>
      <c r="B177" s="20"/>
      <c r="C177" s="20">
        <v>1</v>
      </c>
      <c r="D177" s="27" t="s">
        <v>143</v>
      </c>
      <c r="E177" s="17">
        <v>500000</v>
      </c>
      <c r="F177" s="17">
        <v>500000</v>
      </c>
      <c r="G177" s="17">
        <v>125000</v>
      </c>
      <c r="H177" s="17">
        <v>125000</v>
      </c>
      <c r="I177" s="17">
        <v>124669</v>
      </c>
      <c r="J177" s="25">
        <f t="shared" si="21"/>
        <v>0.249338</v>
      </c>
      <c r="K177" s="25">
        <f t="shared" si="22"/>
        <v>0.997352</v>
      </c>
    </row>
    <row r="178" spans="1:11" ht="27">
      <c r="A178" s="20"/>
      <c r="B178" s="20">
        <v>7</v>
      </c>
      <c r="C178" s="20"/>
      <c r="D178" s="27" t="s">
        <v>144</v>
      </c>
      <c r="E178" s="17">
        <f>E179</f>
        <v>12395813.4</v>
      </c>
      <c r="F178" s="17">
        <f>F179</f>
        <v>12395813.4</v>
      </c>
      <c r="G178" s="17">
        <f>G179</f>
        <v>3110243</v>
      </c>
      <c r="H178" s="17">
        <f>H179</f>
        <v>3110243</v>
      </c>
      <c r="I178" s="17">
        <f>I179</f>
        <v>3055724.79</v>
      </c>
      <c r="J178" s="25">
        <f t="shared" si="21"/>
        <v>0.2465126483752974</v>
      </c>
      <c r="K178" s="25">
        <f t="shared" si="22"/>
        <v>0.9824713985370275</v>
      </c>
    </row>
    <row r="179" spans="1:11" ht="27">
      <c r="A179" s="20"/>
      <c r="B179" s="20"/>
      <c r="C179" s="20">
        <v>1</v>
      </c>
      <c r="D179" s="27" t="s">
        <v>144</v>
      </c>
      <c r="E179" s="17">
        <v>12395813.4</v>
      </c>
      <c r="F179" s="17">
        <v>12395813.4</v>
      </c>
      <c r="G179" s="17">
        <v>3110243</v>
      </c>
      <c r="H179" s="17">
        <v>3110243</v>
      </c>
      <c r="I179" s="17">
        <v>3055724.79</v>
      </c>
      <c r="J179" s="25">
        <f t="shared" si="21"/>
        <v>0.2465126483752974</v>
      </c>
      <c r="K179" s="25">
        <f t="shared" si="22"/>
        <v>0.9824713985370275</v>
      </c>
    </row>
    <row r="180" spans="1:11" ht="27">
      <c r="A180" s="20"/>
      <c r="B180" s="20">
        <v>9</v>
      </c>
      <c r="C180" s="20"/>
      <c r="D180" s="27" t="s">
        <v>145</v>
      </c>
      <c r="E180" s="17">
        <f>SUM(E181:E182)</f>
        <v>24837495.3</v>
      </c>
      <c r="F180" s="17">
        <f>SUM(F181:F182)</f>
        <v>25162893.5</v>
      </c>
      <c r="G180" s="17">
        <f>SUM(G181:G182)</f>
        <v>5914324</v>
      </c>
      <c r="H180" s="17">
        <f>SUM(H181:H182)</f>
        <v>6050647.5</v>
      </c>
      <c r="I180" s="17">
        <f>SUM(I181:I182)</f>
        <v>3349816.1900000004</v>
      </c>
      <c r="J180" s="25">
        <f t="shared" si="21"/>
        <v>0.13312523816070676</v>
      </c>
      <c r="K180" s="25">
        <f t="shared" si="22"/>
        <v>0.5536293743768747</v>
      </c>
    </row>
    <row r="181" spans="1:11" ht="27">
      <c r="A181" s="20"/>
      <c r="B181" s="20"/>
      <c r="C181" s="20">
        <v>1</v>
      </c>
      <c r="D181" s="27" t="s">
        <v>145</v>
      </c>
      <c r="E181" s="17">
        <v>5400063.7</v>
      </c>
      <c r="F181" s="17">
        <v>5457960</v>
      </c>
      <c r="G181" s="17">
        <v>1089367.9</v>
      </c>
      <c r="H181" s="17">
        <v>1118313.8</v>
      </c>
      <c r="I181" s="17">
        <v>841889.72</v>
      </c>
      <c r="J181" s="25">
        <f t="shared" si="21"/>
        <v>0.15424988823663052</v>
      </c>
      <c r="K181" s="25">
        <f t="shared" si="22"/>
        <v>0.7528206483725766</v>
      </c>
    </row>
    <row r="182" spans="1:11" ht="40.5">
      <c r="A182" s="20"/>
      <c r="B182" s="20"/>
      <c r="C182" s="20">
        <v>2</v>
      </c>
      <c r="D182" s="27" t="s">
        <v>146</v>
      </c>
      <c r="E182" s="17">
        <v>19437431.6</v>
      </c>
      <c r="F182" s="17">
        <v>19704933.5</v>
      </c>
      <c r="G182" s="17">
        <v>4824956.1</v>
      </c>
      <c r="H182" s="17">
        <v>4932333.7</v>
      </c>
      <c r="I182" s="17">
        <v>2507926.47</v>
      </c>
      <c r="J182" s="25">
        <f t="shared" si="21"/>
        <v>0.12727403875785728</v>
      </c>
      <c r="K182" s="25">
        <f t="shared" si="22"/>
        <v>0.5084665033916906</v>
      </c>
    </row>
    <row r="183" spans="1:11" ht="28.5">
      <c r="A183" s="20">
        <v>11</v>
      </c>
      <c r="B183" s="20"/>
      <c r="C183" s="13"/>
      <c r="D183" s="21" t="s">
        <v>147</v>
      </c>
      <c r="E183" s="22">
        <f>E185</f>
        <v>18057480</v>
      </c>
      <c r="F183" s="22">
        <f>F185</f>
        <v>19278936.51</v>
      </c>
      <c r="G183" s="22">
        <f>G185</f>
        <v>3268300.4</v>
      </c>
      <c r="H183" s="22">
        <f>H185</f>
        <v>3668300.41</v>
      </c>
      <c r="I183" s="22">
        <f>I185</f>
        <v>1356790.32</v>
      </c>
      <c r="J183" s="23">
        <f t="shared" si="21"/>
        <v>0.07037682391330205</v>
      </c>
      <c r="K183" s="23">
        <f t="shared" si="22"/>
        <v>0.36986892248554964</v>
      </c>
    </row>
    <row r="184" spans="1:11" ht="14.25">
      <c r="A184" s="20"/>
      <c r="B184" s="20"/>
      <c r="C184" s="20"/>
      <c r="D184" s="24" t="s">
        <v>15</v>
      </c>
      <c r="E184" s="17"/>
      <c r="F184" s="17"/>
      <c r="G184" s="17"/>
      <c r="H184" s="17"/>
      <c r="I184" s="17"/>
      <c r="J184" s="25"/>
      <c r="K184" s="25"/>
    </row>
    <row r="185" spans="1:11" ht="27">
      <c r="A185" s="20"/>
      <c r="B185" s="20">
        <v>1</v>
      </c>
      <c r="C185" s="20"/>
      <c r="D185" s="27" t="s">
        <v>148</v>
      </c>
      <c r="E185" s="17">
        <f>E186</f>
        <v>18057480</v>
      </c>
      <c r="F185" s="17">
        <f>F186</f>
        <v>19278936.51</v>
      </c>
      <c r="G185" s="17">
        <f>G186</f>
        <v>3268300.4</v>
      </c>
      <c r="H185" s="17">
        <f>H186</f>
        <v>3668300.41</v>
      </c>
      <c r="I185" s="17">
        <f>I186</f>
        <v>1356790.32</v>
      </c>
      <c r="J185" s="25">
        <f>I185/F185</f>
        <v>0.07037682391330205</v>
      </c>
      <c r="K185" s="25">
        <f>I185/H185</f>
        <v>0.36986892248554964</v>
      </c>
    </row>
    <row r="186" spans="1:11" ht="14.25">
      <c r="A186" s="35"/>
      <c r="B186" s="35"/>
      <c r="C186" s="35">
        <v>1</v>
      </c>
      <c r="D186" s="36" t="s">
        <v>149</v>
      </c>
      <c r="E186" s="37">
        <v>18057480</v>
      </c>
      <c r="F186" s="37">
        <v>19278936.51</v>
      </c>
      <c r="G186" s="37">
        <v>3268300.4</v>
      </c>
      <c r="H186" s="37">
        <v>3668300.41</v>
      </c>
      <c r="I186" s="37">
        <v>1356790.32</v>
      </c>
      <c r="J186" s="38">
        <f>I186/F186</f>
        <v>0.07037682391330205</v>
      </c>
      <c r="K186" s="38">
        <f>I186/H186</f>
        <v>0.36986892248554964</v>
      </c>
    </row>
    <row r="187" spans="4:7" ht="13.5">
      <c r="D187" s="39"/>
      <c r="E187" s="40"/>
      <c r="F187" s="41"/>
      <c r="G187" s="41"/>
    </row>
    <row r="188" spans="1:11" ht="25.5" customHeight="1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</row>
    <row r="189" spans="1:11" ht="13.5">
      <c r="A189" s="41"/>
      <c r="B189" s="41"/>
      <c r="C189" s="41"/>
      <c r="D189" s="39"/>
      <c r="E189" s="40"/>
      <c r="F189" s="41"/>
      <c r="G189" s="41"/>
      <c r="H189" s="40"/>
      <c r="I189" s="40"/>
      <c r="J189" s="40"/>
      <c r="K189" s="41"/>
    </row>
    <row r="190" spans="1:11" ht="13.5">
      <c r="A190" s="41"/>
      <c r="B190" s="41"/>
      <c r="C190" s="41"/>
      <c r="D190" s="39"/>
      <c r="E190" s="40"/>
      <c r="F190" s="41"/>
      <c r="G190" s="41"/>
      <c r="H190" s="40"/>
      <c r="I190" s="40"/>
      <c r="J190" s="40"/>
      <c r="K190" s="41"/>
    </row>
    <row r="191" spans="1:11" ht="17.25" customHeight="1">
      <c r="A191" s="43" t="s">
        <v>150</v>
      </c>
      <c r="B191" s="43"/>
      <c r="C191" s="43"/>
      <c r="D191" s="43"/>
      <c r="E191" s="43"/>
      <c r="F191" s="43"/>
      <c r="G191" s="43"/>
      <c r="H191" s="43"/>
      <c r="I191" s="43"/>
      <c r="J191" s="43"/>
      <c r="K191" s="43"/>
    </row>
    <row r="192" spans="1:11" ht="35.25" customHeight="1">
      <c r="A192" s="43" t="s">
        <v>151</v>
      </c>
      <c r="B192" s="43"/>
      <c r="C192" s="43"/>
      <c r="D192" s="43"/>
      <c r="E192" s="43"/>
      <c r="F192" s="43"/>
      <c r="G192" s="43"/>
      <c r="H192" s="43"/>
      <c r="I192" s="43"/>
      <c r="J192" s="43"/>
      <c r="K192" s="43"/>
    </row>
    <row r="193" spans="1:11" ht="19.5" customHeight="1">
      <c r="A193" s="43" t="s">
        <v>152</v>
      </c>
      <c r="B193" s="43"/>
      <c r="C193" s="43"/>
      <c r="D193" s="43"/>
      <c r="E193" s="43"/>
      <c r="F193" s="43"/>
      <c r="G193" s="43"/>
      <c r="H193" s="43"/>
      <c r="I193" s="43"/>
      <c r="J193" s="43"/>
      <c r="K193" s="43"/>
    </row>
    <row r="194" spans="4:11" ht="13.5">
      <c r="D194" s="4"/>
      <c r="E194" s="4"/>
      <c r="H194" s="4"/>
      <c r="I194" s="40"/>
      <c r="J194" s="40"/>
      <c r="K194" s="41"/>
    </row>
    <row r="195" spans="1:11" ht="13.5">
      <c r="A195" s="41"/>
      <c r="B195" s="41"/>
      <c r="C195" s="41"/>
      <c r="D195" s="39"/>
      <c r="E195" s="40"/>
      <c r="F195" s="41"/>
      <c r="G195" s="41"/>
      <c r="H195" s="40"/>
      <c r="I195" s="40"/>
      <c r="J195" s="40"/>
      <c r="K195" s="41"/>
    </row>
    <row r="196" spans="1:11" ht="13.5">
      <c r="A196" s="41"/>
      <c r="B196" s="41"/>
      <c r="C196" s="41"/>
      <c r="D196" s="39"/>
      <c r="E196" s="40"/>
      <c r="F196" s="41"/>
      <c r="G196" s="41"/>
      <c r="H196" s="40"/>
      <c r="I196" s="40"/>
      <c r="J196" s="40"/>
      <c r="K196" s="41"/>
    </row>
    <row r="197" spans="1:11" ht="13.5">
      <c r="A197" s="41"/>
      <c r="B197" s="41"/>
      <c r="C197" s="41"/>
      <c r="D197" s="39"/>
      <c r="E197" s="40"/>
      <c r="F197" s="41"/>
      <c r="G197" s="41"/>
      <c r="H197" s="40"/>
      <c r="I197" s="40"/>
      <c r="J197" s="40"/>
      <c r="K197" s="41"/>
    </row>
    <row r="198" spans="1:11" ht="13.5">
      <c r="A198" s="41"/>
      <c r="B198" s="41"/>
      <c r="C198" s="41"/>
      <c r="D198" s="39"/>
      <c r="E198" s="40"/>
      <c r="F198" s="41"/>
      <c r="G198" s="41"/>
      <c r="H198" s="40"/>
      <c r="I198" s="40"/>
      <c r="J198" s="40"/>
      <c r="K198" s="41"/>
    </row>
    <row r="199" spans="1:11" ht="13.5">
      <c r="A199" s="41"/>
      <c r="B199" s="41"/>
      <c r="C199" s="41"/>
      <c r="D199" s="39"/>
      <c r="E199" s="40"/>
      <c r="F199" s="41"/>
      <c r="G199" s="41"/>
      <c r="H199" s="40"/>
      <c r="I199" s="40"/>
      <c r="J199" s="40"/>
      <c r="K199" s="41"/>
    </row>
    <row r="200" spans="1:11" ht="13.5">
      <c r="A200" s="41"/>
      <c r="B200" s="41"/>
      <c r="C200" s="41"/>
      <c r="D200" s="39"/>
      <c r="E200" s="40"/>
      <c r="F200" s="41"/>
      <c r="G200" s="41"/>
      <c r="H200" s="40"/>
      <c r="I200" s="40"/>
      <c r="J200" s="40"/>
      <c r="K200" s="41"/>
    </row>
    <row r="201" spans="1:11" ht="13.5">
      <c r="A201" s="41"/>
      <c r="B201" s="41"/>
      <c r="C201" s="41"/>
      <c r="D201" s="39"/>
      <c r="E201" s="40"/>
      <c r="F201" s="41"/>
      <c r="G201" s="41"/>
      <c r="H201" s="40"/>
      <c r="I201" s="40"/>
      <c r="J201" s="40"/>
      <c r="K201" s="41"/>
    </row>
    <row r="202" spans="1:11" ht="13.5">
      <c r="A202" s="41"/>
      <c r="B202" s="41"/>
      <c r="C202" s="41"/>
      <c r="D202" s="39"/>
      <c r="E202" s="40"/>
      <c r="F202" s="41"/>
      <c r="G202" s="41"/>
      <c r="H202" s="40"/>
      <c r="I202" s="40"/>
      <c r="J202" s="40"/>
      <c r="K202" s="41"/>
    </row>
    <row r="203" spans="1:11" ht="13.5">
      <c r="A203" s="41"/>
      <c r="B203" s="41"/>
      <c r="C203" s="41"/>
      <c r="D203" s="39"/>
      <c r="E203" s="40"/>
      <c r="F203" s="41"/>
      <c r="G203" s="41"/>
      <c r="H203" s="40"/>
      <c r="I203" s="40"/>
      <c r="J203" s="40"/>
      <c r="K203" s="41"/>
    </row>
    <row r="204" spans="1:11" ht="13.5">
      <c r="A204" s="41"/>
      <c r="B204" s="41"/>
      <c r="C204" s="41"/>
      <c r="D204" s="39"/>
      <c r="E204" s="40"/>
      <c r="F204" s="41"/>
      <c r="G204" s="41"/>
      <c r="H204" s="40"/>
      <c r="I204" s="40"/>
      <c r="J204" s="40"/>
      <c r="K204" s="41"/>
    </row>
    <row r="205" spans="1:11" ht="13.5">
      <c r="A205" s="41"/>
      <c r="B205" s="41"/>
      <c r="C205" s="41"/>
      <c r="D205" s="39"/>
      <c r="E205" s="40"/>
      <c r="F205" s="41"/>
      <c r="G205" s="41"/>
      <c r="H205" s="40"/>
      <c r="I205" s="40"/>
      <c r="J205" s="40"/>
      <c r="K205" s="41"/>
    </row>
    <row r="206" spans="1:11" ht="13.5">
      <c r="A206" s="41"/>
      <c r="B206" s="41"/>
      <c r="C206" s="41"/>
      <c r="D206" s="39"/>
      <c r="E206" s="40"/>
      <c r="F206" s="41"/>
      <c r="G206" s="41"/>
      <c r="H206" s="40"/>
      <c r="I206" s="40"/>
      <c r="J206" s="40"/>
      <c r="K206" s="41"/>
    </row>
    <row r="207" spans="1:11" ht="13.5">
      <c r="A207" s="41"/>
      <c r="B207" s="41"/>
      <c r="C207" s="41"/>
      <c r="D207" s="39"/>
      <c r="E207" s="40"/>
      <c r="F207" s="41"/>
      <c r="G207" s="41"/>
      <c r="H207" s="40"/>
      <c r="I207" s="40"/>
      <c r="J207" s="40"/>
      <c r="K207" s="41"/>
    </row>
    <row r="208" spans="1:11" ht="13.5">
      <c r="A208" s="41"/>
      <c r="B208" s="41"/>
      <c r="C208" s="41"/>
      <c r="D208" s="39"/>
      <c r="E208" s="40"/>
      <c r="F208" s="41"/>
      <c r="G208" s="41"/>
      <c r="H208" s="40"/>
      <c r="I208" s="40"/>
      <c r="J208" s="40"/>
      <c r="K208" s="41"/>
    </row>
    <row r="209" spans="1:11" ht="13.5">
      <c r="A209" s="41"/>
      <c r="B209" s="41"/>
      <c r="C209" s="41"/>
      <c r="D209" s="39"/>
      <c r="E209" s="40"/>
      <c r="F209" s="41"/>
      <c r="G209" s="41"/>
      <c r="H209" s="40"/>
      <c r="I209" s="40"/>
      <c r="J209" s="40"/>
      <c r="K209" s="41"/>
    </row>
    <row r="210" spans="1:11" ht="13.5">
      <c r="A210" s="41"/>
      <c r="B210" s="41"/>
      <c r="C210" s="41"/>
      <c r="D210" s="39"/>
      <c r="E210" s="40"/>
      <c r="F210" s="41"/>
      <c r="G210" s="41"/>
      <c r="H210" s="40"/>
      <c r="I210" s="40"/>
      <c r="J210" s="40"/>
      <c r="K210" s="41"/>
    </row>
    <row r="211" spans="1:11" ht="13.5">
      <c r="A211" s="41"/>
      <c r="B211" s="41"/>
      <c r="C211" s="41"/>
      <c r="D211" s="39"/>
      <c r="E211" s="40"/>
      <c r="F211" s="41"/>
      <c r="G211" s="41"/>
      <c r="H211" s="40"/>
      <c r="I211" s="40"/>
      <c r="J211" s="40"/>
      <c r="K211" s="41"/>
    </row>
    <row r="212" spans="1:11" ht="13.5">
      <c r="A212" s="41"/>
      <c r="B212" s="41"/>
      <c r="C212" s="41"/>
      <c r="D212" s="39"/>
      <c r="E212" s="40"/>
      <c r="F212" s="41"/>
      <c r="G212" s="41"/>
      <c r="H212" s="40"/>
      <c r="I212" s="40"/>
      <c r="J212" s="40"/>
      <c r="K212" s="41"/>
    </row>
    <row r="213" spans="1:11" ht="13.5">
      <c r="A213" s="41"/>
      <c r="B213" s="41"/>
      <c r="C213" s="41"/>
      <c r="D213" s="39"/>
      <c r="E213" s="40"/>
      <c r="F213" s="41"/>
      <c r="G213" s="41"/>
      <c r="H213" s="40"/>
      <c r="I213" s="40"/>
      <c r="J213" s="40"/>
      <c r="K213" s="41"/>
    </row>
    <row r="214" spans="1:11" ht="13.5">
      <c r="A214" s="41"/>
      <c r="B214" s="41"/>
      <c r="C214" s="41"/>
      <c r="D214" s="39"/>
      <c r="E214" s="40"/>
      <c r="F214" s="41"/>
      <c r="G214" s="41"/>
      <c r="H214" s="40"/>
      <c r="I214" s="40"/>
      <c r="J214" s="40"/>
      <c r="K214" s="41"/>
    </row>
    <row r="215" spans="1:11" ht="13.5">
      <c r="A215" s="41"/>
      <c r="B215" s="41"/>
      <c r="C215" s="41"/>
      <c r="D215" s="39"/>
      <c r="E215" s="40"/>
      <c r="F215" s="41"/>
      <c r="G215" s="41"/>
      <c r="H215" s="40"/>
      <c r="I215" s="40"/>
      <c r="J215" s="40"/>
      <c r="K215" s="41"/>
    </row>
    <row r="216" spans="1:11" ht="13.5">
      <c r="A216" s="41"/>
      <c r="B216" s="41"/>
      <c r="C216" s="41"/>
      <c r="D216" s="39"/>
      <c r="E216" s="40"/>
      <c r="F216" s="41"/>
      <c r="G216" s="41"/>
      <c r="H216" s="40"/>
      <c r="I216" s="40"/>
      <c r="J216" s="40"/>
      <c r="K216" s="41"/>
    </row>
    <row r="217" spans="1:11" ht="13.5">
      <c r="A217" s="41"/>
      <c r="B217" s="41"/>
      <c r="C217" s="41"/>
      <c r="D217" s="39"/>
      <c r="E217" s="40"/>
      <c r="F217" s="41"/>
      <c r="G217" s="41"/>
      <c r="H217" s="40"/>
      <c r="I217" s="40"/>
      <c r="J217" s="40"/>
      <c r="K217" s="41"/>
    </row>
    <row r="218" spans="1:11" ht="13.5">
      <c r="A218" s="41"/>
      <c r="B218" s="41"/>
      <c r="C218" s="41"/>
      <c r="D218" s="39"/>
      <c r="E218" s="40"/>
      <c r="F218" s="41"/>
      <c r="G218" s="41"/>
      <c r="H218" s="40"/>
      <c r="I218" s="40"/>
      <c r="J218" s="40"/>
      <c r="K218" s="41"/>
    </row>
    <row r="219" spans="1:11" ht="13.5">
      <c r="A219" s="41"/>
      <c r="B219" s="41"/>
      <c r="C219" s="41"/>
      <c r="D219" s="39"/>
      <c r="E219" s="40"/>
      <c r="F219" s="41"/>
      <c r="G219" s="41"/>
      <c r="H219" s="40"/>
      <c r="I219" s="40"/>
      <c r="J219" s="40"/>
      <c r="K219" s="41"/>
    </row>
    <row r="220" spans="1:11" ht="13.5">
      <c r="A220" s="41"/>
      <c r="B220" s="41"/>
      <c r="C220" s="41"/>
      <c r="D220" s="39"/>
      <c r="E220" s="40"/>
      <c r="F220" s="41"/>
      <c r="G220" s="41"/>
      <c r="H220" s="40"/>
      <c r="I220" s="40"/>
      <c r="J220" s="40"/>
      <c r="K220" s="41"/>
    </row>
    <row r="221" spans="1:11" ht="13.5">
      <c r="A221" s="41"/>
      <c r="B221" s="41"/>
      <c r="C221" s="41"/>
      <c r="D221" s="39"/>
      <c r="E221" s="40"/>
      <c r="F221" s="41"/>
      <c r="G221" s="41"/>
      <c r="H221" s="40"/>
      <c r="I221" s="40"/>
      <c r="J221" s="40"/>
      <c r="K221" s="41"/>
    </row>
    <row r="222" spans="1:11" ht="13.5">
      <c r="A222" s="41"/>
      <c r="B222" s="41"/>
      <c r="C222" s="41"/>
      <c r="D222" s="39"/>
      <c r="E222" s="40"/>
      <c r="F222" s="41"/>
      <c r="G222" s="41"/>
      <c r="H222" s="40"/>
      <c r="I222" s="40"/>
      <c r="J222" s="40"/>
      <c r="K222" s="41"/>
    </row>
    <row r="223" spans="1:11" ht="13.5">
      <c r="A223" s="41"/>
      <c r="B223" s="41"/>
      <c r="C223" s="41"/>
      <c r="D223" s="39"/>
      <c r="E223" s="40"/>
      <c r="F223" s="41"/>
      <c r="G223" s="41"/>
      <c r="H223" s="40"/>
      <c r="I223" s="40"/>
      <c r="J223" s="40"/>
      <c r="K223" s="41"/>
    </row>
    <row r="224" spans="1:11" ht="13.5">
      <c r="A224" s="41"/>
      <c r="B224" s="41"/>
      <c r="C224" s="41"/>
      <c r="D224" s="39"/>
      <c r="E224" s="40"/>
      <c r="F224" s="41"/>
      <c r="G224" s="41"/>
      <c r="H224" s="40"/>
      <c r="I224" s="40"/>
      <c r="J224" s="40"/>
      <c r="K224" s="41"/>
    </row>
    <row r="225" spans="1:11" ht="13.5">
      <c r="A225" s="41"/>
      <c r="B225" s="41"/>
      <c r="C225" s="41"/>
      <c r="D225" s="39"/>
      <c r="E225" s="40"/>
      <c r="F225" s="41"/>
      <c r="G225" s="41"/>
      <c r="H225" s="40"/>
      <c r="I225" s="40"/>
      <c r="J225" s="40"/>
      <c r="K225" s="41"/>
    </row>
    <row r="226" spans="1:11" ht="13.5">
      <c r="A226" s="41"/>
      <c r="B226" s="41"/>
      <c r="C226" s="41"/>
      <c r="D226" s="39"/>
      <c r="E226" s="40"/>
      <c r="F226" s="41"/>
      <c r="G226" s="41"/>
      <c r="H226" s="40"/>
      <c r="I226" s="40"/>
      <c r="J226" s="40"/>
      <c r="K226" s="41"/>
    </row>
    <row r="227" spans="1:11" ht="13.5">
      <c r="A227" s="41"/>
      <c r="B227" s="41"/>
      <c r="C227" s="41"/>
      <c r="D227" s="39"/>
      <c r="E227" s="40"/>
      <c r="F227" s="41"/>
      <c r="G227" s="41"/>
      <c r="H227" s="40"/>
      <c r="I227" s="40"/>
      <c r="J227" s="40"/>
      <c r="K227" s="41"/>
    </row>
    <row r="228" spans="1:11" ht="13.5">
      <c r="A228" s="41"/>
      <c r="B228" s="41"/>
      <c r="C228" s="41"/>
      <c r="D228" s="39"/>
      <c r="E228" s="40"/>
      <c r="F228" s="41"/>
      <c r="G228" s="41"/>
      <c r="H228" s="40"/>
      <c r="I228" s="40"/>
      <c r="J228" s="40"/>
      <c r="K228" s="41"/>
    </row>
    <row r="229" spans="1:11" ht="13.5">
      <c r="A229" s="41"/>
      <c r="B229" s="41"/>
      <c r="C229" s="41"/>
      <c r="D229" s="39"/>
      <c r="E229" s="40"/>
      <c r="F229" s="41"/>
      <c r="G229" s="41"/>
      <c r="H229" s="40"/>
      <c r="I229" s="40"/>
      <c r="J229" s="40"/>
      <c r="K229" s="41"/>
    </row>
    <row r="230" spans="1:11" ht="13.5">
      <c r="A230" s="41"/>
      <c r="B230" s="41"/>
      <c r="C230" s="41"/>
      <c r="D230" s="39"/>
      <c r="E230" s="40"/>
      <c r="F230" s="41"/>
      <c r="G230" s="41"/>
      <c r="H230" s="40"/>
      <c r="I230" s="40"/>
      <c r="J230" s="40"/>
      <c r="K230" s="41"/>
    </row>
    <row r="231" spans="1:11" ht="13.5">
      <c r="A231" s="41"/>
      <c r="B231" s="41"/>
      <c r="C231" s="41"/>
      <c r="D231" s="39"/>
      <c r="E231" s="40"/>
      <c r="F231" s="41"/>
      <c r="G231" s="41"/>
      <c r="H231" s="40"/>
      <c r="I231" s="40"/>
      <c r="J231" s="40"/>
      <c r="K231" s="41"/>
    </row>
    <row r="232" spans="1:11" ht="13.5">
      <c r="A232" s="41"/>
      <c r="B232" s="41"/>
      <c r="C232" s="41"/>
      <c r="D232" s="39"/>
      <c r="E232" s="40"/>
      <c r="F232" s="41"/>
      <c r="G232" s="41"/>
      <c r="H232" s="40"/>
      <c r="I232" s="40"/>
      <c r="J232" s="40"/>
      <c r="K232" s="41"/>
    </row>
    <row r="233" spans="1:11" ht="13.5">
      <c r="A233" s="41"/>
      <c r="B233" s="41"/>
      <c r="C233" s="41"/>
      <c r="D233" s="39"/>
      <c r="E233" s="40"/>
      <c r="F233" s="41"/>
      <c r="G233" s="41"/>
      <c r="H233" s="40"/>
      <c r="I233" s="40"/>
      <c r="J233" s="40"/>
      <c r="K233" s="41"/>
    </row>
    <row r="234" spans="1:11" ht="13.5">
      <c r="A234" s="41"/>
      <c r="B234" s="41"/>
      <c r="C234" s="41"/>
      <c r="D234" s="39"/>
      <c r="E234" s="40"/>
      <c r="F234" s="41"/>
      <c r="G234" s="41"/>
      <c r="H234" s="40"/>
      <c r="I234" s="40"/>
      <c r="J234" s="40"/>
      <c r="K234" s="41"/>
    </row>
    <row r="235" spans="1:11" ht="13.5">
      <c r="A235" s="41"/>
      <c r="B235" s="41"/>
      <c r="C235" s="41"/>
      <c r="D235" s="39"/>
      <c r="E235" s="40"/>
      <c r="F235" s="41"/>
      <c r="G235" s="41"/>
      <c r="H235" s="40"/>
      <c r="I235" s="40"/>
      <c r="J235" s="40"/>
      <c r="K235" s="41"/>
    </row>
    <row r="236" spans="1:11" ht="13.5">
      <c r="A236" s="41"/>
      <c r="B236" s="41"/>
      <c r="C236" s="41"/>
      <c r="D236" s="39"/>
      <c r="E236" s="40"/>
      <c r="F236" s="41"/>
      <c r="G236" s="41"/>
      <c r="H236" s="40"/>
      <c r="I236" s="40"/>
      <c r="J236" s="40"/>
      <c r="K236" s="41"/>
    </row>
    <row r="237" spans="1:11" ht="13.5">
      <c r="A237" s="41"/>
      <c r="B237" s="41"/>
      <c r="C237" s="41"/>
      <c r="D237" s="39"/>
      <c r="E237" s="40"/>
      <c r="F237" s="41"/>
      <c r="G237" s="41"/>
      <c r="H237" s="40"/>
      <c r="I237" s="40"/>
      <c r="J237" s="40"/>
      <c r="K237" s="41"/>
    </row>
    <row r="238" spans="1:11" ht="13.5">
      <c r="A238" s="41"/>
      <c r="B238" s="41"/>
      <c r="C238" s="41"/>
      <c r="D238" s="39"/>
      <c r="E238" s="40"/>
      <c r="F238" s="41"/>
      <c r="G238" s="41"/>
      <c r="H238" s="40"/>
      <c r="I238" s="40"/>
      <c r="J238" s="40"/>
      <c r="K238" s="41"/>
    </row>
    <row r="239" spans="1:11" ht="13.5">
      <c r="A239" s="41"/>
      <c r="B239" s="41"/>
      <c r="C239" s="41"/>
      <c r="D239" s="39"/>
      <c r="E239" s="40"/>
      <c r="F239" s="41"/>
      <c r="G239" s="41"/>
      <c r="H239" s="40"/>
      <c r="I239" s="40"/>
      <c r="J239" s="40"/>
      <c r="K239" s="41"/>
    </row>
    <row r="240" spans="1:11" ht="13.5">
      <c r="A240" s="41"/>
      <c r="B240" s="41"/>
      <c r="C240" s="41"/>
      <c r="D240" s="39"/>
      <c r="E240" s="40"/>
      <c r="F240" s="41"/>
      <c r="G240" s="41"/>
      <c r="H240" s="40"/>
      <c r="I240" s="40"/>
      <c r="J240" s="40"/>
      <c r="K240" s="41"/>
    </row>
    <row r="241" spans="1:11" ht="13.5">
      <c r="A241" s="41"/>
      <c r="B241" s="41"/>
      <c r="C241" s="41"/>
      <c r="D241" s="39"/>
      <c r="E241" s="40"/>
      <c r="F241" s="41"/>
      <c r="G241" s="41"/>
      <c r="H241" s="40"/>
      <c r="I241" s="40"/>
      <c r="J241" s="40"/>
      <c r="K241" s="41"/>
    </row>
    <row r="242" spans="1:11" ht="13.5">
      <c r="A242" s="41"/>
      <c r="B242" s="41"/>
      <c r="C242" s="41"/>
      <c r="D242" s="39"/>
      <c r="E242" s="40"/>
      <c r="F242" s="41"/>
      <c r="G242" s="41"/>
      <c r="H242" s="40"/>
      <c r="I242" s="40"/>
      <c r="J242" s="40"/>
      <c r="K242" s="41"/>
    </row>
    <row r="243" spans="1:11" ht="13.5">
      <c r="A243" s="41"/>
      <c r="B243" s="41"/>
      <c r="C243" s="41"/>
      <c r="D243" s="39"/>
      <c r="E243" s="40"/>
      <c r="F243" s="41"/>
      <c r="G243" s="41"/>
      <c r="H243" s="40"/>
      <c r="I243" s="40"/>
      <c r="J243" s="40"/>
      <c r="K243" s="41"/>
    </row>
    <row r="244" spans="1:11" ht="13.5">
      <c r="A244" s="41"/>
      <c r="B244" s="41"/>
      <c r="C244" s="41"/>
      <c r="D244" s="39"/>
      <c r="E244" s="40"/>
      <c r="F244" s="41"/>
      <c r="G244" s="41"/>
      <c r="H244" s="40"/>
      <c r="I244" s="40"/>
      <c r="J244" s="40"/>
      <c r="K244" s="41"/>
    </row>
    <row r="245" spans="1:11" ht="13.5">
      <c r="A245" s="41"/>
      <c r="B245" s="41"/>
      <c r="C245" s="41"/>
      <c r="D245" s="39"/>
      <c r="E245" s="40"/>
      <c r="F245" s="41"/>
      <c r="G245" s="41"/>
      <c r="H245" s="40"/>
      <c r="I245" s="40"/>
      <c r="J245" s="40"/>
      <c r="K245" s="41"/>
    </row>
    <row r="246" spans="1:11" ht="13.5">
      <c r="A246" s="41"/>
      <c r="B246" s="41"/>
      <c r="C246" s="41"/>
      <c r="D246" s="39"/>
      <c r="E246" s="40"/>
      <c r="F246" s="41"/>
      <c r="G246" s="41"/>
      <c r="H246" s="40"/>
      <c r="I246" s="40"/>
      <c r="J246" s="40"/>
      <c r="K246" s="41"/>
    </row>
    <row r="247" spans="1:11" ht="13.5">
      <c r="A247" s="41"/>
      <c r="B247" s="41"/>
      <c r="C247" s="41"/>
      <c r="D247" s="39"/>
      <c r="E247" s="40"/>
      <c r="F247" s="41"/>
      <c r="G247" s="41"/>
      <c r="H247" s="40"/>
      <c r="I247" s="40"/>
      <c r="J247" s="40"/>
      <c r="K247" s="41"/>
    </row>
    <row r="248" spans="1:11" ht="13.5">
      <c r="A248" s="41"/>
      <c r="B248" s="41"/>
      <c r="C248" s="41"/>
      <c r="D248" s="39"/>
      <c r="E248" s="40"/>
      <c r="F248" s="41"/>
      <c r="G248" s="41"/>
      <c r="H248" s="40"/>
      <c r="I248" s="40"/>
      <c r="J248" s="40"/>
      <c r="K248" s="41"/>
    </row>
    <row r="249" spans="1:11" ht="13.5">
      <c r="A249" s="41"/>
      <c r="B249" s="41"/>
      <c r="C249" s="41"/>
      <c r="D249" s="39"/>
      <c r="E249" s="40"/>
      <c r="F249" s="41"/>
      <c r="G249" s="41"/>
      <c r="H249" s="40"/>
      <c r="I249" s="40"/>
      <c r="J249" s="40"/>
      <c r="K249" s="41"/>
    </row>
    <row r="250" spans="1:11" ht="13.5">
      <c r="A250" s="41"/>
      <c r="B250" s="41"/>
      <c r="C250" s="41"/>
      <c r="D250" s="39"/>
      <c r="E250" s="40"/>
      <c r="F250" s="41"/>
      <c r="G250" s="41"/>
      <c r="H250" s="40"/>
      <c r="I250" s="40"/>
      <c r="J250" s="40"/>
      <c r="K250" s="41"/>
    </row>
    <row r="251" spans="1:11" ht="13.5">
      <c r="A251" s="41"/>
      <c r="B251" s="41"/>
      <c r="C251" s="41"/>
      <c r="D251" s="39"/>
      <c r="E251" s="40"/>
      <c r="F251" s="41"/>
      <c r="G251" s="41"/>
      <c r="H251" s="40"/>
      <c r="I251" s="40"/>
      <c r="J251" s="40"/>
      <c r="K251" s="41"/>
    </row>
    <row r="252" spans="1:11" ht="13.5">
      <c r="A252" s="41"/>
      <c r="B252" s="41"/>
      <c r="C252" s="41"/>
      <c r="D252" s="39"/>
      <c r="E252" s="40"/>
      <c r="F252" s="41"/>
      <c r="G252" s="41"/>
      <c r="H252" s="40"/>
      <c r="I252" s="40"/>
      <c r="J252" s="40"/>
      <c r="K252" s="41"/>
    </row>
    <row r="253" spans="1:11" ht="13.5">
      <c r="A253" s="41"/>
      <c r="B253" s="41"/>
      <c r="C253" s="41"/>
      <c r="D253" s="39"/>
      <c r="E253" s="40"/>
      <c r="F253" s="41"/>
      <c r="G253" s="41"/>
      <c r="H253" s="40"/>
      <c r="I253" s="40"/>
      <c r="J253" s="40"/>
      <c r="K253" s="41"/>
    </row>
    <row r="254" spans="1:11" ht="13.5">
      <c r="A254" s="41"/>
      <c r="B254" s="41"/>
      <c r="C254" s="41"/>
      <c r="D254" s="39"/>
      <c r="E254" s="40"/>
      <c r="F254" s="41"/>
      <c r="G254" s="41"/>
      <c r="H254" s="40"/>
      <c r="I254" s="40"/>
      <c r="J254" s="40"/>
      <c r="K254" s="41"/>
    </row>
    <row r="255" spans="1:11" ht="13.5">
      <c r="A255" s="41"/>
      <c r="B255" s="41"/>
      <c r="C255" s="41"/>
      <c r="D255" s="39"/>
      <c r="E255" s="40"/>
      <c r="F255" s="41"/>
      <c r="G255" s="41"/>
      <c r="H255" s="40"/>
      <c r="I255" s="40"/>
      <c r="J255" s="40"/>
      <c r="K255" s="41"/>
    </row>
    <row r="256" spans="1:11" ht="13.5">
      <c r="A256" s="41"/>
      <c r="B256" s="41"/>
      <c r="C256" s="41"/>
      <c r="D256" s="39"/>
      <c r="E256" s="40"/>
      <c r="F256" s="41"/>
      <c r="G256" s="41"/>
      <c r="H256" s="40"/>
      <c r="I256" s="40"/>
      <c r="J256" s="40"/>
      <c r="K256" s="41"/>
    </row>
    <row r="257" spans="1:11" ht="13.5">
      <c r="A257" s="41"/>
      <c r="B257" s="41"/>
      <c r="C257" s="41"/>
      <c r="D257" s="39"/>
      <c r="E257" s="40"/>
      <c r="F257" s="41"/>
      <c r="G257" s="41"/>
      <c r="H257" s="40"/>
      <c r="I257" s="40"/>
      <c r="J257" s="40"/>
      <c r="K257" s="41"/>
    </row>
    <row r="258" spans="1:11" ht="13.5">
      <c r="A258" s="41"/>
      <c r="B258" s="41"/>
      <c r="C258" s="41"/>
      <c r="D258" s="39"/>
      <c r="E258" s="40"/>
      <c r="F258" s="41"/>
      <c r="G258" s="41"/>
      <c r="H258" s="40"/>
      <c r="I258" s="40"/>
      <c r="J258" s="40"/>
      <c r="K258" s="41"/>
    </row>
    <row r="259" spans="1:11" ht="13.5">
      <c r="A259" s="41"/>
      <c r="B259" s="41"/>
      <c r="C259" s="41"/>
      <c r="D259" s="39"/>
      <c r="E259" s="40"/>
      <c r="F259" s="41"/>
      <c r="G259" s="41"/>
      <c r="H259" s="40"/>
      <c r="I259" s="40"/>
      <c r="J259" s="40"/>
      <c r="K259" s="41"/>
    </row>
    <row r="260" spans="1:11" ht="13.5">
      <c r="A260" s="41"/>
      <c r="B260" s="41"/>
      <c r="C260" s="41"/>
      <c r="D260" s="39"/>
      <c r="E260" s="40"/>
      <c r="F260" s="41"/>
      <c r="G260" s="41"/>
      <c r="H260" s="40"/>
      <c r="I260" s="40"/>
      <c r="J260" s="40"/>
      <c r="K260" s="41"/>
    </row>
    <row r="261" spans="1:11" ht="13.5">
      <c r="A261" s="41"/>
      <c r="B261" s="41"/>
      <c r="C261" s="41"/>
      <c r="D261" s="39"/>
      <c r="E261" s="40"/>
      <c r="F261" s="41"/>
      <c r="G261" s="41"/>
      <c r="H261" s="40"/>
      <c r="I261" s="40"/>
      <c r="J261" s="40"/>
      <c r="K261" s="41"/>
    </row>
    <row r="262" spans="1:11" ht="13.5">
      <c r="A262" s="41"/>
      <c r="B262" s="41"/>
      <c r="C262" s="41"/>
      <c r="D262" s="39"/>
      <c r="E262" s="40"/>
      <c r="F262" s="41"/>
      <c r="G262" s="41"/>
      <c r="H262" s="40"/>
      <c r="I262" s="40"/>
      <c r="J262" s="40"/>
      <c r="K262" s="41"/>
    </row>
    <row r="263" spans="1:11" ht="13.5">
      <c r="A263" s="41"/>
      <c r="B263" s="41"/>
      <c r="C263" s="41"/>
      <c r="D263" s="39"/>
      <c r="E263" s="40"/>
      <c r="F263" s="41"/>
      <c r="G263" s="41"/>
      <c r="H263" s="40"/>
      <c r="I263" s="40"/>
      <c r="J263" s="40"/>
      <c r="K263" s="41"/>
    </row>
    <row r="264" spans="1:11" ht="13.5">
      <c r="A264" s="41"/>
      <c r="B264" s="41"/>
      <c r="C264" s="41"/>
      <c r="D264" s="39"/>
      <c r="E264" s="40"/>
      <c r="F264" s="41"/>
      <c r="G264" s="41"/>
      <c r="H264" s="40"/>
      <c r="I264" s="40"/>
      <c r="J264" s="40"/>
      <c r="K264" s="41"/>
    </row>
  </sheetData>
  <sheetProtection/>
  <mergeCells count="8">
    <mergeCell ref="A188:K188"/>
    <mergeCell ref="A191:K191"/>
    <mergeCell ref="A192:K192"/>
    <mergeCell ref="A193:K193"/>
    <mergeCell ref="A2:K2"/>
    <mergeCell ref="A1:K1"/>
    <mergeCell ref="A3:K3"/>
    <mergeCell ref="A4:K4"/>
  </mergeCells>
  <printOptions/>
  <pageMargins left="0.25" right="0.16" top="0.22" bottom="0.46" header="0.13" footer="0.25"/>
  <pageSetup firstPageNumber="64" useFirstPageNumber="1" horizontalDpi="300" verticalDpi="300" orientation="landscape" paperSize="9" scale="90" r:id="rId1"/>
  <headerFooter alignWithMargins="0">
    <oddFooter xml:space="preserve">&amp;L&amp;"GHEA Grapalat,Regular"&amp;8Հայաստանի Հանրապետության ֆինանսների նախարարություն&amp;R&amp;"GHEA Grapalat,Regular"&amp;8&amp;F  &amp;P էջ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ghemma</dc:creator>
  <cp:keywords/>
  <dc:description/>
  <cp:lastModifiedBy>ghemma</cp:lastModifiedBy>
  <dcterms:created xsi:type="dcterms:W3CDTF">2015-05-11T06:08:03Z</dcterms:created>
  <dcterms:modified xsi:type="dcterms:W3CDTF">2015-05-11T06:08:20Z</dcterms:modified>
  <cp:category/>
  <cp:version/>
  <cp:contentType/>
  <cp:contentStatus/>
</cp:coreProperties>
</file>