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Ծախս_տնտեսագիտական" sheetId="1" r:id="rId1"/>
  </sheets>
  <definedNames>
    <definedName name="_xlnm._FilterDatabase" localSheetId="0" hidden="1">Ծախս_տնտեսագիտական!$A$8:$I$94</definedName>
    <definedName name="_xlnm.Print_Area">#N/A</definedName>
    <definedName name="_xlnm.Print_Titles" localSheetId="0">Ծախս_տնտեսագիտական!$7:$7</definedName>
    <definedName name="_xlnm.Print_Titles">#N/A</definedName>
  </definedNames>
  <calcPr calcId="144525" fullCalcOnLoad="1"/>
</workbook>
</file>

<file path=xl/calcChain.xml><?xml version="1.0" encoding="utf-8"?>
<calcChain xmlns="http://schemas.openxmlformats.org/spreadsheetml/2006/main">
  <c r="G94" i="1" l="1"/>
  <c r="H93" i="1"/>
  <c r="G93" i="1"/>
  <c r="H92" i="1"/>
  <c r="G92" i="1"/>
  <c r="H91" i="1"/>
  <c r="G91" i="1"/>
  <c r="H90" i="1"/>
  <c r="G90" i="1"/>
  <c r="H88" i="1"/>
  <c r="F88" i="1"/>
  <c r="E88" i="1"/>
  <c r="D88" i="1"/>
  <c r="C88" i="1"/>
  <c r="G88" i="1" s="1"/>
  <c r="B88" i="1"/>
  <c r="H87" i="1"/>
  <c r="G87" i="1"/>
  <c r="H86" i="1"/>
  <c r="G86" i="1"/>
  <c r="H85" i="1"/>
  <c r="G85" i="1"/>
  <c r="H83" i="1"/>
  <c r="F83" i="1"/>
  <c r="G83" i="1" s="1"/>
  <c r="E83" i="1"/>
  <c r="D83" i="1"/>
  <c r="C83" i="1"/>
  <c r="B83" i="1"/>
  <c r="H82" i="1"/>
  <c r="G82" i="1"/>
  <c r="H81" i="1"/>
  <c r="G81" i="1"/>
  <c r="G80" i="1"/>
  <c r="H78" i="1"/>
  <c r="F78" i="1"/>
  <c r="G78" i="1" s="1"/>
  <c r="E78" i="1"/>
  <c r="E76" i="1" s="1"/>
  <c r="E74" i="1" s="1"/>
  <c r="E72" i="1" s="1"/>
  <c r="D78" i="1"/>
  <c r="D76" i="1" s="1"/>
  <c r="D74" i="1" s="1"/>
  <c r="D72" i="1" s="1"/>
  <c r="C78" i="1"/>
  <c r="B78" i="1"/>
  <c r="B76" i="1" s="1"/>
  <c r="B74" i="1" s="1"/>
  <c r="B72" i="1" s="1"/>
  <c r="C76" i="1"/>
  <c r="C74" i="1" s="1"/>
  <c r="C72" i="1" s="1"/>
  <c r="H71" i="1"/>
  <c r="G71" i="1"/>
  <c r="H70" i="1"/>
  <c r="G70" i="1"/>
  <c r="H69" i="1"/>
  <c r="G69" i="1"/>
  <c r="H68" i="1"/>
  <c r="G68" i="1"/>
  <c r="H67" i="1"/>
  <c r="G67" i="1"/>
  <c r="H66" i="1"/>
  <c r="G66" i="1"/>
  <c r="H64" i="1"/>
  <c r="F64" i="1"/>
  <c r="G64" i="1" s="1"/>
  <c r="E64" i="1"/>
  <c r="D64" i="1"/>
  <c r="C64" i="1"/>
  <c r="B64" i="1"/>
  <c r="H63" i="1"/>
  <c r="G63" i="1"/>
  <c r="F61" i="1"/>
  <c r="G61" i="1" s="1"/>
  <c r="E61" i="1"/>
  <c r="D61" i="1"/>
  <c r="C61" i="1"/>
  <c r="B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1" i="1"/>
  <c r="F51" i="1"/>
  <c r="G51" i="1" s="1"/>
  <c r="E51" i="1"/>
  <c r="D51" i="1"/>
  <c r="D48" i="1" s="1"/>
  <c r="C51" i="1"/>
  <c r="B51" i="1"/>
  <c r="H50" i="1"/>
  <c r="G50" i="1"/>
  <c r="F48" i="1"/>
  <c r="G48" i="1" s="1"/>
  <c r="E48" i="1"/>
  <c r="C48" i="1"/>
  <c r="B48" i="1"/>
  <c r="H47" i="1"/>
  <c r="G47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F36" i="1"/>
  <c r="H36" i="1" s="1"/>
  <c r="E36" i="1"/>
  <c r="D36" i="1"/>
  <c r="C36" i="1"/>
  <c r="B36" i="1"/>
  <c r="H35" i="1"/>
  <c r="G35" i="1"/>
  <c r="H33" i="1"/>
  <c r="F33" i="1"/>
  <c r="E33" i="1"/>
  <c r="D33" i="1"/>
  <c r="D31" i="1" s="1"/>
  <c r="C33" i="1"/>
  <c r="C31" i="1" s="1"/>
  <c r="C10" i="1" s="1"/>
  <c r="C8" i="1" s="1"/>
  <c r="B33" i="1"/>
  <c r="F31" i="1"/>
  <c r="H31" i="1" s="1"/>
  <c r="E31" i="1"/>
  <c r="B31" i="1"/>
  <c r="B10" i="1" s="1"/>
  <c r="B8" i="1" s="1"/>
  <c r="H30" i="1"/>
  <c r="G30" i="1"/>
  <c r="H29" i="1"/>
  <c r="G29" i="1"/>
  <c r="F27" i="1"/>
  <c r="G27" i="1" s="1"/>
  <c r="E27" i="1"/>
  <c r="D27" i="1"/>
  <c r="C27" i="1"/>
  <c r="B27" i="1"/>
  <c r="H26" i="1"/>
  <c r="G26" i="1"/>
  <c r="H25" i="1"/>
  <c r="G25" i="1"/>
  <c r="H23" i="1"/>
  <c r="F23" i="1"/>
  <c r="E23" i="1"/>
  <c r="D23" i="1"/>
  <c r="C23" i="1"/>
  <c r="G23" i="1" s="1"/>
  <c r="B23" i="1"/>
  <c r="H22" i="1"/>
  <c r="G22" i="1"/>
  <c r="H21" i="1"/>
  <c r="G21" i="1"/>
  <c r="H20" i="1"/>
  <c r="G20" i="1"/>
  <c r="H19" i="1"/>
  <c r="G19" i="1"/>
  <c r="H18" i="1"/>
  <c r="G18" i="1"/>
  <c r="H17" i="1"/>
  <c r="G17" i="1"/>
  <c r="H15" i="1"/>
  <c r="F15" i="1"/>
  <c r="E15" i="1"/>
  <c r="D15" i="1"/>
  <c r="C15" i="1"/>
  <c r="G15" i="1" s="1"/>
  <c r="B15" i="1"/>
  <c r="H14" i="1"/>
  <c r="G14" i="1"/>
  <c r="H12" i="1"/>
  <c r="F12" i="1"/>
  <c r="E12" i="1"/>
  <c r="E10" i="1" s="1"/>
  <c r="E8" i="1" s="1"/>
  <c r="D12" i="1"/>
  <c r="D10" i="1" s="1"/>
  <c r="D8" i="1" s="1"/>
  <c r="C12" i="1"/>
  <c r="G12" i="1" s="1"/>
  <c r="B12" i="1"/>
  <c r="F10" i="1" l="1"/>
  <c r="H27" i="1"/>
  <c r="H48" i="1"/>
  <c r="H61" i="1"/>
  <c r="F76" i="1"/>
  <c r="G33" i="1"/>
  <c r="G31" i="1"/>
  <c r="G36" i="1"/>
  <c r="H76" i="1" l="1"/>
  <c r="G76" i="1"/>
  <c r="F74" i="1"/>
  <c r="H10" i="1"/>
  <c r="G10" i="1"/>
  <c r="H74" i="1" l="1"/>
  <c r="G74" i="1"/>
  <c r="F72" i="1"/>
  <c r="G72" i="1" l="1"/>
  <c r="H72" i="1"/>
  <c r="F8" i="1"/>
  <c r="H8" i="1" l="1"/>
  <c r="G8" i="1"/>
</calcChain>
</file>

<file path=xl/sharedStrings.xml><?xml version="1.0" encoding="utf-8"?>
<sst xmlns="http://schemas.openxmlformats.org/spreadsheetml/2006/main" count="99" uniqueCount="81">
  <si>
    <t>ՀԱՇՎԵՏՎՈՒԹՅՈՒՆ</t>
  </si>
  <si>
    <t>Հայաստանի Հանրապետության 2021 թվականի  առաջին եռամսյակի պետական բյուջեի ծախսերի վերաբերյալ</t>
  </si>
  <si>
    <t>(տնտեսագիտական դասակարգմամբ)</t>
  </si>
  <si>
    <t>(հազար դրամ)</t>
  </si>
  <si>
    <t>Բյուջետային ծախսերի տնտեսագիտական դասակարգման հոդվածների անվանումները</t>
  </si>
  <si>
    <t>Տարեկան պլան</t>
  </si>
  <si>
    <t>Տարեկան ճշտված պլան</t>
  </si>
  <si>
    <t xml:space="preserve"> Հաշվետու ժամանակահատվածի պլան</t>
  </si>
  <si>
    <t xml:space="preserve"> Հաշվետու ժամանակահատվածի ճշտված պլան</t>
  </si>
  <si>
    <t xml:space="preserve"> Փաստ</t>
  </si>
  <si>
    <t xml:space="preserve"> Կատարման %-ը տարեկան ճշտված պլանի նկատմամբ</t>
  </si>
  <si>
    <t xml:space="preserve"> Կատարման %-ը Ժամանակահատվածի ճշտված պլանի նկատմամբ</t>
  </si>
  <si>
    <t>ԸՆԴԱՄԵՆԸ ԾԱԽՍԵՐ</t>
  </si>
  <si>
    <t>այդ թվում`</t>
  </si>
  <si>
    <t>ԸՆԹԱՑԻԿ ԾԱԽՍԵՐ</t>
  </si>
  <si>
    <t>ԱՇԽԱՏԱՆՔԻ ՎԱՐՁԱՏՐՈՒԹՅՈՒՆ</t>
  </si>
  <si>
    <t>Դրամով վճարվող աշխատավարձեր և հավելավճարներ</t>
  </si>
  <si>
    <t>ԾԱՌԱՅՈՒԹՅՈՒՆՆԵՐԻ ԵՎ ԱՊՐԱՆՔՆԵՐԻ ՁԵՌՔԲԵՐՈՒՄ</t>
  </si>
  <si>
    <t>Շարունակական ծախսեր</t>
  </si>
  <si>
    <t>Ծառայողական գործուղումների գծով ծախսեր</t>
  </si>
  <si>
    <t>Պայմանագրային այլ ծառայությունների ձեռքբերում</t>
  </si>
  <si>
    <t>Այլ մասնագիտական ծառայությունների ձեռքբերում</t>
  </si>
  <si>
    <t>Ընթացիկ նորոգում և պահպանում (ծառայություններ և նյութեր)</t>
  </si>
  <si>
    <t>Նյութեր</t>
  </si>
  <si>
    <t>ՏՈԿՈՍԱՎՃԱՐՆԵՐ</t>
  </si>
  <si>
    <t>Ներքին տոկոսավճարներ</t>
  </si>
  <si>
    <t>Արտաքին տոկոսավճարներ</t>
  </si>
  <si>
    <t>ՍՈՒԲՍԻԴԻԱՆԵՐ</t>
  </si>
  <si>
    <t>Սուբսիդիաներ պետական կազմակերպություններին</t>
  </si>
  <si>
    <t>Սուբսիդիաներ ոչ պետական կազմակերպություններին</t>
  </si>
  <si>
    <t>ԴՐԱՄԱՇՆՈՐՀՆԵՐ</t>
  </si>
  <si>
    <t>Դրամաշնորհներ միջազգային կազմակերպություններին</t>
  </si>
  <si>
    <t xml:space="preserve"> - Ընթացիկ դրամաշնորհներ միջազգային կազմակերպություններին</t>
  </si>
  <si>
    <t>Ընթացիկ դրամաշնորհներ պետական հատվածի այլ մակարդակներին</t>
  </si>
  <si>
    <t xml:space="preserve"> - Ընթացիկ սուբվենցիաներ համայնքներին</t>
  </si>
  <si>
    <t xml:space="preserve"> - Պետական բյուջեից համայնքների բյուջեներին ֆինանսական համահարթեցման սկզբունքով տրվող դոտացիաներ</t>
  </si>
  <si>
    <t xml:space="preserve"> - Օրենքների կիրարկման արդյունքում համայնքների բյուջեների կորուստների փոխհատուցում</t>
  </si>
  <si>
    <t xml:space="preserve"> - Այլ ընթացիկ դրամաշնորհներ համայնքներին</t>
  </si>
  <si>
    <t xml:space="preserve"> - Ընթացիկ դրամաշնորհներ պետական և համայնքային ոչ առևտրային կազմակերպություններին</t>
  </si>
  <si>
    <t xml:space="preserve"> - Ընթացիկ դրամաշնորհներ պետական և համայնքային առևտրային կազմակերպություններին</t>
  </si>
  <si>
    <t xml:space="preserve"> - Այլ ընթացիկ դրամաշնորհներ</t>
  </si>
  <si>
    <t>Կապիտալ դրամաշնորհներ պետական հատվածի այլ մակարդակներին</t>
  </si>
  <si>
    <t>որից`</t>
  </si>
  <si>
    <t xml:space="preserve"> - Կապիտալ սուբվենցիաներ համայնքներին</t>
  </si>
  <si>
    <t>ՍՈՑԻԱԼԱԿԱՆ ՆՊԱՍՏՆԵՐ ԵՎ ԿԵՆՍԱԹՈՇԱԿՆԵՐ</t>
  </si>
  <si>
    <t>Սոցիալական ապահովության նպաստներ</t>
  </si>
  <si>
    <t>Սոցիալական օգնության դրամական արտահայտությամբ նպաստներ (բյուջեից)</t>
  </si>
  <si>
    <t xml:space="preserve"> - Հիվանդության և հաշմանդամության նպաստներ բյուջեից</t>
  </si>
  <si>
    <t xml:space="preserve"> - Մայրության նպաստներ բյուջեից</t>
  </si>
  <si>
    <t xml:space="preserve"> - Երեխաների կամ ընտանեկան նպաստներ բյուջեից</t>
  </si>
  <si>
    <t xml:space="preserve"> - Կենսաթոշակի անցնելու հետ կապված և տարիքային նպաստներ բյուջեից</t>
  </si>
  <si>
    <t xml:space="preserve"> - Հուղարկավորության նպաստներ բյուջեից</t>
  </si>
  <si>
    <t xml:space="preserve"> - Կրթական, մշակութային և սպորտային նպաստներ բյուջեից</t>
  </si>
  <si>
    <t xml:space="preserve"> - Բնակարանային նպաստներ բյուջեից</t>
  </si>
  <si>
    <t xml:space="preserve"> - Այլ նպաստներ բյուջեից</t>
  </si>
  <si>
    <t>Կենսաթոշակներ</t>
  </si>
  <si>
    <t xml:space="preserve"> - Կենսաթոշակներ</t>
  </si>
  <si>
    <t>ԱՅԼ ԾԱԽՍԵՐ</t>
  </si>
  <si>
    <t>Նվիրատվություններ ոչ կառավարչական (հասարակական) կազմակերպություններին</t>
  </si>
  <si>
    <t>Հարկեր, պարտադիր վճարներ և տույժեր, որոնք կառավարման տարբեր մակարդակների կողմից կիրառվում են միմյանց նկատմամբ</t>
  </si>
  <si>
    <t>Դատարանների կողմից նշանակված տույժեր և տուգանքներ</t>
  </si>
  <si>
    <t>Կառավարման մարմինների գործունեության հետևանքով առաջացած վնասվածքների կամ վնասների վերականգնում_x000D_</t>
  </si>
  <si>
    <t>Այլ ծախսեր</t>
  </si>
  <si>
    <t>Պահուստային միջոցներ</t>
  </si>
  <si>
    <t>ՈՉ ՖԻՆԱՆՍԱԿԱՆ ԱԿՏԻՎՆԵՐԻ ՀԵՏ ԳՈՐԾԱՌՆՈՒԹՅՈՒՆՆԵՐ</t>
  </si>
  <si>
    <t>ՈՉ ՖԻՆԱՆՍԱԿԱՆ ԱԿՏԻՎՆԵՐԻ ԳԾՈՎ ԾԱԽՍԵՐ</t>
  </si>
  <si>
    <t>ՀԻՄՆԱԿԱՆ ՄԻՋՈՑՆԵՐ</t>
  </si>
  <si>
    <t>ՇԵՆՔԵՐ ԵՎ ՇԻՆՈՒԹՅՈՒՆՆԵՐ</t>
  </si>
  <si>
    <t xml:space="preserve"> - Շենքերի և շինությունների ձեռքբերում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</si>
  <si>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</si>
  <si>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</si>
  <si>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>ՄԵՔԵՆԱՆԵՐԻ ԵՎ ՍԱՐՔԱՎՈՐՈՒՄՆԵՐԻ ՁԵՌՔԲԵՐՈՒՄ, ՊԱՀՊԱՆՈՒՄ ԵՎ ՀԻՄՆԱՆՈՐՈԳՈՒՄ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</si>
  <si>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</si>
  <si>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</si>
  <si>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</si>
  <si>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>ԱՅԼ ՀԻՄՆԱԿԱՆ ՄԻՋՈՑՆԵՐ</t>
  </si>
  <si>
    <t xml:space="preserve"> - 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</si>
  <si>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</si>
  <si>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</si>
  <si>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</si>
  <si>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ՈՉ ՖԻՆԱՆՍԱԿԱՆ ԱԿՏԻՎՆԵՐԻ ՕՏԱՐՈՒՄԻՑ ՄՈՒՏՔԵՐ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</si>
</sst>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tar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64" fontId="6" fillId="0" borderId="0" xfId="1" applyNumberFormat="1" applyFont="1" applyFill="1" applyAlignment="1">
      <alignment horizontal="center" wrapText="1"/>
    </xf>
    <xf numFmtId="43" fontId="5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64" fontId="4" fillId="0" borderId="1" xfId="1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 applyAlignment="1">
      <alignment horizontal="right" wrapText="1"/>
    </xf>
    <xf numFmtId="165" fontId="4" fillId="0" borderId="0" xfId="2" applyNumberFormat="1" applyFont="1" applyFill="1"/>
    <xf numFmtId="0" fontId="4" fillId="0" borderId="0" xfId="0" applyFont="1" applyFill="1"/>
    <xf numFmtId="164" fontId="5" fillId="0" borderId="1" xfId="1" applyNumberFormat="1" applyFont="1" applyFill="1" applyBorder="1" applyAlignment="1">
      <alignment horizontal="left" wrapText="1"/>
    </xf>
    <xf numFmtId="164" fontId="5" fillId="2" borderId="1" xfId="1" applyNumberFormat="1" applyFont="1" applyFill="1" applyBorder="1" applyAlignment="1">
      <alignment horizontal="right" wrapText="1"/>
    </xf>
    <xf numFmtId="165" fontId="4" fillId="2" borderId="1" xfId="2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164" fontId="5" fillId="0" borderId="1" xfId="1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164" fontId="5" fillId="0" borderId="1" xfId="1" applyNumberFormat="1" applyFont="1" applyFill="1" applyBorder="1"/>
    <xf numFmtId="165" fontId="5" fillId="0" borderId="1" xfId="2" applyNumberFormat="1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</cellXfs>
  <cellStyles count="15">
    <cellStyle name="_Sheet2" xfId="3"/>
    <cellStyle name="Comma" xfId="1" builtinId="3"/>
    <cellStyle name="Comma 2" xfId="4"/>
    <cellStyle name="Comma 2 2 2 3" xfId="5"/>
    <cellStyle name="Comma 3" xfId="6"/>
    <cellStyle name="Comma 4" xfId="7"/>
    <cellStyle name="Normal" xfId="0" builtinId="0"/>
    <cellStyle name="Normal 2" xfId="8"/>
    <cellStyle name="Normal 3" xfId="9"/>
    <cellStyle name="Percent" xfId="2" builtinId="5"/>
    <cellStyle name="Percent 2" xfId="10"/>
    <cellStyle name="Percent 2 4" xfId="11"/>
    <cellStyle name="Percent 3" xfId="12"/>
    <cellStyle name="Style 1" xfId="13"/>
    <cellStyle name="Процентн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0"/>
  <sheetViews>
    <sheetView tabSelected="1" workbookViewId="0">
      <selection activeCell="B15" sqref="B15"/>
    </sheetView>
  </sheetViews>
  <sheetFormatPr defaultRowHeight="13.5"/>
  <cols>
    <col min="1" max="1" width="54.140625" style="28" customWidth="1"/>
    <col min="2" max="2" width="17" style="28" bestFit="1" customWidth="1"/>
    <col min="3" max="3" width="17.28515625" style="28" bestFit="1" customWidth="1"/>
    <col min="4" max="4" width="16" style="22" bestFit="1" customWidth="1"/>
    <col min="5" max="5" width="16.42578125" style="22" customWidth="1"/>
    <col min="6" max="6" width="15.7109375" style="4" bestFit="1" customWidth="1"/>
    <col min="7" max="7" width="13.5703125" style="4" customWidth="1"/>
    <col min="8" max="8" width="12.5703125" style="4" customWidth="1"/>
    <col min="9" max="16384" width="9.140625" style="4"/>
  </cols>
  <sheetData>
    <row r="2" spans="1:9" s="2" customFormat="1" ht="15" customHeight="1">
      <c r="A2" s="1" t="s">
        <v>0</v>
      </c>
      <c r="B2" s="1"/>
      <c r="C2" s="1"/>
      <c r="D2" s="1"/>
      <c r="E2" s="1"/>
      <c r="F2" s="1"/>
      <c r="G2" s="1"/>
      <c r="H2" s="1"/>
    </row>
    <row r="3" spans="1:9" s="2" customFormat="1" ht="17.25">
      <c r="A3" s="1" t="s">
        <v>1</v>
      </c>
      <c r="B3" s="1"/>
      <c r="C3" s="1"/>
      <c r="D3" s="1"/>
      <c r="E3" s="1"/>
      <c r="F3" s="1"/>
      <c r="G3" s="1"/>
      <c r="H3" s="1"/>
    </row>
    <row r="4" spans="1:9" ht="18" customHeight="1">
      <c r="A4" s="3" t="s">
        <v>2</v>
      </c>
      <c r="B4" s="3"/>
      <c r="C4" s="3"/>
      <c r="D4" s="3"/>
      <c r="E4" s="3"/>
      <c r="F4" s="3"/>
      <c r="G4" s="3"/>
      <c r="H4" s="3"/>
    </row>
    <row r="5" spans="1:9" ht="15.75" customHeight="1">
      <c r="A5" s="3" t="s">
        <v>3</v>
      </c>
      <c r="B5" s="3"/>
      <c r="C5" s="3"/>
      <c r="D5" s="3"/>
      <c r="E5" s="3"/>
      <c r="F5" s="3"/>
      <c r="G5" s="3"/>
      <c r="H5" s="3"/>
    </row>
    <row r="6" spans="1:9">
      <c r="A6" s="5"/>
      <c r="B6" s="6"/>
      <c r="C6" s="6"/>
      <c r="D6" s="7"/>
      <c r="E6" s="7"/>
      <c r="F6" s="8"/>
      <c r="G6" s="8"/>
    </row>
    <row r="7" spans="1:9" s="13" customFormat="1" ht="117.75" customHeight="1">
      <c r="A7" s="9" t="s">
        <v>4</v>
      </c>
      <c r="B7" s="10" t="s">
        <v>5</v>
      </c>
      <c r="C7" s="11" t="s">
        <v>6</v>
      </c>
      <c r="D7" s="11" t="s">
        <v>7</v>
      </c>
      <c r="E7" s="11" t="s">
        <v>8</v>
      </c>
      <c r="F7" s="10" t="s">
        <v>9</v>
      </c>
      <c r="G7" s="12" t="s">
        <v>10</v>
      </c>
      <c r="H7" s="12" t="s">
        <v>11</v>
      </c>
    </row>
    <row r="8" spans="1:9" s="18" customFormat="1" ht="16.5" customHeight="1">
      <c r="A8" s="14" t="s">
        <v>12</v>
      </c>
      <c r="B8" s="15">
        <f>B10+B72</f>
        <v>1850877541.1800001</v>
      </c>
      <c r="C8" s="15">
        <f>C10+C72</f>
        <v>1856851697.98</v>
      </c>
      <c r="D8" s="15">
        <f>D10+D72</f>
        <v>404176726.83000004</v>
      </c>
      <c r="E8" s="15">
        <f>E10+E72</f>
        <v>466945519.13</v>
      </c>
      <c r="F8" s="15">
        <f>F10+F72</f>
        <v>404890957.59999996</v>
      </c>
      <c r="G8" s="16">
        <f>F8/C8</f>
        <v>0.21805239375899851</v>
      </c>
      <c r="H8" s="16">
        <f>F8/E8</f>
        <v>0.8671053495799288</v>
      </c>
      <c r="I8" s="17"/>
    </row>
    <row r="9" spans="1:9" s="22" customFormat="1" ht="13.5" customHeight="1">
      <c r="A9" s="19" t="s">
        <v>13</v>
      </c>
      <c r="B9" s="20"/>
      <c r="C9" s="20"/>
      <c r="D9" s="20"/>
      <c r="E9" s="20"/>
      <c r="F9" s="20"/>
      <c r="G9" s="20"/>
      <c r="H9" s="21"/>
    </row>
    <row r="10" spans="1:9" s="18" customFormat="1" ht="14.25" customHeight="1">
      <c r="A10" s="14" t="s">
        <v>14</v>
      </c>
      <c r="B10" s="15">
        <f>B12+B15+B23+B27+B31+B48+B64</f>
        <v>1634558623.6000001</v>
      </c>
      <c r="C10" s="15">
        <f>C12+C15+C23+C27+C31+C48+C64</f>
        <v>1645369141.5999999</v>
      </c>
      <c r="D10" s="15">
        <f>D12+D15+D23+D27+D31+D48+D64</f>
        <v>374530346.73000002</v>
      </c>
      <c r="E10" s="15">
        <f>E12+E15+E23+E27+E31+E48+E64</f>
        <v>402204183.73000002</v>
      </c>
      <c r="F10" s="15">
        <f>F12+F15+F23+F27+F31+F48+F64</f>
        <v>355805920.34999996</v>
      </c>
      <c r="G10" s="16">
        <f>F10/C10</f>
        <v>0.21624686604004559</v>
      </c>
      <c r="H10" s="16">
        <f>F10/E10</f>
        <v>0.88464002798352981</v>
      </c>
    </row>
    <row r="11" spans="1:9" ht="13.5" customHeight="1">
      <c r="A11" s="19" t="s">
        <v>13</v>
      </c>
      <c r="B11" s="23"/>
      <c r="C11" s="23"/>
      <c r="D11" s="23"/>
      <c r="E11" s="23"/>
      <c r="F11" s="23"/>
      <c r="G11" s="24"/>
      <c r="H11" s="24"/>
    </row>
    <row r="12" spans="1:9" s="18" customFormat="1" ht="18.75" customHeight="1">
      <c r="A12" s="14" t="s">
        <v>15</v>
      </c>
      <c r="B12" s="15">
        <f>B14</f>
        <v>182755164.30000001</v>
      </c>
      <c r="C12" s="15">
        <f>C14</f>
        <v>182527448</v>
      </c>
      <c r="D12" s="15">
        <f>D14</f>
        <v>37827901.659999996</v>
      </c>
      <c r="E12" s="15">
        <f>E14</f>
        <v>37619571.520000003</v>
      </c>
      <c r="F12" s="15">
        <f>F14</f>
        <v>33989115.020000003</v>
      </c>
      <c r="G12" s="16">
        <f>F12/C12</f>
        <v>0.18621371959355945</v>
      </c>
      <c r="H12" s="16">
        <f>F12/E12</f>
        <v>0.90349553827135143</v>
      </c>
    </row>
    <row r="13" spans="1:9" ht="15.75" customHeight="1">
      <c r="A13" s="19" t="s">
        <v>13</v>
      </c>
      <c r="B13" s="23"/>
      <c r="C13" s="23"/>
      <c r="D13" s="23"/>
      <c r="E13" s="23"/>
      <c r="F13" s="23"/>
      <c r="G13" s="24"/>
      <c r="H13" s="24"/>
    </row>
    <row r="14" spans="1:9" ht="19.5" customHeight="1">
      <c r="A14" s="25" t="s">
        <v>16</v>
      </c>
      <c r="B14" s="23">
        <v>182755164.30000001</v>
      </c>
      <c r="C14" s="23">
        <v>182527448</v>
      </c>
      <c r="D14" s="23">
        <v>37827901.659999996</v>
      </c>
      <c r="E14" s="23">
        <v>37619571.520000003</v>
      </c>
      <c r="F14" s="23">
        <v>33989115.020000003</v>
      </c>
      <c r="G14" s="24">
        <f>F14/C14</f>
        <v>0.18621371959355945</v>
      </c>
      <c r="H14" s="24">
        <f>F14/E14</f>
        <v>0.90349553827135143</v>
      </c>
    </row>
    <row r="15" spans="1:9" ht="32.25" customHeight="1">
      <c r="A15" s="14" t="s">
        <v>17</v>
      </c>
      <c r="B15" s="15">
        <f>B17+B18+B19+B20+B21+B22</f>
        <v>200187379.21000001</v>
      </c>
      <c r="C15" s="15">
        <f>C17+C18+C19+C20+C21+C22</f>
        <v>193237195.84999999</v>
      </c>
      <c r="D15" s="15">
        <f>D17+D18+D19+D20+D21+D22</f>
        <v>41674965.210000001</v>
      </c>
      <c r="E15" s="15">
        <f>E17+E18+E19+E20+E21+E22</f>
        <v>35497642.890000001</v>
      </c>
      <c r="F15" s="15">
        <f>F17+F18+F19+F20+F21+F22</f>
        <v>25399115.5</v>
      </c>
      <c r="G15" s="16">
        <f>F15/C15</f>
        <v>0.13144009562070036</v>
      </c>
      <c r="H15" s="16">
        <f>F15/E15</f>
        <v>0.71551555067210271</v>
      </c>
    </row>
    <row r="16" spans="1:9" s="18" customFormat="1" ht="17.25" customHeight="1">
      <c r="A16" s="19" t="s">
        <v>13</v>
      </c>
      <c r="B16" s="23"/>
      <c r="C16" s="23"/>
      <c r="D16" s="23"/>
      <c r="E16" s="23"/>
      <c r="F16" s="23"/>
      <c r="G16" s="24"/>
      <c r="H16" s="24"/>
    </row>
    <row r="17" spans="1:8" ht="20.25" customHeight="1">
      <c r="A17" s="25" t="s">
        <v>18</v>
      </c>
      <c r="B17" s="23">
        <v>16841687.199999999</v>
      </c>
      <c r="C17" s="23">
        <v>16465061.74</v>
      </c>
      <c r="D17" s="23">
        <v>5693610.1600000001</v>
      </c>
      <c r="E17" s="23">
        <v>5417840.9100000001</v>
      </c>
      <c r="F17" s="23">
        <v>4293874.4000000004</v>
      </c>
      <c r="G17" s="24">
        <f t="shared" ref="G17:G23" si="0">F17/C17</f>
        <v>0.26078702089336958</v>
      </c>
      <c r="H17" s="24">
        <f t="shared" ref="H17:H23" si="1">F17/E17</f>
        <v>0.79254346359166172</v>
      </c>
    </row>
    <row r="18" spans="1:8" ht="20.25" customHeight="1">
      <c r="A18" s="25" t="s">
        <v>19</v>
      </c>
      <c r="B18" s="23">
        <v>5498169.2000000002</v>
      </c>
      <c r="C18" s="23">
        <v>5200754.63</v>
      </c>
      <c r="D18" s="23">
        <v>1219901.04</v>
      </c>
      <c r="E18" s="23">
        <v>1152368.19</v>
      </c>
      <c r="F18" s="23">
        <v>577232.71</v>
      </c>
      <c r="G18" s="24">
        <f t="shared" si="0"/>
        <v>0.11099018336114042</v>
      </c>
      <c r="H18" s="24">
        <f t="shared" si="1"/>
        <v>0.50090996524296627</v>
      </c>
    </row>
    <row r="19" spans="1:8" ht="20.25" customHeight="1">
      <c r="A19" s="25" t="s">
        <v>20</v>
      </c>
      <c r="B19" s="23">
        <v>113964611.40000001</v>
      </c>
      <c r="C19" s="23">
        <v>111933776.36</v>
      </c>
      <c r="D19" s="23">
        <v>22491847.77</v>
      </c>
      <c r="E19" s="23">
        <v>21740797.899999999</v>
      </c>
      <c r="F19" s="23">
        <v>17858212.09</v>
      </c>
      <c r="G19" s="24">
        <f t="shared" si="0"/>
        <v>0.15954265701323828</v>
      </c>
      <c r="H19" s="24">
        <f t="shared" si="1"/>
        <v>0.82141475083580084</v>
      </c>
    </row>
    <row r="20" spans="1:8" ht="20.25" customHeight="1">
      <c r="A20" s="25" t="s">
        <v>21</v>
      </c>
      <c r="B20" s="23">
        <v>1500260</v>
      </c>
      <c r="C20" s="23">
        <v>1214820.8999999999</v>
      </c>
      <c r="D20" s="23">
        <v>281451.11</v>
      </c>
      <c r="E20" s="23">
        <v>288836.81</v>
      </c>
      <c r="F20" s="23">
        <v>46563.31</v>
      </c>
      <c r="G20" s="24">
        <f t="shared" si="0"/>
        <v>3.8329361966031372E-2</v>
      </c>
      <c r="H20" s="24">
        <f t="shared" si="1"/>
        <v>0.16120975023924408</v>
      </c>
    </row>
    <row r="21" spans="1:8" ht="35.25" customHeight="1">
      <c r="A21" s="25" t="s">
        <v>22</v>
      </c>
      <c r="B21" s="23">
        <v>16610435.6</v>
      </c>
      <c r="C21" s="23">
        <v>16885489.309999999</v>
      </c>
      <c r="D21" s="23">
        <v>1824208.55</v>
      </c>
      <c r="E21" s="23">
        <v>1965845.83</v>
      </c>
      <c r="F21" s="23">
        <v>1354871.51</v>
      </c>
      <c r="G21" s="24">
        <f t="shared" si="0"/>
        <v>8.0238806535361223E-2</v>
      </c>
      <c r="H21" s="24">
        <f t="shared" si="1"/>
        <v>0.68920537374998525</v>
      </c>
    </row>
    <row r="22" spans="1:8" ht="22.5" customHeight="1">
      <c r="A22" s="25" t="s">
        <v>23</v>
      </c>
      <c r="B22" s="23">
        <v>45772215.810000002</v>
      </c>
      <c r="C22" s="23">
        <v>41537292.909999996</v>
      </c>
      <c r="D22" s="23">
        <v>10163946.58</v>
      </c>
      <c r="E22" s="23">
        <v>4931953.25</v>
      </c>
      <c r="F22" s="23">
        <v>1268361.48</v>
      </c>
      <c r="G22" s="24">
        <f t="shared" si="0"/>
        <v>3.0535487296877866E-2</v>
      </c>
      <c r="H22" s="24">
        <f t="shared" si="1"/>
        <v>0.25717224306617259</v>
      </c>
    </row>
    <row r="23" spans="1:8" ht="22.5" customHeight="1">
      <c r="A23" s="14" t="s">
        <v>24</v>
      </c>
      <c r="B23" s="15">
        <f>B25+B26</f>
        <v>194700079.69999999</v>
      </c>
      <c r="C23" s="15">
        <f>C25+C26</f>
        <v>194545079.69999999</v>
      </c>
      <c r="D23" s="15">
        <f>D25+D26</f>
        <v>37844836.700000003</v>
      </c>
      <c r="E23" s="15">
        <f>E25+E26</f>
        <v>37804836.700000003</v>
      </c>
      <c r="F23" s="15">
        <f>F25+F26</f>
        <v>37292613.399999999</v>
      </c>
      <c r="G23" s="16">
        <f t="shared" si="0"/>
        <v>0.19169137280422313</v>
      </c>
      <c r="H23" s="16">
        <f t="shared" si="1"/>
        <v>0.98645085272911637</v>
      </c>
    </row>
    <row r="24" spans="1:8" s="18" customFormat="1" ht="18" customHeight="1">
      <c r="A24" s="19" t="s">
        <v>13</v>
      </c>
      <c r="B24" s="23"/>
      <c r="C24" s="23"/>
      <c r="D24" s="23"/>
      <c r="E24" s="23"/>
      <c r="F24" s="23"/>
      <c r="G24" s="24"/>
      <c r="H24" s="24"/>
    </row>
    <row r="25" spans="1:8" ht="22.5" customHeight="1">
      <c r="A25" s="25" t="s">
        <v>25</v>
      </c>
      <c r="B25" s="23">
        <v>112272772.8</v>
      </c>
      <c r="C25" s="23">
        <v>112272772.8</v>
      </c>
      <c r="D25" s="23">
        <v>14657327.300000001</v>
      </c>
      <c r="E25" s="23">
        <v>14657327.300000001</v>
      </c>
      <c r="F25" s="23">
        <v>14470824.07</v>
      </c>
      <c r="G25" s="24">
        <f>F25/C25</f>
        <v>0.12888987872222571</v>
      </c>
      <c r="H25" s="24">
        <f>F25/E25</f>
        <v>0.98727576820911955</v>
      </c>
    </row>
    <row r="26" spans="1:8" ht="22.5" customHeight="1">
      <c r="A26" s="25" t="s">
        <v>26</v>
      </c>
      <c r="B26" s="23">
        <v>82427306.900000006</v>
      </c>
      <c r="C26" s="23">
        <v>82272306.900000006</v>
      </c>
      <c r="D26" s="23">
        <v>23187509.399999999</v>
      </c>
      <c r="E26" s="23">
        <v>23147509.399999999</v>
      </c>
      <c r="F26" s="23">
        <v>22821789.329999998</v>
      </c>
      <c r="G26" s="24">
        <f>F26/C26</f>
        <v>0.27739333185028264</v>
      </c>
      <c r="H26" s="24">
        <f>F26/E26</f>
        <v>0.98592850468828408</v>
      </c>
    </row>
    <row r="27" spans="1:8" ht="22.5" customHeight="1">
      <c r="A27" s="14" t="s">
        <v>27</v>
      </c>
      <c r="B27" s="15">
        <f>B29+B30</f>
        <v>125484444.5</v>
      </c>
      <c r="C27" s="15">
        <f>C29+C30</f>
        <v>124427181</v>
      </c>
      <c r="D27" s="15">
        <f>D29+D30</f>
        <v>28559472.100000001</v>
      </c>
      <c r="E27" s="15">
        <f>E29+E30</f>
        <v>28702099.5</v>
      </c>
      <c r="F27" s="15">
        <f>F29+F30</f>
        <v>23498087.460000001</v>
      </c>
      <c r="G27" s="16">
        <f>F27/C27</f>
        <v>0.18885011515289413</v>
      </c>
      <c r="H27" s="16">
        <f>F27/E27</f>
        <v>0.81868880219023699</v>
      </c>
    </row>
    <row r="28" spans="1:8" s="18" customFormat="1" ht="17.25" customHeight="1">
      <c r="A28" s="19" t="s">
        <v>13</v>
      </c>
      <c r="B28" s="23"/>
      <c r="C28" s="23"/>
      <c r="D28" s="23"/>
      <c r="E28" s="23"/>
      <c r="F28" s="23"/>
      <c r="G28" s="24"/>
      <c r="H28" s="24"/>
    </row>
    <row r="29" spans="1:8" ht="22.5" customHeight="1">
      <c r="A29" s="25" t="s">
        <v>28</v>
      </c>
      <c r="B29" s="23">
        <v>106498907.2</v>
      </c>
      <c r="C29" s="23">
        <v>106517014.40000001</v>
      </c>
      <c r="D29" s="23">
        <v>21362625.300000001</v>
      </c>
      <c r="E29" s="23">
        <v>21375195.300000001</v>
      </c>
      <c r="F29" s="23">
        <v>20111357.84</v>
      </c>
      <c r="G29" s="24">
        <f>F29/C29</f>
        <v>0.18880887671594368</v>
      </c>
      <c r="H29" s="24">
        <f>F29/E29</f>
        <v>0.94087364151475139</v>
      </c>
    </row>
    <row r="30" spans="1:8" ht="22.5" customHeight="1">
      <c r="A30" s="25" t="s">
        <v>29</v>
      </c>
      <c r="B30" s="23">
        <v>18985537.300000001</v>
      </c>
      <c r="C30" s="23">
        <v>17910166.600000001</v>
      </c>
      <c r="D30" s="23">
        <v>7196846.7999999998</v>
      </c>
      <c r="E30" s="23">
        <v>7326904.1999999993</v>
      </c>
      <c r="F30" s="23">
        <v>3386729.62</v>
      </c>
      <c r="G30" s="24">
        <f>F30/C30</f>
        <v>0.18909537223400255</v>
      </c>
      <c r="H30" s="24">
        <f>F30/E30</f>
        <v>0.46223200516256246</v>
      </c>
    </row>
    <row r="31" spans="1:8" ht="31.5" customHeight="1">
      <c r="A31" s="14" t="s">
        <v>30</v>
      </c>
      <c r="B31" s="15">
        <f>B33+B36+B45</f>
        <v>165366348.51000002</v>
      </c>
      <c r="C31" s="15">
        <f>C33+C36+C45</f>
        <v>166627147.49000001</v>
      </c>
      <c r="D31" s="15">
        <f>D33+D36+D45</f>
        <v>36136530.849999994</v>
      </c>
      <c r="E31" s="15">
        <f>E33+E36+E45</f>
        <v>43800853.829999998</v>
      </c>
      <c r="F31" s="15">
        <f>F33+F36+F45</f>
        <v>39953633.919999994</v>
      </c>
      <c r="G31" s="16">
        <f>F31/C31</f>
        <v>0.23977865865103271</v>
      </c>
      <c r="H31" s="16">
        <f>F31/E31</f>
        <v>0.91216564122398514</v>
      </c>
    </row>
    <row r="32" spans="1:8" s="18" customFormat="1" ht="21.75" customHeight="1">
      <c r="A32" s="19" t="s">
        <v>13</v>
      </c>
      <c r="B32" s="23"/>
      <c r="C32" s="23"/>
      <c r="D32" s="23"/>
      <c r="E32" s="23"/>
      <c r="F32" s="23"/>
      <c r="G32" s="24"/>
      <c r="H32" s="24"/>
    </row>
    <row r="33" spans="1:8" ht="21" customHeight="1">
      <c r="A33" s="25" t="s">
        <v>31</v>
      </c>
      <c r="B33" s="23">
        <f>B35</f>
        <v>4034454.9</v>
      </c>
      <c r="C33" s="23">
        <f>C35</f>
        <v>4036827.24</v>
      </c>
      <c r="D33" s="23">
        <f>D35</f>
        <v>1291492.1000000001</v>
      </c>
      <c r="E33" s="23">
        <f>E35</f>
        <v>1283045.74</v>
      </c>
      <c r="F33" s="23">
        <f>F35</f>
        <v>815467.12</v>
      </c>
      <c r="G33" s="24">
        <f>F33/C33</f>
        <v>0.20200694048031639</v>
      </c>
      <c r="H33" s="24">
        <f>F33/E33</f>
        <v>0.63557135539065035</v>
      </c>
    </row>
    <row r="34" spans="1:8" ht="24" customHeight="1">
      <c r="A34" s="19" t="s">
        <v>13</v>
      </c>
      <c r="B34" s="23"/>
      <c r="C34" s="23"/>
      <c r="D34" s="23"/>
      <c r="E34" s="23"/>
      <c r="F34" s="23"/>
      <c r="G34" s="24"/>
      <c r="H34" s="24"/>
    </row>
    <row r="35" spans="1:8" ht="38.25" customHeight="1">
      <c r="A35" s="25" t="s">
        <v>32</v>
      </c>
      <c r="B35" s="23">
        <v>4034454.9</v>
      </c>
      <c r="C35" s="23">
        <v>4036827.24</v>
      </c>
      <c r="D35" s="23">
        <v>1291492.1000000001</v>
      </c>
      <c r="E35" s="23">
        <v>1283045.74</v>
      </c>
      <c r="F35" s="23">
        <v>815467.12</v>
      </c>
      <c r="G35" s="24">
        <f>F35/C35</f>
        <v>0.20200694048031639</v>
      </c>
      <c r="H35" s="24">
        <f>F35/E35</f>
        <v>0.63557135539065035</v>
      </c>
    </row>
    <row r="36" spans="1:8" ht="37.5" customHeight="1">
      <c r="A36" s="25" t="s">
        <v>33</v>
      </c>
      <c r="B36" s="23">
        <f>B38+B39+B40+B41+B42+B43+B44</f>
        <v>149750022.21000001</v>
      </c>
      <c r="C36" s="23">
        <f>C38+C39+C40+C41+C42+C43+C44</f>
        <v>150915670.84999999</v>
      </c>
      <c r="D36" s="23">
        <f>D38+D39+D40+D41+D42+D43+D44</f>
        <v>34224577.349999994</v>
      </c>
      <c r="E36" s="23">
        <f>E38+E39+E40+E41+E42+E43+E44</f>
        <v>41747418.689999998</v>
      </c>
      <c r="F36" s="23">
        <f>F38+F39+F40+F41+F42+F43+F44</f>
        <v>39020317.079999998</v>
      </c>
      <c r="G36" s="24">
        <f>F36/C36</f>
        <v>0.25855709258174764</v>
      </c>
      <c r="H36" s="24">
        <f>F36/E36</f>
        <v>0.93467616212991778</v>
      </c>
    </row>
    <row r="37" spans="1:8" ht="15.75" customHeight="1">
      <c r="A37" s="19" t="s">
        <v>13</v>
      </c>
      <c r="B37" s="23"/>
      <c r="C37" s="23"/>
      <c r="D37" s="23"/>
      <c r="E37" s="23"/>
      <c r="F37" s="23"/>
      <c r="G37" s="24"/>
      <c r="H37" s="24"/>
    </row>
    <row r="38" spans="1:8" ht="20.25" customHeight="1">
      <c r="A38" s="25" t="s">
        <v>34</v>
      </c>
      <c r="B38" s="23">
        <v>9019489.1999999993</v>
      </c>
      <c r="C38" s="23">
        <v>4815710.0999999996</v>
      </c>
      <c r="D38" s="23">
        <v>1838601.4</v>
      </c>
      <c r="E38" s="23">
        <v>1668961.4</v>
      </c>
      <c r="F38" s="23">
        <v>1612691</v>
      </c>
      <c r="G38" s="24">
        <f t="shared" ref="G38:G45" si="2">F38/C38</f>
        <v>0.33488124627767774</v>
      </c>
      <c r="H38" s="24">
        <f t="shared" ref="H38:H45" si="3">F38/E38</f>
        <v>0.96628418128783566</v>
      </c>
    </row>
    <row r="39" spans="1:8" ht="48" customHeight="1">
      <c r="A39" s="25" t="s">
        <v>35</v>
      </c>
      <c r="B39" s="23">
        <v>64537164.5</v>
      </c>
      <c r="C39" s="23">
        <v>64537164.5</v>
      </c>
      <c r="D39" s="23">
        <v>16134291.1</v>
      </c>
      <c r="E39" s="23">
        <v>16134291.1</v>
      </c>
      <c r="F39" s="23">
        <v>16134291.1</v>
      </c>
      <c r="G39" s="24">
        <f t="shared" si="2"/>
        <v>0.24999999961262628</v>
      </c>
      <c r="H39" s="24">
        <f t="shared" si="3"/>
        <v>1</v>
      </c>
    </row>
    <row r="40" spans="1:8" ht="40.5" customHeight="1">
      <c r="A40" s="25" t="s">
        <v>36</v>
      </c>
      <c r="B40" s="23">
        <v>59819.5</v>
      </c>
      <c r="C40" s="23">
        <v>59819.5</v>
      </c>
      <c r="D40" s="23">
        <v>14954.9</v>
      </c>
      <c r="E40" s="23">
        <v>14954.9</v>
      </c>
      <c r="F40" s="23">
        <v>14954.9</v>
      </c>
      <c r="G40" s="24">
        <f t="shared" si="2"/>
        <v>0.25000041792392114</v>
      </c>
      <c r="H40" s="24">
        <f t="shared" si="3"/>
        <v>1</v>
      </c>
    </row>
    <row r="41" spans="1:8" ht="31.5" customHeight="1">
      <c r="A41" s="25" t="s">
        <v>37</v>
      </c>
      <c r="B41" s="23">
        <v>29727.200000000001</v>
      </c>
      <c r="C41" s="23">
        <v>28419.3</v>
      </c>
      <c r="D41" s="23">
        <v>5945.4</v>
      </c>
      <c r="E41" s="23">
        <v>5945.4</v>
      </c>
      <c r="F41" s="23">
        <v>3360.9</v>
      </c>
      <c r="G41" s="24">
        <f t="shared" si="2"/>
        <v>0.11826118166175803</v>
      </c>
      <c r="H41" s="24">
        <f t="shared" si="3"/>
        <v>0.56529417701079832</v>
      </c>
    </row>
    <row r="42" spans="1:8" ht="31.5" customHeight="1">
      <c r="A42" s="25" t="s">
        <v>38</v>
      </c>
      <c r="B42" s="23">
        <v>45482107.399999999</v>
      </c>
      <c r="C42" s="23">
        <v>44992551.5</v>
      </c>
      <c r="D42" s="23">
        <v>9772105.3000000007</v>
      </c>
      <c r="E42" s="23">
        <v>10601062.9</v>
      </c>
      <c r="F42" s="23">
        <v>9455930.1199999992</v>
      </c>
      <c r="G42" s="24">
        <f t="shared" si="2"/>
        <v>0.21016656768176392</v>
      </c>
      <c r="H42" s="24">
        <f t="shared" si="3"/>
        <v>0.89197943726944573</v>
      </c>
    </row>
    <row r="43" spans="1:8" ht="31.5" customHeight="1">
      <c r="A43" s="25" t="s">
        <v>39</v>
      </c>
      <c r="B43" s="23">
        <v>654706.5</v>
      </c>
      <c r="C43" s="23">
        <v>636946</v>
      </c>
      <c r="D43" s="23">
        <v>217382.9</v>
      </c>
      <c r="E43" s="23">
        <v>217922.9</v>
      </c>
      <c r="F43" s="23">
        <v>204542.07999999999</v>
      </c>
      <c r="G43" s="24">
        <f t="shared" si="2"/>
        <v>0.32112938930458779</v>
      </c>
      <c r="H43" s="24">
        <f t="shared" si="3"/>
        <v>0.93859837584760475</v>
      </c>
    </row>
    <row r="44" spans="1:8" ht="31.5" customHeight="1">
      <c r="A44" s="25" t="s">
        <v>40</v>
      </c>
      <c r="B44" s="23">
        <v>29967007.91</v>
      </c>
      <c r="C44" s="23">
        <v>35845059.950000003</v>
      </c>
      <c r="D44" s="23">
        <v>6241296.3499999996</v>
      </c>
      <c r="E44" s="23">
        <v>13104280.09</v>
      </c>
      <c r="F44" s="23">
        <v>11594546.98</v>
      </c>
      <c r="G44" s="24">
        <f t="shared" si="2"/>
        <v>0.32346289826751984</v>
      </c>
      <c r="H44" s="24">
        <f t="shared" si="3"/>
        <v>0.88479083935697533</v>
      </c>
    </row>
    <row r="45" spans="1:8" ht="31.5" customHeight="1">
      <c r="A45" s="25" t="s">
        <v>41</v>
      </c>
      <c r="B45" s="23">
        <v>11581871.4</v>
      </c>
      <c r="C45" s="23">
        <v>11674649.4</v>
      </c>
      <c r="D45" s="23">
        <v>620461.4</v>
      </c>
      <c r="E45" s="23">
        <v>770389.4</v>
      </c>
      <c r="F45" s="23">
        <v>117849.72</v>
      </c>
      <c r="G45" s="24">
        <f t="shared" si="2"/>
        <v>1.0094497570094053E-2</v>
      </c>
      <c r="H45" s="24">
        <f t="shared" si="3"/>
        <v>0.15297422316558354</v>
      </c>
    </row>
    <row r="46" spans="1:8" ht="15.75" customHeight="1">
      <c r="A46" s="25" t="s">
        <v>42</v>
      </c>
      <c r="B46" s="26"/>
      <c r="C46" s="26"/>
      <c r="D46" s="26"/>
      <c r="E46" s="26"/>
      <c r="F46" s="26"/>
      <c r="G46" s="27"/>
      <c r="H46" s="24"/>
    </row>
    <row r="47" spans="1:8" ht="22.5" customHeight="1">
      <c r="A47" s="25" t="s">
        <v>43</v>
      </c>
      <c r="B47" s="23">
        <v>8073512.0999999996</v>
      </c>
      <c r="C47" s="23">
        <v>8073512.0999999996</v>
      </c>
      <c r="D47" s="23">
        <v>150000</v>
      </c>
      <c r="E47" s="23">
        <v>150000</v>
      </c>
      <c r="F47" s="23">
        <v>0</v>
      </c>
      <c r="G47" s="24">
        <f>F47/C47</f>
        <v>0</v>
      </c>
      <c r="H47" s="24">
        <f>F47/E47</f>
        <v>0</v>
      </c>
    </row>
    <row r="48" spans="1:8" ht="19.5" customHeight="1">
      <c r="A48" s="14" t="s">
        <v>44</v>
      </c>
      <c r="B48" s="15">
        <f>B50+B51+B61</f>
        <v>527872801.67999995</v>
      </c>
      <c r="C48" s="15">
        <f>C50+C51+C61</f>
        <v>539632251.68000007</v>
      </c>
      <c r="D48" s="15">
        <f>D50+D51+D61</f>
        <v>131259380.28</v>
      </c>
      <c r="E48" s="15">
        <f>E50+E51+E61</f>
        <v>157847172.38</v>
      </c>
      <c r="F48" s="15">
        <f>F50+F51+F61</f>
        <v>147344059.41</v>
      </c>
      <c r="G48" s="16">
        <f>F48/C48</f>
        <v>0.27304531734581067</v>
      </c>
      <c r="H48" s="16">
        <f>F48/E48</f>
        <v>0.93346023998000494</v>
      </c>
    </row>
    <row r="49" spans="1:8" s="18" customFormat="1" ht="14.25">
      <c r="A49" s="19" t="s">
        <v>13</v>
      </c>
      <c r="B49" s="23"/>
      <c r="C49" s="23"/>
      <c r="D49" s="23"/>
      <c r="E49" s="23"/>
      <c r="F49" s="23"/>
      <c r="G49" s="24"/>
      <c r="H49" s="24"/>
    </row>
    <row r="50" spans="1:8" ht="23.25" customHeight="1">
      <c r="A50" s="25" t="s">
        <v>45</v>
      </c>
      <c r="B50" s="23">
        <v>910213</v>
      </c>
      <c r="C50" s="23">
        <v>910213</v>
      </c>
      <c r="D50" s="23">
        <v>225203.20000000001</v>
      </c>
      <c r="E50" s="23">
        <v>225203.20000000001</v>
      </c>
      <c r="F50" s="23">
        <v>179808.62</v>
      </c>
      <c r="G50" s="24">
        <f>F50/C50</f>
        <v>0.19754565140247393</v>
      </c>
      <c r="H50" s="24">
        <f>F50/E50</f>
        <v>0.79842835270546775</v>
      </c>
    </row>
    <row r="51" spans="1:8" ht="33" customHeight="1">
      <c r="A51" s="25" t="s">
        <v>46</v>
      </c>
      <c r="B51" s="23">
        <f>SUM(B53:B60)</f>
        <v>175425447.66</v>
      </c>
      <c r="C51" s="23">
        <f>SUM(C53:C60)</f>
        <v>202153125.66000003</v>
      </c>
      <c r="D51" s="23">
        <f>SUM(D53:D60)</f>
        <v>42321219.520000003</v>
      </c>
      <c r="E51" s="23">
        <f>SUM(E53:E60)</f>
        <v>66485989.620000005</v>
      </c>
      <c r="F51" s="23">
        <f>SUM(F53:F60)</f>
        <v>57894873.489999995</v>
      </c>
      <c r="G51" s="24">
        <f>F51/C51</f>
        <v>0.28639118638894057</v>
      </c>
      <c r="H51" s="24">
        <f>F51/E51</f>
        <v>0.87078306002358619</v>
      </c>
    </row>
    <row r="52" spans="1:8">
      <c r="A52" s="19" t="s">
        <v>13</v>
      </c>
      <c r="B52" s="23"/>
      <c r="C52" s="23"/>
      <c r="D52" s="23"/>
      <c r="E52" s="23"/>
      <c r="F52" s="23"/>
      <c r="G52" s="24"/>
      <c r="H52" s="24"/>
    </row>
    <row r="53" spans="1:8" ht="30" customHeight="1">
      <c r="A53" s="25" t="s">
        <v>47</v>
      </c>
      <c r="B53" s="23">
        <v>3009220.8</v>
      </c>
      <c r="C53" s="23">
        <v>3009220.8</v>
      </c>
      <c r="D53" s="23">
        <v>902766.2</v>
      </c>
      <c r="E53" s="23">
        <v>902766.2</v>
      </c>
      <c r="F53" s="23">
        <v>900938.4</v>
      </c>
      <c r="G53" s="24">
        <f t="shared" ref="G53:G61" si="4">F53/C53</f>
        <v>0.29939258694476661</v>
      </c>
      <c r="H53" s="24">
        <f t="shared" ref="H53:H61" si="5">F53/E53</f>
        <v>0.99797533403443783</v>
      </c>
    </row>
    <row r="54" spans="1:8" ht="19.5" customHeight="1">
      <c r="A54" s="25" t="s">
        <v>48</v>
      </c>
      <c r="B54" s="23">
        <v>19121596</v>
      </c>
      <c r="C54" s="23">
        <v>19121596</v>
      </c>
      <c r="D54" s="23">
        <v>5422027.7000000002</v>
      </c>
      <c r="E54" s="23">
        <v>5422027.7000000002</v>
      </c>
      <c r="F54" s="23">
        <v>4760157.66</v>
      </c>
      <c r="G54" s="24">
        <f t="shared" si="4"/>
        <v>0.24894144087135822</v>
      </c>
      <c r="H54" s="24">
        <f t="shared" si="5"/>
        <v>0.87792942481647596</v>
      </c>
    </row>
    <row r="55" spans="1:8" ht="19.5" customHeight="1">
      <c r="A55" s="25" t="s">
        <v>49</v>
      </c>
      <c r="B55" s="23">
        <v>53702312.700000003</v>
      </c>
      <c r="C55" s="23">
        <v>53555364.700000003</v>
      </c>
      <c r="D55" s="23">
        <v>13228931.300000001</v>
      </c>
      <c r="E55" s="23">
        <v>12713092.800000001</v>
      </c>
      <c r="F55" s="23">
        <v>12130632.869999999</v>
      </c>
      <c r="G55" s="24">
        <f t="shared" si="4"/>
        <v>0.22650640020755938</v>
      </c>
      <c r="H55" s="24">
        <f t="shared" si="5"/>
        <v>0.9541842461812281</v>
      </c>
    </row>
    <row r="56" spans="1:8" ht="27">
      <c r="A56" s="25" t="s">
        <v>50</v>
      </c>
      <c r="B56" s="23">
        <v>97589.5</v>
      </c>
      <c r="C56" s="23">
        <v>57589.5</v>
      </c>
      <c r="D56" s="23">
        <v>24397.4</v>
      </c>
      <c r="E56" s="23">
        <v>24397.4</v>
      </c>
      <c r="F56" s="23">
        <v>10222.48</v>
      </c>
      <c r="G56" s="24">
        <f t="shared" si="4"/>
        <v>0.17750596897003793</v>
      </c>
      <c r="H56" s="24">
        <f t="shared" si="5"/>
        <v>0.41899874576799162</v>
      </c>
    </row>
    <row r="57" spans="1:8" ht="18.75" customHeight="1">
      <c r="A57" s="25" t="s">
        <v>51</v>
      </c>
      <c r="B57" s="23">
        <v>5006804</v>
      </c>
      <c r="C57" s="23">
        <v>7608479</v>
      </c>
      <c r="D57" s="23">
        <v>1522905.12</v>
      </c>
      <c r="E57" s="23">
        <v>3309580.12</v>
      </c>
      <c r="F57" s="23">
        <v>2834522</v>
      </c>
      <c r="G57" s="24">
        <f t="shared" si="4"/>
        <v>0.37254778517493442</v>
      </c>
      <c r="H57" s="24">
        <f t="shared" si="5"/>
        <v>0.85645970099675361</v>
      </c>
    </row>
    <row r="58" spans="1:8" ht="27">
      <c r="A58" s="25" t="s">
        <v>52</v>
      </c>
      <c r="B58" s="23">
        <v>3722176.8</v>
      </c>
      <c r="C58" s="23">
        <v>3558064.9</v>
      </c>
      <c r="D58" s="23">
        <v>835330.5</v>
      </c>
      <c r="E58" s="23">
        <v>820330.5</v>
      </c>
      <c r="F58" s="23">
        <v>486124.04</v>
      </c>
      <c r="G58" s="24">
        <f t="shared" si="4"/>
        <v>0.13662596205032684</v>
      </c>
      <c r="H58" s="24">
        <f t="shared" si="5"/>
        <v>0.59259535028869459</v>
      </c>
    </row>
    <row r="59" spans="1:8" ht="23.25" customHeight="1">
      <c r="A59" s="25" t="s">
        <v>53</v>
      </c>
      <c r="B59" s="23">
        <v>28620</v>
      </c>
      <c r="C59" s="23">
        <v>28620</v>
      </c>
      <c r="D59" s="23">
        <v>7155</v>
      </c>
      <c r="E59" s="23">
        <v>7155</v>
      </c>
      <c r="F59" s="23">
        <v>3480</v>
      </c>
      <c r="G59" s="24">
        <f t="shared" si="4"/>
        <v>0.12159329140461216</v>
      </c>
      <c r="H59" s="24">
        <f t="shared" si="5"/>
        <v>0.48637316561844862</v>
      </c>
    </row>
    <row r="60" spans="1:8" ht="23.25" customHeight="1">
      <c r="A60" s="25" t="s">
        <v>54</v>
      </c>
      <c r="B60" s="23">
        <v>90737127.859999999</v>
      </c>
      <c r="C60" s="23">
        <v>115214190.76000001</v>
      </c>
      <c r="D60" s="23">
        <v>20377706.300000001</v>
      </c>
      <c r="E60" s="23">
        <v>43286639.899999999</v>
      </c>
      <c r="F60" s="23">
        <v>36768796.039999999</v>
      </c>
      <c r="G60" s="24">
        <f t="shared" si="4"/>
        <v>0.31913426460280592</v>
      </c>
      <c r="H60" s="24">
        <f t="shared" si="5"/>
        <v>0.84942596895814959</v>
      </c>
    </row>
    <row r="61" spans="1:8" ht="23.25" customHeight="1">
      <c r="A61" s="25" t="s">
        <v>55</v>
      </c>
      <c r="B61" s="23">
        <f>B63</f>
        <v>351537141.01999998</v>
      </c>
      <c r="C61" s="23">
        <f>C63</f>
        <v>336568913.01999998</v>
      </c>
      <c r="D61" s="23">
        <f>D63</f>
        <v>88712957.560000002</v>
      </c>
      <c r="E61" s="23">
        <f>E63</f>
        <v>91135979.560000002</v>
      </c>
      <c r="F61" s="23">
        <f>F63</f>
        <v>89269377.299999997</v>
      </c>
      <c r="G61" s="24">
        <f t="shared" si="4"/>
        <v>0.26523357876101683</v>
      </c>
      <c r="H61" s="24">
        <f t="shared" si="5"/>
        <v>0.9795184923779624</v>
      </c>
    </row>
    <row r="62" spans="1:8" ht="15.75" customHeight="1">
      <c r="A62" s="19" t="s">
        <v>13</v>
      </c>
      <c r="B62" s="23"/>
      <c r="C62" s="23"/>
      <c r="D62" s="23"/>
      <c r="E62" s="23"/>
      <c r="F62" s="23"/>
      <c r="G62" s="24"/>
      <c r="H62" s="24"/>
    </row>
    <row r="63" spans="1:8" ht="23.25" customHeight="1">
      <c r="A63" s="25" t="s">
        <v>56</v>
      </c>
      <c r="B63" s="23">
        <v>351537141.01999998</v>
      </c>
      <c r="C63" s="23">
        <v>336568913.01999998</v>
      </c>
      <c r="D63" s="23">
        <v>88712957.560000002</v>
      </c>
      <c r="E63" s="23">
        <v>91135979.560000002</v>
      </c>
      <c r="F63" s="23">
        <v>89269377.299999997</v>
      </c>
      <c r="G63" s="24">
        <f>F63/C63</f>
        <v>0.26523357876101683</v>
      </c>
      <c r="H63" s="24">
        <f>F63/E63</f>
        <v>0.9795184923779624</v>
      </c>
    </row>
    <row r="64" spans="1:8" ht="23.25" customHeight="1">
      <c r="A64" s="14" t="s">
        <v>57</v>
      </c>
      <c r="B64" s="15">
        <f>SUM(B66:B71)</f>
        <v>238192405.70000002</v>
      </c>
      <c r="C64" s="15">
        <f>SUM(C66:C71)</f>
        <v>244372837.88</v>
      </c>
      <c r="D64" s="15">
        <f>SUM(D66:D71)</f>
        <v>61227259.93</v>
      </c>
      <c r="E64" s="15">
        <f>SUM(E66:E71)</f>
        <v>60932006.910000004</v>
      </c>
      <c r="F64" s="15">
        <f>SUM(F66:F71)</f>
        <v>48329295.640000001</v>
      </c>
      <c r="G64" s="16">
        <f>F64/C64</f>
        <v>0.19776868844864109</v>
      </c>
      <c r="H64" s="16">
        <f>F64/E64</f>
        <v>0.79316763210155028</v>
      </c>
    </row>
    <row r="65" spans="1:8" s="18" customFormat="1" ht="16.5" customHeight="1">
      <c r="A65" s="19" t="s">
        <v>13</v>
      </c>
      <c r="B65" s="23"/>
      <c r="C65" s="23"/>
      <c r="D65" s="23"/>
      <c r="E65" s="23"/>
      <c r="F65" s="23"/>
      <c r="G65" s="24"/>
      <c r="H65" s="24"/>
    </row>
    <row r="66" spans="1:8" ht="27">
      <c r="A66" s="25" t="s">
        <v>58</v>
      </c>
      <c r="B66" s="23">
        <v>628691.9</v>
      </c>
      <c r="C66" s="23">
        <v>628691.9</v>
      </c>
      <c r="D66" s="23">
        <v>253052.79999999999</v>
      </c>
      <c r="E66" s="23">
        <v>253052.79999999999</v>
      </c>
      <c r="F66" s="23">
        <v>13087.83</v>
      </c>
      <c r="G66" s="24">
        <f t="shared" ref="G66:G72" si="6">F66/C66</f>
        <v>2.0817557853059662E-2</v>
      </c>
      <c r="H66" s="24">
        <f t="shared" ref="H66:H72" si="7">F66/E66</f>
        <v>5.1719759670709041E-2</v>
      </c>
    </row>
    <row r="67" spans="1:8" ht="51" customHeight="1">
      <c r="A67" s="25" t="s">
        <v>59</v>
      </c>
      <c r="B67" s="23">
        <v>697675.2</v>
      </c>
      <c r="C67" s="23">
        <v>801308.66</v>
      </c>
      <c r="D67" s="23">
        <v>181143.91</v>
      </c>
      <c r="E67" s="23">
        <v>261200.47</v>
      </c>
      <c r="F67" s="23">
        <v>141424.24</v>
      </c>
      <c r="G67" s="27">
        <f t="shared" si="6"/>
        <v>0.17649159064373518</v>
      </c>
      <c r="H67" s="27">
        <f t="shared" si="7"/>
        <v>0.54143945453084363</v>
      </c>
    </row>
    <row r="68" spans="1:8" ht="33.75" customHeight="1">
      <c r="A68" s="25" t="s">
        <v>60</v>
      </c>
      <c r="B68" s="23">
        <v>12729.9</v>
      </c>
      <c r="C68" s="23">
        <v>12729.9</v>
      </c>
      <c r="D68" s="23">
        <v>3182.5</v>
      </c>
      <c r="E68" s="23">
        <v>3182.5</v>
      </c>
      <c r="F68" s="23">
        <v>3031.8</v>
      </c>
      <c r="G68" s="27">
        <f t="shared" si="6"/>
        <v>0.23816369335187237</v>
      </c>
      <c r="H68" s="27">
        <f t="shared" si="7"/>
        <v>0.95264728986645719</v>
      </c>
    </row>
    <row r="69" spans="1:8" ht="49.5" customHeight="1">
      <c r="A69" s="25" t="s">
        <v>61</v>
      </c>
      <c r="B69" s="23">
        <v>21000</v>
      </c>
      <c r="C69" s="23">
        <v>33229.769999999997</v>
      </c>
      <c r="D69" s="23">
        <v>3425</v>
      </c>
      <c r="E69" s="23">
        <v>15754.77</v>
      </c>
      <c r="F69" s="23">
        <v>14504.98</v>
      </c>
      <c r="G69" s="27">
        <f t="shared" si="6"/>
        <v>0.43650557918396671</v>
      </c>
      <c r="H69" s="27">
        <f t="shared" si="7"/>
        <v>0.92067227893520498</v>
      </c>
    </row>
    <row r="70" spans="1:8" ht="23.25" customHeight="1">
      <c r="A70" s="25" t="s">
        <v>62</v>
      </c>
      <c r="B70" s="23">
        <v>232982308.40000001</v>
      </c>
      <c r="C70" s="23">
        <v>232147225.52000001</v>
      </c>
      <c r="D70" s="23">
        <v>59823955.619999997</v>
      </c>
      <c r="E70" s="23">
        <v>57390234.340000004</v>
      </c>
      <c r="F70" s="23">
        <v>48157246.789999999</v>
      </c>
      <c r="G70" s="24">
        <f t="shared" si="6"/>
        <v>0.2074426979781033</v>
      </c>
      <c r="H70" s="24">
        <f t="shared" si="7"/>
        <v>0.83911918715472522</v>
      </c>
    </row>
    <row r="71" spans="1:8" ht="23.25" customHeight="1">
      <c r="A71" s="25" t="s">
        <v>63</v>
      </c>
      <c r="B71" s="23">
        <v>3850000.3</v>
      </c>
      <c r="C71" s="23">
        <v>10749652.130000001</v>
      </c>
      <c r="D71" s="23">
        <v>962500.1</v>
      </c>
      <c r="E71" s="23">
        <v>3008582.03</v>
      </c>
      <c r="F71" s="23">
        <v>0</v>
      </c>
      <c r="G71" s="24">
        <f t="shared" si="6"/>
        <v>0</v>
      </c>
      <c r="H71" s="24">
        <f t="shared" si="7"/>
        <v>0</v>
      </c>
    </row>
    <row r="72" spans="1:8" s="18" customFormat="1" ht="28.5">
      <c r="A72" s="14" t="s">
        <v>64</v>
      </c>
      <c r="B72" s="15">
        <f>B74+B94</f>
        <v>216318917.57999998</v>
      </c>
      <c r="C72" s="15">
        <f>C74+C94</f>
        <v>211482556.38</v>
      </c>
      <c r="D72" s="15">
        <f>D74+D94</f>
        <v>29646380.100000001</v>
      </c>
      <c r="E72" s="15">
        <f>E74+E94</f>
        <v>64741335.399999999</v>
      </c>
      <c r="F72" s="15">
        <f>F74+F94</f>
        <v>49085037.25</v>
      </c>
      <c r="G72" s="16">
        <f t="shared" si="6"/>
        <v>0.23209969696887017</v>
      </c>
      <c r="H72" s="16">
        <f t="shared" si="7"/>
        <v>0.7581715290043276</v>
      </c>
    </row>
    <row r="73" spans="1:8">
      <c r="A73" s="19" t="s">
        <v>13</v>
      </c>
      <c r="B73" s="23"/>
      <c r="C73" s="23"/>
      <c r="D73" s="23"/>
      <c r="E73" s="23"/>
      <c r="F73" s="23"/>
      <c r="G73" s="24"/>
      <c r="H73" s="24"/>
    </row>
    <row r="74" spans="1:8" s="18" customFormat="1" ht="18" customHeight="1">
      <c r="A74" s="14" t="s">
        <v>65</v>
      </c>
      <c r="B74" s="15">
        <f>B76</f>
        <v>216320193.57999998</v>
      </c>
      <c r="C74" s="15">
        <f>C76</f>
        <v>211483832.38</v>
      </c>
      <c r="D74" s="15">
        <f>D76</f>
        <v>29646380.100000001</v>
      </c>
      <c r="E74" s="15">
        <f>E76</f>
        <v>64741335.399999999</v>
      </c>
      <c r="F74" s="15">
        <f>F76</f>
        <v>49642783.359999999</v>
      </c>
      <c r="G74" s="16">
        <f>F74/C74</f>
        <v>0.23473559563078314</v>
      </c>
      <c r="H74" s="16">
        <f>F74/E74</f>
        <v>0.76678652136668779</v>
      </c>
    </row>
    <row r="75" spans="1:8">
      <c r="A75" s="19" t="s">
        <v>13</v>
      </c>
      <c r="B75" s="23"/>
      <c r="C75" s="23"/>
      <c r="D75" s="23"/>
      <c r="E75" s="23"/>
      <c r="F75" s="23"/>
      <c r="G75" s="24"/>
      <c r="H75" s="24"/>
    </row>
    <row r="76" spans="1:8" s="18" customFormat="1" ht="16.5" customHeight="1">
      <c r="A76" s="14" t="s">
        <v>66</v>
      </c>
      <c r="B76" s="15">
        <f>B78+B83+B88</f>
        <v>216320193.57999998</v>
      </c>
      <c r="C76" s="15">
        <f>C78+C83+C88</f>
        <v>211483832.38</v>
      </c>
      <c r="D76" s="15">
        <f>D78+D83+D88</f>
        <v>29646380.100000001</v>
      </c>
      <c r="E76" s="15">
        <f>E78+E83+E88</f>
        <v>64741335.399999999</v>
      </c>
      <c r="F76" s="15">
        <f>F78+F83+F88</f>
        <v>49642783.359999999</v>
      </c>
      <c r="G76" s="16">
        <f>F76/C76</f>
        <v>0.23473559563078314</v>
      </c>
      <c r="H76" s="16">
        <f>F76/E76</f>
        <v>0.76678652136668779</v>
      </c>
    </row>
    <row r="77" spans="1:8">
      <c r="A77" s="19" t="s">
        <v>13</v>
      </c>
      <c r="B77" s="23"/>
      <c r="C77" s="23"/>
      <c r="D77" s="23"/>
      <c r="E77" s="23"/>
      <c r="F77" s="23"/>
      <c r="G77" s="24"/>
      <c r="H77" s="24"/>
    </row>
    <row r="78" spans="1:8" s="18" customFormat="1" ht="21" customHeight="1">
      <c r="A78" s="14" t="s">
        <v>67</v>
      </c>
      <c r="B78" s="15">
        <f>B80+B81+B82</f>
        <v>192537280.69999999</v>
      </c>
      <c r="C78" s="15">
        <f>C80+C81+C82</f>
        <v>181554588.30000001</v>
      </c>
      <c r="D78" s="15">
        <f>D80+D81+D82</f>
        <v>24798884.300000001</v>
      </c>
      <c r="E78" s="15">
        <f>E80+E81+E82</f>
        <v>58125165.299999997</v>
      </c>
      <c r="F78" s="15">
        <f>F80+F81+F82</f>
        <v>47720621.57</v>
      </c>
      <c r="G78" s="16">
        <f>F78/C78</f>
        <v>0.26284448119342846</v>
      </c>
      <c r="H78" s="16">
        <f>F78/E78</f>
        <v>0.82099760617799056</v>
      </c>
    </row>
    <row r="79" spans="1:8">
      <c r="A79" s="19" t="s">
        <v>13</v>
      </c>
      <c r="B79" s="23"/>
      <c r="C79" s="23"/>
      <c r="D79" s="23"/>
      <c r="E79" s="23"/>
      <c r="F79" s="23"/>
      <c r="G79" s="24"/>
      <c r="H79" s="24"/>
    </row>
    <row r="80" spans="1:8" ht="18.75" customHeight="1">
      <c r="A80" s="25" t="s">
        <v>68</v>
      </c>
      <c r="B80" s="23">
        <v>16799.900000000001</v>
      </c>
      <c r="C80" s="23">
        <v>16799.900000000001</v>
      </c>
      <c r="D80" s="23">
        <v>0</v>
      </c>
      <c r="E80" s="23">
        <v>0</v>
      </c>
      <c r="F80" s="23">
        <v>0</v>
      </c>
      <c r="G80" s="24">
        <f>F80/C80</f>
        <v>0</v>
      </c>
      <c r="H80" s="24"/>
    </row>
    <row r="81" spans="1:8" ht="18.75" customHeight="1">
      <c r="A81" s="25" t="s">
        <v>69</v>
      </c>
      <c r="B81" s="23">
        <v>147430327.09999999</v>
      </c>
      <c r="C81" s="23">
        <v>136105760.09999999</v>
      </c>
      <c r="D81" s="23">
        <v>21329249.800000001</v>
      </c>
      <c r="E81" s="23">
        <v>54613130.799999997</v>
      </c>
      <c r="F81" s="23">
        <v>46412810.780000001</v>
      </c>
      <c r="G81" s="24">
        <f>F81/C81</f>
        <v>0.34100548533654607</v>
      </c>
      <c r="H81" s="24">
        <f>F81/E81</f>
        <v>0.84984709904234246</v>
      </c>
    </row>
    <row r="82" spans="1:8" ht="18.75" customHeight="1">
      <c r="A82" s="25" t="s">
        <v>70</v>
      </c>
      <c r="B82" s="23">
        <v>45090153.700000003</v>
      </c>
      <c r="C82" s="23">
        <v>45432028.299999997</v>
      </c>
      <c r="D82" s="23">
        <v>3469634.5</v>
      </c>
      <c r="E82" s="23">
        <v>3512034.5</v>
      </c>
      <c r="F82" s="23">
        <v>1307810.79</v>
      </c>
      <c r="G82" s="24">
        <f>F82/C82</f>
        <v>2.8786097362067369E-2</v>
      </c>
      <c r="H82" s="24">
        <f>F82/E82</f>
        <v>0.37237982428703365</v>
      </c>
    </row>
    <row r="83" spans="1:8" s="18" customFormat="1" ht="39" customHeight="1">
      <c r="A83" s="14" t="s">
        <v>71</v>
      </c>
      <c r="B83" s="15">
        <f>B85+B86+B87</f>
        <v>20640099.48</v>
      </c>
      <c r="C83" s="15">
        <f>C85+C86+C87</f>
        <v>22322031.48</v>
      </c>
      <c r="D83" s="15">
        <f>D85+D86+D87</f>
        <v>3857757.7</v>
      </c>
      <c r="E83" s="15">
        <f>E85+E86+E87</f>
        <v>4574328.9000000004</v>
      </c>
      <c r="F83" s="15">
        <f>F85+F86+F87</f>
        <v>1761276.31</v>
      </c>
      <c r="G83" s="16">
        <f>F83/C83</f>
        <v>7.890304749270069E-2</v>
      </c>
      <c r="H83" s="16">
        <f>F83/E83</f>
        <v>0.38503490861796141</v>
      </c>
    </row>
    <row r="84" spans="1:8">
      <c r="A84" s="19" t="s">
        <v>13</v>
      </c>
      <c r="B84" s="23"/>
      <c r="C84" s="23"/>
      <c r="D84" s="23"/>
      <c r="E84" s="23"/>
      <c r="F84" s="23"/>
      <c r="G84" s="24"/>
      <c r="H84" s="24"/>
    </row>
    <row r="85" spans="1:8" ht="24" customHeight="1">
      <c r="A85" s="25" t="s">
        <v>72</v>
      </c>
      <c r="B85" s="23">
        <v>2022319.5</v>
      </c>
      <c r="C85" s="23">
        <v>2931667.5</v>
      </c>
      <c r="D85" s="23">
        <v>111284.8</v>
      </c>
      <c r="E85" s="23">
        <v>43784.800000000003</v>
      </c>
      <c r="F85" s="23">
        <v>21478.16</v>
      </c>
      <c r="G85" s="24">
        <f>F85/C85</f>
        <v>7.3262605667252512E-3</v>
      </c>
      <c r="H85" s="24">
        <f>F85/E85</f>
        <v>0.490539182547368</v>
      </c>
    </row>
    <row r="86" spans="1:8" ht="24" customHeight="1">
      <c r="A86" s="25" t="s">
        <v>73</v>
      </c>
      <c r="B86" s="23">
        <v>2916950.4</v>
      </c>
      <c r="C86" s="23">
        <v>3740109.4</v>
      </c>
      <c r="D86" s="23">
        <v>342006.3</v>
      </c>
      <c r="E86" s="23">
        <v>776052.5</v>
      </c>
      <c r="F86" s="23">
        <v>459399.44</v>
      </c>
      <c r="G86" s="24">
        <f>F86/C86</f>
        <v>0.1228304819105024</v>
      </c>
      <c r="H86" s="24">
        <f>F86/E86</f>
        <v>0.59196953814336017</v>
      </c>
    </row>
    <row r="87" spans="1:8" ht="24" customHeight="1">
      <c r="A87" s="25" t="s">
        <v>74</v>
      </c>
      <c r="B87" s="23">
        <v>15700829.58</v>
      </c>
      <c r="C87" s="23">
        <v>15650254.58</v>
      </c>
      <c r="D87" s="23">
        <v>3404466.6</v>
      </c>
      <c r="E87" s="23">
        <v>3754491.6</v>
      </c>
      <c r="F87" s="23">
        <v>1280398.71</v>
      </c>
      <c r="G87" s="24">
        <f>F87/C87</f>
        <v>8.1813283193250139E-2</v>
      </c>
      <c r="H87" s="24">
        <f>F87/E87</f>
        <v>0.34103118249085973</v>
      </c>
    </row>
    <row r="88" spans="1:8" s="18" customFormat="1" ht="24" customHeight="1">
      <c r="A88" s="14" t="s">
        <v>75</v>
      </c>
      <c r="B88" s="15">
        <f>SUM(B90:B93)</f>
        <v>3142813.4000000004</v>
      </c>
      <c r="C88" s="15">
        <f>SUM(C90:C93)</f>
        <v>7607212.5999999996</v>
      </c>
      <c r="D88" s="15">
        <f>SUM(D90:D93)</f>
        <v>989738.1</v>
      </c>
      <c r="E88" s="15">
        <f>SUM(E90:E93)</f>
        <v>2041841.2</v>
      </c>
      <c r="F88" s="15">
        <f>SUM(F90:F93)</f>
        <v>160885.48000000001</v>
      </c>
      <c r="G88" s="16">
        <f>F88/C88</f>
        <v>2.1149071080253497E-2</v>
      </c>
      <c r="H88" s="16">
        <f>F88/E88</f>
        <v>7.8794315640217272E-2</v>
      </c>
    </row>
    <row r="89" spans="1:8">
      <c r="A89" s="19" t="s">
        <v>13</v>
      </c>
      <c r="B89" s="23"/>
      <c r="C89" s="23"/>
      <c r="D89" s="23"/>
      <c r="E89" s="23"/>
      <c r="F89" s="23"/>
      <c r="G89" s="24"/>
      <c r="H89" s="24"/>
    </row>
    <row r="90" spans="1:8" ht="19.5" customHeight="1">
      <c r="A90" s="25" t="s">
        <v>76</v>
      </c>
      <c r="B90" s="23">
        <v>797064</v>
      </c>
      <c r="C90" s="23">
        <v>797064</v>
      </c>
      <c r="D90" s="23">
        <v>102756.7</v>
      </c>
      <c r="E90" s="23">
        <v>102756.7</v>
      </c>
      <c r="F90" s="23">
        <v>0</v>
      </c>
      <c r="G90" s="24">
        <f>F90/C90</f>
        <v>0</v>
      </c>
      <c r="H90" s="24">
        <f>F90/E90</f>
        <v>0</v>
      </c>
    </row>
    <row r="91" spans="1:8" ht="19.5" customHeight="1">
      <c r="A91" s="25" t="s">
        <v>77</v>
      </c>
      <c r="B91" s="23">
        <v>6343.4</v>
      </c>
      <c r="C91" s="23">
        <v>3243118.4</v>
      </c>
      <c r="D91" s="23">
        <v>568.70000000000005</v>
      </c>
      <c r="E91" s="23">
        <v>985956.2</v>
      </c>
      <c r="F91" s="23">
        <v>0</v>
      </c>
      <c r="G91" s="24">
        <f>F91/C91</f>
        <v>0</v>
      </c>
      <c r="H91" s="24">
        <f>F91/E91</f>
        <v>0</v>
      </c>
    </row>
    <row r="92" spans="1:8" ht="19.5" customHeight="1">
      <c r="A92" s="25" t="s">
        <v>78</v>
      </c>
      <c r="B92" s="23">
        <v>670331.30000000005</v>
      </c>
      <c r="C92" s="23">
        <v>670331.30000000005</v>
      </c>
      <c r="D92" s="23">
        <v>324214.09999999998</v>
      </c>
      <c r="E92" s="23">
        <v>324214.09999999998</v>
      </c>
      <c r="F92" s="23">
        <v>14915.31</v>
      </c>
      <c r="G92" s="24">
        <f>F92/C92</f>
        <v>2.225065426603233E-2</v>
      </c>
      <c r="H92" s="24">
        <f>F92/E92</f>
        <v>4.6004507515249954E-2</v>
      </c>
    </row>
    <row r="93" spans="1:8" ht="19.5" customHeight="1">
      <c r="A93" s="25" t="s">
        <v>79</v>
      </c>
      <c r="B93" s="23">
        <v>1669074.7</v>
      </c>
      <c r="C93" s="23">
        <v>2896698.9</v>
      </c>
      <c r="D93" s="23">
        <v>562198.6</v>
      </c>
      <c r="E93" s="23">
        <v>628914.19999999995</v>
      </c>
      <c r="F93" s="23">
        <v>145970.17000000001</v>
      </c>
      <c r="G93" s="24">
        <f>F93/C93</f>
        <v>5.0391903003795119E-2</v>
      </c>
      <c r="H93" s="24">
        <f>F93/E93</f>
        <v>0.23209870281192574</v>
      </c>
    </row>
    <row r="94" spans="1:8" s="18" customFormat="1" ht="35.25" customHeight="1">
      <c r="A94" s="14" t="s">
        <v>80</v>
      </c>
      <c r="B94" s="15">
        <v>-1276</v>
      </c>
      <c r="C94" s="15">
        <v>-1276</v>
      </c>
      <c r="D94" s="15">
        <v>0</v>
      </c>
      <c r="E94" s="15">
        <v>0</v>
      </c>
      <c r="F94" s="15">
        <v>-557746.11</v>
      </c>
      <c r="G94" s="16">
        <f>F94/C94</f>
        <v>437.10510188087773</v>
      </c>
      <c r="H94" s="16"/>
    </row>
    <row r="95" spans="1:8" ht="15" customHeight="1"/>
    <row r="96" spans="1:8" ht="21.75" customHeight="1">
      <c r="A96" s="29"/>
      <c r="B96" s="29"/>
      <c r="C96" s="29"/>
      <c r="D96" s="29"/>
      <c r="E96" s="29"/>
      <c r="F96" s="29"/>
      <c r="G96" s="29"/>
      <c r="H96" s="29"/>
    </row>
    <row r="97" spans="1:8" ht="33.75" customHeight="1">
      <c r="A97" s="29"/>
      <c r="B97" s="29"/>
      <c r="C97" s="29"/>
      <c r="D97" s="29"/>
      <c r="E97" s="29"/>
      <c r="F97" s="29"/>
      <c r="G97" s="29"/>
      <c r="H97" s="29"/>
    </row>
    <row r="98" spans="1:8" ht="21.75" customHeight="1">
      <c r="A98" s="29"/>
      <c r="B98" s="29"/>
      <c r="C98" s="29"/>
      <c r="D98" s="29"/>
      <c r="E98" s="29"/>
      <c r="F98" s="29"/>
      <c r="G98" s="29"/>
      <c r="H98" s="29"/>
    </row>
    <row r="99" spans="1:8" ht="25.5" customHeight="1">
      <c r="A99" s="4"/>
      <c r="B99" s="4"/>
      <c r="C99" s="4"/>
      <c r="D99" s="4"/>
      <c r="E99" s="4"/>
    </row>
    <row r="100" spans="1:8" ht="25.5" customHeight="1"/>
    <row r="101" spans="1:8" ht="25.5" customHeight="1"/>
    <row r="102" spans="1:8" ht="25.5" customHeight="1"/>
    <row r="103" spans="1:8" ht="25.5" customHeight="1"/>
    <row r="104" spans="1:8" ht="25.5" customHeight="1"/>
    <row r="105" spans="1:8" ht="25.5" customHeight="1"/>
    <row r="106" spans="1:8" ht="15" customHeight="1"/>
    <row r="108" spans="1:8" ht="15" customHeight="1">
      <c r="A108" s="4"/>
      <c r="B108" s="4"/>
      <c r="C108" s="4"/>
      <c r="D108" s="4"/>
      <c r="E108" s="4"/>
    </row>
    <row r="109" spans="1:8" ht="25.5" customHeight="1">
      <c r="A109" s="4"/>
      <c r="B109" s="4"/>
      <c r="C109" s="4"/>
      <c r="D109" s="4"/>
      <c r="E109" s="4"/>
    </row>
    <row r="110" spans="1:8" ht="25.5" customHeight="1">
      <c r="A110" s="4"/>
      <c r="B110" s="4"/>
      <c r="C110" s="4"/>
      <c r="D110" s="4"/>
      <c r="E110" s="4"/>
    </row>
  </sheetData>
  <mergeCells count="7">
    <mergeCell ref="A98:H98"/>
    <mergeCell ref="A2:H2"/>
    <mergeCell ref="A3:H3"/>
    <mergeCell ref="A4:H4"/>
    <mergeCell ref="A5:H5"/>
    <mergeCell ref="A96:H96"/>
    <mergeCell ref="A97:H97"/>
  </mergeCells>
  <pageMargins left="0.2" right="0.16" top="0.16" bottom="0.43" header="0.16" footer="0.16"/>
  <pageSetup paperSize="9" scale="90" firstPageNumber="147" orientation="landscape" useFirstPageNumber="1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Ծախս_տնտեսագիտական</vt:lpstr>
      <vt:lpstr>Ծախս_տնտեսագիտական!Print_Titles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dcterms:created xsi:type="dcterms:W3CDTF">2021-05-14T05:50:46Z</dcterms:created>
  <dcterms:modified xsi:type="dcterms:W3CDTF">2021-05-14T05:51:05Z</dcterms:modified>
</cp:coreProperties>
</file>