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0"/>
  </bookViews>
  <sheets>
    <sheet name="economic" sheetId="1" r:id="rId1"/>
  </sheets>
  <definedNames>
    <definedName name="_xlnm.Print_Titles" localSheetId="0">'economic'!$6:$6</definedName>
  </definedNames>
  <calcPr fullCalcOnLoad="1"/>
</workbook>
</file>

<file path=xl/sharedStrings.xml><?xml version="1.0" encoding="utf-8"?>
<sst xmlns="http://schemas.openxmlformats.org/spreadsheetml/2006/main" count="106" uniqueCount="86">
  <si>
    <t>ՀԱՇՎԵՏՎՈՒԹՅՈՒՆ</t>
  </si>
  <si>
    <t>Հայաստանի Հանրապետության 2018 թվականի պետական բյուջեի ծախսերի վերաբերյալ</t>
  </si>
  <si>
    <t>(տնտեսագիտական դասակարգմամբ)</t>
  </si>
  <si>
    <t>(հազար դրամ)</t>
  </si>
  <si>
    <t>Բյուջետային ծախսերի տնտեսագիտական դասակարգման հոդվածների անվանումները</t>
  </si>
  <si>
    <t>Տարեկան պլան¹</t>
  </si>
  <si>
    <t xml:space="preserve">Տարեկան ճշտված պլան³ </t>
  </si>
  <si>
    <t>Ինն ամսվա պլան²</t>
  </si>
  <si>
    <t xml:space="preserve">Ինն ամսվա ճշտված պլան³ </t>
  </si>
  <si>
    <t>Ինն ամսվա փաստացի</t>
  </si>
  <si>
    <t>Տարեկան ճշտված պլանի կատարո-ղական (%)</t>
  </si>
  <si>
    <t>Ինն ամսվա ճշտված պլանի կատարո-ղական (%)</t>
  </si>
  <si>
    <t>ԸՆԴԱՄԵՆԸ ԾԱԽՍԵՐ</t>
  </si>
  <si>
    <t>այդ թվում`</t>
  </si>
  <si>
    <t>ԸՆԹԱՑԻԿ ԾԱԽՍԵՐ</t>
  </si>
  <si>
    <t>ԱՇԽԱՏԱՆՔԻ ՎԱՐՁԱՏՐՈՒԹՅՈՒՆ</t>
  </si>
  <si>
    <t>Դրամով վճարվող աշխատավարձեր և հավելավճարներ</t>
  </si>
  <si>
    <t>ԾԱՌԱՅՈՒԹՅՈՒՆՆԵՐԻ ԵՎ ԱՊՐԱՆՔՆԵՐԻ ՁԵՌՔԲԵՐՈՒՄ</t>
  </si>
  <si>
    <t>Շարունակական ծախսեր</t>
  </si>
  <si>
    <t>Գործուղումների և շրջագայությունների ծախսեր</t>
  </si>
  <si>
    <t>Պայմանագրային այլ ծառայությունների ձեռքբերում</t>
  </si>
  <si>
    <t>Այլ մասնագիտական ծառայությունների ձեռքբերում</t>
  </si>
  <si>
    <t>Ընթացիկ նորոգում և պահպանում (ծառայություններ և նյութեր)</t>
  </si>
  <si>
    <t>Նյութեր</t>
  </si>
  <si>
    <t>ՏՈԿՈՍԱՎՃԱՐՆԵՐ</t>
  </si>
  <si>
    <t xml:space="preserve"> - Ներքին տոկոսավճարներ</t>
  </si>
  <si>
    <t xml:space="preserve"> - Արտաքին տոկոսավճարներ</t>
  </si>
  <si>
    <t>ՍՈՒԲՍԻԴԻԱՆԵՐ</t>
  </si>
  <si>
    <t>Սուբսիդիաներ պետական կազմակերպություններին</t>
  </si>
  <si>
    <t>Սուբսիդիաներ ոչ պետական կազմակերպություններին</t>
  </si>
  <si>
    <t>ԴՐԱՄԱՇՆՈՐՀՆԵՐ</t>
  </si>
  <si>
    <t>Դրամաշնորհներ միջազգային կազմակերպություններին</t>
  </si>
  <si>
    <t xml:space="preserve"> - Ընթացիկ դրամաշնորհներ միջազգային կազմակերպություններին</t>
  </si>
  <si>
    <t>Ընթացիկ դրամաշնորհներ պետական հատվածի այլ մակարդակներին</t>
  </si>
  <si>
    <t>որից`</t>
  </si>
  <si>
    <t xml:space="preserve"> - Ընթացիկ դրամաշնորհներ պետական կառավարման հատվածին</t>
  </si>
  <si>
    <t xml:space="preserve"> - Ընթացիկ սուբվենցիաներ համայնքներին</t>
  </si>
  <si>
    <t xml:space="preserve"> - Պետական բյուջեից համայնքների բյուջեներին ֆինանսական համահարթեցման սկզբունքով տրվող դոտացիաներ</t>
  </si>
  <si>
    <t xml:space="preserve"> - Օրենքների կիրարկման արդյունքում համայնքների բյուջեների կորուստների փոխհատուցում</t>
  </si>
  <si>
    <t xml:space="preserve"> - Այլ ընթացիկ դրամաշնորհներ համայնքներին</t>
  </si>
  <si>
    <t xml:space="preserve"> - Ընթացիկ դրամաշնորհներ պետական և համայնքային ոչ առևտրային կազմակերպություններին</t>
  </si>
  <si>
    <t xml:space="preserve"> -  Ընթացիկ դրամաշնորհներ պետական և համայնքային առևտրային կազմակերպություններին</t>
  </si>
  <si>
    <t xml:space="preserve"> - Այլ ընթացիկ դրամաշնորհներ</t>
  </si>
  <si>
    <t>Կապիտալ դրամաշնորհներ պետական հատվածի այլ մակարդակներին</t>
  </si>
  <si>
    <t xml:space="preserve"> - Կապիտալ սուբվենցիաներ համայնքներին</t>
  </si>
  <si>
    <t>ՍՈՑԻԱԼԱԿԱՆ ՆՊԱՍՏՆԵՐ ԵՎ ԿԵՆՍԱԹՈՇԱԿՆԵՐ</t>
  </si>
  <si>
    <t>Սոցիալական ապահովության նպաստներ</t>
  </si>
  <si>
    <t>Սոցիալական օգնության դրամական արտահայտությամբ նպաստներ (բյուջեից)</t>
  </si>
  <si>
    <t xml:space="preserve"> - Հիվանդության և հաշմանդամության նպաստներ բյուջեից</t>
  </si>
  <si>
    <t xml:space="preserve"> - Մայրության նպաստներ բյուջեից</t>
  </si>
  <si>
    <t xml:space="preserve"> - Երեխաների կամ ընտանեկան նպաստներ բյուջեից</t>
  </si>
  <si>
    <t xml:space="preserve"> - Կենսաթոշակի անցնելու հետ կապված և տարիքային նպաստներ բյուջեից</t>
  </si>
  <si>
    <t xml:space="preserve"> - Հուղարկավորության նպաստներ բյուջեից</t>
  </si>
  <si>
    <t xml:space="preserve"> - Կրթական, մշակութային և սպորտային նպաստներ բյուջեից</t>
  </si>
  <si>
    <t xml:space="preserve"> - Բնակարանային նպաստներ բյուջեից</t>
  </si>
  <si>
    <t xml:space="preserve"> - Այլ նպաստներ բյուջեից</t>
  </si>
  <si>
    <t>Կենսաթոշակներ</t>
  </si>
  <si>
    <t>ԱՅԼ ԾԱԽՍԵՐ</t>
  </si>
  <si>
    <t>Նվիրատվություններ ոչ կառավարչական (հասարակական) կազմակերպություններին</t>
  </si>
  <si>
    <t>Հարկեր, պարտադիր վճարներ և տույժեր, որոնք կառավարման տարբեր մակարդակների կողմից կիրառվում են միմյանց նկատմամբ</t>
  </si>
  <si>
    <t>Դատարանների կողմից նշանակված տույժեր և տուգանքներ</t>
  </si>
  <si>
    <t xml:space="preserve">Կառավարման մարմինների գործունեության հետևանքով առաջացած վնասվածքների կամ վնասների վերականգնում
</t>
  </si>
  <si>
    <t>Այլ ծախսեր</t>
  </si>
  <si>
    <t>Պահուստային միջոցներ</t>
  </si>
  <si>
    <t>ՈՉ ՖԻՆԱՆՍԱԿԱՆ ԱԿՏԻՎՆԵՐԻ ՀԵՏ  ԳՈՐԾԱՌՆՈՒԹՅՈՒՆՆԵՐ</t>
  </si>
  <si>
    <t>ՈՉ ՖԻՆԱՆՍԱԿԱՆ ԱԿՏԻՎՆԵՐԻ ԳԾՈՎ ԾԱԽՍԵՐ</t>
  </si>
  <si>
    <t>ՀԻՄՆԱԿԱՆ ՄԻՋՈՑՆԵՐ</t>
  </si>
  <si>
    <t>ՇԵՆՔԵՐ ԵՎ ՇԻՆՈՒԹՅՈՒՆՆԵՐ</t>
  </si>
  <si>
    <t xml:space="preserve"> - Շենքերի և շինությունների ձեռքբերում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</si>
  <si>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</si>
  <si>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</si>
  <si>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>ՄԵՔԵՆԱՆԵՐԻ ԵՎ ՍԱՐՔԱՎՈՐՈՒՄՆԵՐԻ ՁԵՌՔԲԵՐՈՒՄ, ՊԱՀՊԱՆՈՒՄ ԵՎ ՀԻՄՆԱՆՈՐՈԳՈՒՄ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</si>
  <si>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</si>
  <si>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</si>
  <si>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</si>
  <si>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>ԱՅԼ ՀԻՄՆԱԿԱՆ ՄԻՋՈՑՆԵՐ</t>
  </si>
  <si>
    <t xml:space="preserve"> - Աճեցվող ակտիվներ</t>
  </si>
  <si>
    <t xml:space="preserve"> - Ոչ նյութական հիմնական միջոցներ</t>
  </si>
  <si>
    <t xml:space="preserve"> - Գեոդեզիական-քարտեզագրական ծախսեր</t>
  </si>
  <si>
    <t xml:space="preserve"> - Նախագծահետազոտական ծախսեր</t>
  </si>
  <si>
    <t>ՉԱՐՏԱԴՐՎԱԾ ԱԿՏԻՎՆԵՐ</t>
  </si>
  <si>
    <t>ՀՈՂ</t>
  </si>
  <si>
    <t>ՈՉ ՖԻՆԱՆՍԱԿԱՆ ԱԿՏԻՎՆԵՐԻ ՕՏԱՐՈՒՄԻՑ ՄՈՒՏՔԵՐ</t>
  </si>
  <si>
    <t xml:space="preserve">¹ Հաստատված է «Հայաստանի Հանրապետության 2018թվականի պետական բյուջեի մասին» Հայաստանի Հանրապետության օրենքով:              </t>
  </si>
  <si>
    <t>²  Հաստատվել է ՀՀ կառավարության  28.12.2017թ. «Հայաստանի Հանրապետության 2018 թվականի պետական բյուջեի կատարումն ապահովող միջոցառումների մասին» N 1717-Ն որոշմամբ:</t>
  </si>
  <si>
    <t xml:space="preserve">³ Հաշվի են առնված հաշվետու ժամանակաշրջանում օրենսդրության համաձայն կատարված փոփոխությունները: 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</si>
</sst>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00"/>
    <numFmt numFmtId="174" formatCode="_(* #,##0.0_);_(* \(#,##0.0\);_(* &quot;-&quot;?_);_(@_)"/>
    <numFmt numFmtId="175" formatCode="#,##0.0"/>
    <numFmt numFmtId="176" formatCode="_(* #,##0_);_(* \(#,##0\);_(* &quot;-&quot;??_);_(@_)"/>
    <numFmt numFmtId="177" formatCode="0.0%"/>
    <numFmt numFmtId="178" formatCode="_(* #,##0.00_);_(* \(#,##0.00\);_(* &quot;-&quot;?_);_(@_)"/>
    <numFmt numFmtId="179" formatCode="_-* #,##0.00&quot;  &quot;_-;\-* #,##0.00&quot;  &quot;_-;_-* &quot;-&quot;??&quot;  &quot;_-;_-@_-"/>
    <numFmt numFmtId="180" formatCode="_(* #,##0.000_);_(* \(#,##0.000\);_(* &quot;-&quot;??_);_(@_)"/>
    <numFmt numFmtId="181" formatCode="_-* #,##0.00\ \ _-;\-* #,##0.00\ \ _-;_-* &quot;-&quot;??\ \ _-;_-@_-"/>
    <numFmt numFmtId="182" formatCode="_-* #,##0.0\ \ _-;\-* #,##0.0\ \ _-;_-* &quot;-&quot;??\ \ _-;_-@_-"/>
    <numFmt numFmtId="183" formatCode="_-* #,##0.0\ _ _-;\-* #,##0.0\ _ _-;_-* &quot;-&quot;?\ _ _-;_-@_-"/>
    <numFmt numFmtId="184" formatCode="#,##0.00\ ;\(#,##0.00\)"/>
    <numFmt numFmtId="185" formatCode="_-* #,##0.000\ _ _-;\-* #,##0.000\ _ _-;_-* &quot;-&quot;??\ _ _-;_-@_-"/>
    <numFmt numFmtId="186" formatCode="_-* #,##0.0&quot;  &quot;_-;\-* #,##0.0&quot;  &quot;_-;_-* &quot;-&quot;??&quot;  &quot;_-;_-@_-"/>
    <numFmt numFmtId="187" formatCode="_-* #,##0.0\ _ _-;\-* #,##0.0\ _ _-;_-* &quot;-&quot;??\ _ _-;_-@_-"/>
    <numFmt numFmtId="188" formatCode="_(* #,##0.000_);_(* \(#,##0.000\);_(* &quot;-&quot;??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color indexed="10"/>
      <name val="GHEA Grapalat"/>
      <family val="3"/>
    </font>
    <font>
      <sz val="10"/>
      <color indexed="10"/>
      <name val="GHEA Grapalat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 wrapText="1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172" fontId="22" fillId="0" borderId="0" xfId="43" applyNumberFormat="1" applyFont="1" applyFill="1" applyAlignment="1">
      <alignment horizontal="center" wrapText="1"/>
    </xf>
    <xf numFmtId="43" fontId="23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left" wrapText="1"/>
    </xf>
    <xf numFmtId="172" fontId="24" fillId="0" borderId="10" xfId="43" applyNumberFormat="1" applyFont="1" applyFill="1" applyBorder="1" applyAlignment="1">
      <alignment horizontal="right" wrapText="1"/>
    </xf>
    <xf numFmtId="177" fontId="24" fillId="0" borderId="10" xfId="62" applyNumberFormat="1" applyFont="1" applyFill="1" applyBorder="1" applyAlignment="1">
      <alignment horizontal="right" wrapText="1"/>
    </xf>
    <xf numFmtId="0" fontId="25" fillId="0" borderId="0" xfId="0" applyFont="1" applyFill="1" applyAlignment="1">
      <alignment/>
    </xf>
    <xf numFmtId="172" fontId="23" fillId="0" borderId="10" xfId="43" applyNumberFormat="1" applyFont="1" applyFill="1" applyBorder="1" applyAlignment="1">
      <alignment horizontal="left" wrapText="1"/>
    </xf>
    <xf numFmtId="172" fontId="23" fillId="0" borderId="10" xfId="43" applyNumberFormat="1" applyFont="1" applyFill="1" applyBorder="1" applyAlignment="1">
      <alignment horizontal="right" wrapText="1"/>
    </xf>
    <xf numFmtId="172" fontId="26" fillId="0" borderId="0" xfId="43" applyNumberFormat="1" applyFont="1" applyFill="1" applyAlignment="1">
      <alignment/>
    </xf>
    <xf numFmtId="0" fontId="23" fillId="0" borderId="10" xfId="0" applyFont="1" applyFill="1" applyBorder="1" applyAlignment="1">
      <alignment horizontal="left" wrapText="1"/>
    </xf>
    <xf numFmtId="177" fontId="23" fillId="0" borderId="10" xfId="62" applyNumberFormat="1" applyFont="1" applyFill="1" applyBorder="1" applyAlignment="1">
      <alignment horizontal="right" wrapText="1"/>
    </xf>
    <xf numFmtId="0" fontId="26" fillId="0" borderId="0" xfId="0" applyFont="1" applyFill="1" applyAlignment="1">
      <alignment/>
    </xf>
    <xf numFmtId="172" fontId="26" fillId="0" borderId="10" xfId="43" applyNumberFormat="1" applyFont="1" applyFill="1" applyBorder="1" applyAlignment="1">
      <alignment/>
    </xf>
    <xf numFmtId="177" fontId="23" fillId="0" borderId="10" xfId="62" applyNumberFormat="1" applyFont="1" applyFill="1" applyBorder="1" applyAlignment="1">
      <alignment/>
    </xf>
    <xf numFmtId="177" fontId="24" fillId="0" borderId="10" xfId="62" applyNumberFormat="1" applyFont="1" applyFill="1" applyBorder="1" applyAlignment="1">
      <alignment horizontal="right" wrapText="1"/>
    </xf>
    <xf numFmtId="0" fontId="23" fillId="0" borderId="0" xfId="0" applyFont="1" applyFill="1" applyAlignment="1">
      <alignment horizontal="left"/>
    </xf>
    <xf numFmtId="172" fontId="23" fillId="0" borderId="0" xfId="43" applyNumberFormat="1" applyFont="1" applyFill="1" applyAlignment="1">
      <alignment/>
    </xf>
    <xf numFmtId="0" fontId="23" fillId="0" borderId="0" xfId="0" applyFont="1" applyFill="1" applyAlignment="1">
      <alignment wrapText="1"/>
    </xf>
  </cellXfs>
  <cellStyles count="53">
    <cellStyle name="Normal" xfId="0"/>
    <cellStyle name="_Sheet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1">
      <selection activeCell="A6" sqref="A6"/>
    </sheetView>
  </sheetViews>
  <sheetFormatPr defaultColWidth="9.140625" defaultRowHeight="12.75"/>
  <cols>
    <col min="1" max="1" width="48.28125" style="25" customWidth="1"/>
    <col min="2" max="2" width="17.28125" style="25" bestFit="1" customWidth="1"/>
    <col min="3" max="3" width="16.8515625" style="25" bestFit="1" customWidth="1"/>
    <col min="4" max="4" width="16.7109375" style="26" bestFit="1" customWidth="1"/>
    <col min="5" max="5" width="16.140625" style="26" bestFit="1" customWidth="1"/>
    <col min="6" max="6" width="15.7109375" style="4" bestFit="1" customWidth="1"/>
    <col min="7" max="7" width="9.00390625" style="4" customWidth="1"/>
    <col min="8" max="8" width="10.140625" style="4" customWidth="1"/>
    <col min="9" max="16384" width="9.140625" style="4" customWidth="1"/>
  </cols>
  <sheetData>
    <row r="1" spans="1:8" s="2" customFormat="1" ht="2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22.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21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ht="13.5">
      <c r="A4" s="3" t="s">
        <v>3</v>
      </c>
      <c r="B4" s="3"/>
      <c r="C4" s="3"/>
      <c r="D4" s="3"/>
      <c r="E4" s="3"/>
      <c r="F4" s="3"/>
      <c r="G4" s="3"/>
      <c r="H4" s="3"/>
    </row>
    <row r="5" spans="1:7" ht="13.5">
      <c r="A5" s="5"/>
      <c r="B5" s="6"/>
      <c r="C5" s="6"/>
      <c r="D5" s="7"/>
      <c r="E5" s="7"/>
      <c r="F5" s="8"/>
      <c r="G5" s="8"/>
    </row>
    <row r="6" spans="1:8" s="11" customFormat="1" ht="117.75" customHeight="1">
      <c r="A6" s="9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</row>
    <row r="7" spans="1:8" s="15" customFormat="1" ht="14.25" customHeight="1">
      <c r="A7" s="12" t="s">
        <v>12</v>
      </c>
      <c r="B7" s="13">
        <f>B9+B72</f>
        <v>1465200573.18</v>
      </c>
      <c r="C7" s="13">
        <f>C9+C72</f>
        <v>1517192832.1299999</v>
      </c>
      <c r="D7" s="13">
        <f>D9+D72</f>
        <v>1097502780.22</v>
      </c>
      <c r="E7" s="13">
        <f>E9+E72</f>
        <v>1141601363.67</v>
      </c>
      <c r="F7" s="13">
        <f>F9+F72</f>
        <v>958897496.6800001</v>
      </c>
      <c r="G7" s="14">
        <f>F7/C7</f>
        <v>0.6320208455861183</v>
      </c>
      <c r="H7" s="14">
        <f>F7/E7</f>
        <v>0.8399582614349314</v>
      </c>
    </row>
    <row r="8" spans="1:8" s="18" customFormat="1" ht="13.5" customHeight="1">
      <c r="A8" s="16" t="s">
        <v>13</v>
      </c>
      <c r="B8" s="17"/>
      <c r="C8" s="17"/>
      <c r="D8" s="17"/>
      <c r="E8" s="17"/>
      <c r="F8" s="17"/>
      <c r="G8" s="17"/>
      <c r="H8" s="17"/>
    </row>
    <row r="9" spans="1:8" s="15" customFormat="1" ht="14.25" customHeight="1">
      <c r="A9" s="12" t="s">
        <v>14</v>
      </c>
      <c r="B9" s="13">
        <f>B11+B14+B22+B26+B30+B48+B64</f>
        <v>1307238838.48</v>
      </c>
      <c r="C9" s="13">
        <f>C11+C14+C22+C26+C30+C48+C64</f>
        <v>1343018467.53</v>
      </c>
      <c r="D9" s="13">
        <f>D11+D14+D22+D26+D30+D48+D64</f>
        <v>963128244.8199999</v>
      </c>
      <c r="E9" s="13">
        <f>E11+E14+E22+E26+E30+E48+E64</f>
        <v>991449793.5700002</v>
      </c>
      <c r="F9" s="13">
        <f>F11+F14+F22+F26+F30+F48+F64</f>
        <v>900456739.1800001</v>
      </c>
      <c r="G9" s="14">
        <f>F9/C9</f>
        <v>0.6704723434191242</v>
      </c>
      <c r="H9" s="14">
        <f>F9/E9</f>
        <v>0.9082222267026215</v>
      </c>
    </row>
    <row r="10" spans="1:8" s="21" customFormat="1" ht="13.5" customHeight="1">
      <c r="A10" s="19" t="s">
        <v>13</v>
      </c>
      <c r="B10" s="17"/>
      <c r="C10" s="17"/>
      <c r="D10" s="17"/>
      <c r="E10" s="17"/>
      <c r="F10" s="17"/>
      <c r="G10" s="20"/>
      <c r="H10" s="20"/>
    </row>
    <row r="11" spans="1:8" s="15" customFormat="1" ht="18.75" customHeight="1">
      <c r="A11" s="12" t="s">
        <v>15</v>
      </c>
      <c r="B11" s="13">
        <f>B13</f>
        <v>135763676.76</v>
      </c>
      <c r="C11" s="13">
        <f>C13</f>
        <v>151392724.06</v>
      </c>
      <c r="D11" s="13">
        <f>D13</f>
        <v>97595292.1</v>
      </c>
      <c r="E11" s="13">
        <f>E13</f>
        <v>109473193.3</v>
      </c>
      <c r="F11" s="13">
        <f>F13</f>
        <v>104816167.43</v>
      </c>
      <c r="G11" s="14">
        <f>F11/C11</f>
        <v>0.6923461353959074</v>
      </c>
      <c r="H11" s="14">
        <f>F11/E11</f>
        <v>0.9574596690786402</v>
      </c>
    </row>
    <row r="12" spans="1:8" s="21" customFormat="1" ht="15.75" customHeight="1">
      <c r="A12" s="19" t="s">
        <v>13</v>
      </c>
      <c r="B12" s="17"/>
      <c r="C12" s="17"/>
      <c r="D12" s="17"/>
      <c r="E12" s="17"/>
      <c r="F12" s="17"/>
      <c r="G12" s="20"/>
      <c r="H12" s="20"/>
    </row>
    <row r="13" spans="1:8" s="21" customFormat="1" ht="19.5" customHeight="1">
      <c r="A13" s="19" t="s">
        <v>16</v>
      </c>
      <c r="B13" s="17">
        <v>135763676.76</v>
      </c>
      <c r="C13" s="17">
        <v>151392724.06</v>
      </c>
      <c r="D13" s="17">
        <v>97595292.1</v>
      </c>
      <c r="E13" s="17">
        <v>109473193.3</v>
      </c>
      <c r="F13" s="17">
        <v>104816167.43</v>
      </c>
      <c r="G13" s="20">
        <f>F13/C13</f>
        <v>0.6923461353959074</v>
      </c>
      <c r="H13" s="20">
        <f>F13/E13</f>
        <v>0.9574596690786402</v>
      </c>
    </row>
    <row r="14" spans="1:8" s="21" customFormat="1" ht="32.25" customHeight="1">
      <c r="A14" s="12" t="s">
        <v>17</v>
      </c>
      <c r="B14" s="13">
        <f>B16+B17+B18+B19+B20+B21</f>
        <v>123799482.39999999</v>
      </c>
      <c r="C14" s="13">
        <f>C16+C17+C18+C19+C20+C21</f>
        <v>168702789.19000003</v>
      </c>
      <c r="D14" s="13">
        <f>D16+D17+D18+D19+D20+D21</f>
        <v>113840851.19999999</v>
      </c>
      <c r="E14" s="13">
        <f>E16+E17+E18+E19+E20+E21</f>
        <v>117946097.39</v>
      </c>
      <c r="F14" s="13">
        <f>F16+F17+F18+F19+F20+F21</f>
        <v>96637003.21000001</v>
      </c>
      <c r="G14" s="14">
        <f>F14/C14</f>
        <v>0.5728239804094966</v>
      </c>
      <c r="H14" s="14">
        <f>F14/E14</f>
        <v>0.8193319266042399</v>
      </c>
    </row>
    <row r="15" spans="1:8" s="15" customFormat="1" ht="17.25" customHeight="1">
      <c r="A15" s="19" t="s">
        <v>13</v>
      </c>
      <c r="B15" s="17"/>
      <c r="C15" s="17"/>
      <c r="D15" s="17"/>
      <c r="E15" s="17"/>
      <c r="F15" s="17"/>
      <c r="G15" s="20"/>
      <c r="H15" s="20"/>
    </row>
    <row r="16" spans="1:8" s="21" customFormat="1" ht="16.5" customHeight="1">
      <c r="A16" s="19" t="s">
        <v>18</v>
      </c>
      <c r="B16" s="17">
        <v>10329080.5</v>
      </c>
      <c r="C16" s="17">
        <v>16926622.52</v>
      </c>
      <c r="D16" s="17">
        <v>11763235.3</v>
      </c>
      <c r="E16" s="17">
        <v>12928712.42</v>
      </c>
      <c r="F16" s="17">
        <v>9975601.16</v>
      </c>
      <c r="G16" s="20">
        <f aca="true" t="shared" si="0" ref="G16:G22">F16/C16</f>
        <v>0.5893438663391426</v>
      </c>
      <c r="H16" s="20">
        <f aca="true" t="shared" si="1" ref="H16:H22">F16/E16</f>
        <v>0.7715850454348647</v>
      </c>
    </row>
    <row r="17" spans="1:8" s="21" customFormat="1" ht="16.5" customHeight="1">
      <c r="A17" s="19" t="s">
        <v>19</v>
      </c>
      <c r="B17" s="17">
        <v>4167089.3</v>
      </c>
      <c r="C17" s="17">
        <v>4785123.91</v>
      </c>
      <c r="D17" s="17">
        <v>3214535.6</v>
      </c>
      <c r="E17" s="17">
        <v>3531439.81</v>
      </c>
      <c r="F17" s="17">
        <v>2661233.99</v>
      </c>
      <c r="G17" s="20">
        <f t="shared" si="0"/>
        <v>0.5561473516785065</v>
      </c>
      <c r="H17" s="20">
        <f t="shared" si="1"/>
        <v>0.75358327854383</v>
      </c>
    </row>
    <row r="18" spans="1:8" s="21" customFormat="1" ht="13.5">
      <c r="A18" s="19" t="s">
        <v>20</v>
      </c>
      <c r="B18" s="17">
        <v>77542886.6</v>
      </c>
      <c r="C18" s="17">
        <v>85452879.9</v>
      </c>
      <c r="D18" s="17">
        <v>54525003.4</v>
      </c>
      <c r="E18" s="17">
        <v>58464067.8</v>
      </c>
      <c r="F18" s="17">
        <v>52747362.52</v>
      </c>
      <c r="G18" s="20">
        <f t="shared" si="0"/>
        <v>0.6172684008043595</v>
      </c>
      <c r="H18" s="20">
        <f t="shared" si="1"/>
        <v>0.9022184823068368</v>
      </c>
    </row>
    <row r="19" spans="1:8" s="21" customFormat="1" ht="13.5">
      <c r="A19" s="19" t="s">
        <v>21</v>
      </c>
      <c r="B19" s="17">
        <v>1911411.6</v>
      </c>
      <c r="C19" s="17">
        <v>2284088.9</v>
      </c>
      <c r="D19" s="17">
        <v>1443308.5</v>
      </c>
      <c r="E19" s="17">
        <v>1667275.2</v>
      </c>
      <c r="F19" s="17">
        <v>950764.56</v>
      </c>
      <c r="G19" s="20">
        <f t="shared" si="0"/>
        <v>0.4162554968854321</v>
      </c>
      <c r="H19" s="20">
        <f t="shared" si="1"/>
        <v>0.5702505261279003</v>
      </c>
    </row>
    <row r="20" spans="1:8" s="21" customFormat="1" ht="30" customHeight="1">
      <c r="A20" s="19" t="s">
        <v>22</v>
      </c>
      <c r="B20" s="17">
        <v>13610600.4</v>
      </c>
      <c r="C20" s="17">
        <v>15935917</v>
      </c>
      <c r="D20" s="17">
        <v>9328569</v>
      </c>
      <c r="E20" s="17">
        <v>10452110.1</v>
      </c>
      <c r="F20" s="17">
        <v>8424625.86</v>
      </c>
      <c r="G20" s="20">
        <f t="shared" si="0"/>
        <v>0.5286564845938894</v>
      </c>
      <c r="H20" s="20">
        <f t="shared" si="1"/>
        <v>0.8060215381772529</v>
      </c>
    </row>
    <row r="21" spans="1:8" s="21" customFormat="1" ht="16.5" customHeight="1">
      <c r="A21" s="19" t="s">
        <v>23</v>
      </c>
      <c r="B21" s="17">
        <v>16238414</v>
      </c>
      <c r="C21" s="17">
        <v>43318156.96</v>
      </c>
      <c r="D21" s="17">
        <v>33566199.4</v>
      </c>
      <c r="E21" s="17">
        <v>30902492.06</v>
      </c>
      <c r="F21" s="17">
        <v>21877415.12</v>
      </c>
      <c r="G21" s="20">
        <f t="shared" si="0"/>
        <v>0.5050403030812602</v>
      </c>
      <c r="H21" s="20">
        <f t="shared" si="1"/>
        <v>0.7079498662283614</v>
      </c>
    </row>
    <row r="22" spans="1:8" s="21" customFormat="1" ht="14.25">
      <c r="A22" s="12" t="s">
        <v>24</v>
      </c>
      <c r="B22" s="13">
        <f>B24+B25</f>
        <v>141234569.92</v>
      </c>
      <c r="C22" s="13">
        <f>C24+C25</f>
        <v>141193919.92</v>
      </c>
      <c r="D22" s="13">
        <f>D24+D25</f>
        <v>103749434.52000001</v>
      </c>
      <c r="E22" s="13">
        <f>E24+E25</f>
        <v>104752784.52000001</v>
      </c>
      <c r="F22" s="13">
        <f>F24+F25</f>
        <v>104644022.27000001</v>
      </c>
      <c r="G22" s="14">
        <f t="shared" si="0"/>
        <v>0.7411368869799136</v>
      </c>
      <c r="H22" s="14">
        <f t="shared" si="1"/>
        <v>0.9989617244973642</v>
      </c>
    </row>
    <row r="23" spans="1:8" s="15" customFormat="1" ht="14.25" customHeight="1">
      <c r="A23" s="19" t="s">
        <v>13</v>
      </c>
      <c r="B23" s="17"/>
      <c r="C23" s="17"/>
      <c r="D23" s="17"/>
      <c r="E23" s="17"/>
      <c r="F23" s="17"/>
      <c r="G23" s="20"/>
      <c r="H23" s="20"/>
    </row>
    <row r="24" spans="1:8" s="21" customFormat="1" ht="13.5">
      <c r="A24" s="19" t="s">
        <v>25</v>
      </c>
      <c r="B24" s="17">
        <v>62372938.1</v>
      </c>
      <c r="C24" s="17">
        <v>64872938.1</v>
      </c>
      <c r="D24" s="17">
        <v>39761220.1</v>
      </c>
      <c r="E24" s="17">
        <v>43711220.1</v>
      </c>
      <c r="F24" s="17">
        <v>43662419.46</v>
      </c>
      <c r="G24" s="20">
        <f>F24/C24</f>
        <v>0.6730451978711907</v>
      </c>
      <c r="H24" s="20">
        <f>F24/E24</f>
        <v>0.9988835671965148</v>
      </c>
    </row>
    <row r="25" spans="1:8" s="21" customFormat="1" ht="13.5">
      <c r="A25" s="19" t="s">
        <v>26</v>
      </c>
      <c r="B25" s="17">
        <v>78861631.82</v>
      </c>
      <c r="C25" s="17">
        <v>76320981.82</v>
      </c>
      <c r="D25" s="17">
        <v>63988214.42</v>
      </c>
      <c r="E25" s="17">
        <v>61041564.42</v>
      </c>
      <c r="F25" s="17">
        <v>60981602.81</v>
      </c>
      <c r="G25" s="20">
        <f>F25/C25</f>
        <v>0.7990149151097492</v>
      </c>
      <c r="H25" s="20">
        <f>F25/E25</f>
        <v>0.9990176921156962</v>
      </c>
    </row>
    <row r="26" spans="1:8" s="21" customFormat="1" ht="14.25">
      <c r="A26" s="12" t="s">
        <v>27</v>
      </c>
      <c r="B26" s="13">
        <f>B28+B29</f>
        <v>114993177.39999999</v>
      </c>
      <c r="C26" s="13">
        <f>C28+C29</f>
        <v>116121295.3</v>
      </c>
      <c r="D26" s="13">
        <f>D28+D29</f>
        <v>78260051.6</v>
      </c>
      <c r="E26" s="13">
        <f>E28+E29</f>
        <v>79161371.8</v>
      </c>
      <c r="F26" s="13">
        <f>F28+F29</f>
        <v>74151127.01</v>
      </c>
      <c r="G26" s="14">
        <f>F26/C26</f>
        <v>0.638566137403395</v>
      </c>
      <c r="H26" s="14">
        <f>F26/E26</f>
        <v>0.9367084642916712</v>
      </c>
    </row>
    <row r="27" spans="1:8" s="15" customFormat="1" ht="14.25">
      <c r="A27" s="19" t="s">
        <v>13</v>
      </c>
      <c r="B27" s="17"/>
      <c r="C27" s="17"/>
      <c r="D27" s="17"/>
      <c r="E27" s="17"/>
      <c r="F27" s="17"/>
      <c r="G27" s="20"/>
      <c r="H27" s="20"/>
    </row>
    <row r="28" spans="1:8" s="21" customFormat="1" ht="18" customHeight="1">
      <c r="A28" s="19" t="s">
        <v>28</v>
      </c>
      <c r="B28" s="17">
        <v>106653100.6</v>
      </c>
      <c r="C28" s="17">
        <v>107200605.8</v>
      </c>
      <c r="D28" s="17">
        <v>72209650.6</v>
      </c>
      <c r="E28" s="17">
        <v>72625063.8</v>
      </c>
      <c r="F28" s="17">
        <v>70908100.76</v>
      </c>
      <c r="G28" s="20">
        <f>F28/C28</f>
        <v>0.6614524258593323</v>
      </c>
      <c r="H28" s="20">
        <f>F28/E28</f>
        <v>0.9763585331266863</v>
      </c>
    </row>
    <row r="29" spans="1:8" s="21" customFormat="1" ht="18" customHeight="1">
      <c r="A29" s="19" t="s">
        <v>29</v>
      </c>
      <c r="B29" s="17">
        <v>8340076.800000001</v>
      </c>
      <c r="C29" s="17">
        <v>8920689.5</v>
      </c>
      <c r="D29" s="17">
        <v>6050401</v>
      </c>
      <c r="E29" s="17">
        <v>6536308</v>
      </c>
      <c r="F29" s="17">
        <v>3243026.25</v>
      </c>
      <c r="G29" s="20">
        <f>F29/C29</f>
        <v>0.36353986426721835</v>
      </c>
      <c r="H29" s="20">
        <f>F29/E29</f>
        <v>0.4961556661650583</v>
      </c>
    </row>
    <row r="30" spans="1:8" s="21" customFormat="1" ht="14.25">
      <c r="A30" s="12" t="s">
        <v>30</v>
      </c>
      <c r="B30" s="13">
        <f>B32+B35+B45</f>
        <v>110764219.69999999</v>
      </c>
      <c r="C30" s="13">
        <f>C32+C35+C45</f>
        <v>122973641.57000001</v>
      </c>
      <c r="D30" s="13">
        <f>D32+D35+D45</f>
        <v>84872268.19999999</v>
      </c>
      <c r="E30" s="13">
        <f>E32+E35+E45</f>
        <v>95308099.27000001</v>
      </c>
      <c r="F30" s="13">
        <f>F32+F35+F45</f>
        <v>85090883.67000002</v>
      </c>
      <c r="G30" s="14">
        <f>F30/C30</f>
        <v>0.691944083168131</v>
      </c>
      <c r="H30" s="14">
        <f>F30/E30</f>
        <v>0.8927980341832706</v>
      </c>
    </row>
    <row r="31" spans="1:8" s="15" customFormat="1" ht="14.25">
      <c r="A31" s="19" t="s">
        <v>13</v>
      </c>
      <c r="B31" s="17"/>
      <c r="C31" s="17"/>
      <c r="D31" s="17"/>
      <c r="E31" s="17"/>
      <c r="F31" s="17"/>
      <c r="G31" s="20"/>
      <c r="H31" s="20"/>
    </row>
    <row r="32" spans="1:8" s="21" customFormat="1" ht="27">
      <c r="A32" s="19" t="s">
        <v>31</v>
      </c>
      <c r="B32" s="17">
        <f>B34</f>
        <v>3376304.1</v>
      </c>
      <c r="C32" s="17">
        <f>C34</f>
        <v>3916092.4</v>
      </c>
      <c r="D32" s="17">
        <f>D34</f>
        <v>2375374.1</v>
      </c>
      <c r="E32" s="17">
        <f>E34</f>
        <v>2915162.4</v>
      </c>
      <c r="F32" s="17">
        <f>F34</f>
        <v>2241202.18</v>
      </c>
      <c r="G32" s="20">
        <f>F32/C32</f>
        <v>0.5723057453904816</v>
      </c>
      <c r="H32" s="20">
        <f>F32/E32</f>
        <v>0.768808687982529</v>
      </c>
    </row>
    <row r="33" spans="1:8" s="21" customFormat="1" ht="13.5">
      <c r="A33" s="19" t="s">
        <v>13</v>
      </c>
      <c r="B33" s="17"/>
      <c r="C33" s="17"/>
      <c r="D33" s="17"/>
      <c r="E33" s="17"/>
      <c r="F33" s="17"/>
      <c r="G33" s="20"/>
      <c r="H33" s="20"/>
    </row>
    <row r="34" spans="1:8" s="21" customFormat="1" ht="27">
      <c r="A34" s="19" t="s">
        <v>32</v>
      </c>
      <c r="B34" s="17">
        <v>3376304.1</v>
      </c>
      <c r="C34" s="17">
        <v>3916092.4</v>
      </c>
      <c r="D34" s="17">
        <v>2375374.1</v>
      </c>
      <c r="E34" s="17">
        <v>2915162.4</v>
      </c>
      <c r="F34" s="17">
        <v>2241202.18</v>
      </c>
      <c r="G34" s="20">
        <f>F34/C34</f>
        <v>0.5723057453904816</v>
      </c>
      <c r="H34" s="20">
        <f>F34/E34</f>
        <v>0.768808687982529</v>
      </c>
    </row>
    <row r="35" spans="1:8" s="21" customFormat="1" ht="28.5" customHeight="1">
      <c r="A35" s="19" t="s">
        <v>33</v>
      </c>
      <c r="B35" s="17">
        <f>B37+B38+B39+B40+B41+B42+B43+B44</f>
        <v>102270792.3</v>
      </c>
      <c r="C35" s="17">
        <f>C37+C38+C39+C40+C41+C42+C43+C44</f>
        <v>112341122.87</v>
      </c>
      <c r="D35" s="17">
        <f>D37+D38+D39+D40+D41+D42+D43+D44</f>
        <v>78568699.5</v>
      </c>
      <c r="E35" s="17">
        <f>E37+E38+E39+E40+E41+E42+E43+E44</f>
        <v>86865343.27000001</v>
      </c>
      <c r="F35" s="17">
        <f>F37+F38+F39+F40+F41+F42+F43+F44</f>
        <v>82061335.68</v>
      </c>
      <c r="G35" s="20">
        <f>F35/C35</f>
        <v>0.7304656886415541</v>
      </c>
      <c r="H35" s="20">
        <f>F35/E35</f>
        <v>0.9446959234931254</v>
      </c>
    </row>
    <row r="36" spans="1:8" s="21" customFormat="1" ht="13.5">
      <c r="A36" s="19" t="s">
        <v>34</v>
      </c>
      <c r="B36" s="17"/>
      <c r="C36" s="17"/>
      <c r="D36" s="17"/>
      <c r="E36" s="17"/>
      <c r="F36" s="17"/>
      <c r="G36" s="20"/>
      <c r="H36" s="20"/>
    </row>
    <row r="37" spans="1:8" s="21" customFormat="1" ht="27">
      <c r="A37" s="19" t="s">
        <v>35</v>
      </c>
      <c r="B37" s="17">
        <v>496097.8</v>
      </c>
      <c r="C37" s="17">
        <v>3200</v>
      </c>
      <c r="D37" s="17">
        <v>412950.1</v>
      </c>
      <c r="E37" s="17">
        <v>2400</v>
      </c>
      <c r="F37" s="17">
        <v>0</v>
      </c>
      <c r="G37" s="20">
        <f aca="true" t="shared" si="2" ref="G37:G45">F37/C37</f>
        <v>0</v>
      </c>
      <c r="H37" s="20">
        <f aca="true" t="shared" si="3" ref="H37:H45">F37/E37</f>
        <v>0</v>
      </c>
    </row>
    <row r="38" spans="1:8" s="21" customFormat="1" ht="13.5">
      <c r="A38" s="19" t="s">
        <v>36</v>
      </c>
      <c r="B38" s="17">
        <v>8709956.3</v>
      </c>
      <c r="C38" s="17">
        <v>8714576.3</v>
      </c>
      <c r="D38" s="17">
        <v>6788722</v>
      </c>
      <c r="E38" s="17">
        <v>6792082</v>
      </c>
      <c r="F38" s="17">
        <v>6188956.63</v>
      </c>
      <c r="G38" s="20">
        <f t="shared" si="2"/>
        <v>0.7101844561278325</v>
      </c>
      <c r="H38" s="20">
        <f t="shared" si="3"/>
        <v>0.911201694855863</v>
      </c>
    </row>
    <row r="39" spans="1:8" s="21" customFormat="1" ht="40.5">
      <c r="A39" s="19" t="s">
        <v>37</v>
      </c>
      <c r="B39" s="17">
        <v>48164107.1</v>
      </c>
      <c r="C39" s="17">
        <v>48164107.1</v>
      </c>
      <c r="D39" s="17">
        <v>36123078.7</v>
      </c>
      <c r="E39" s="17">
        <v>36123078.7</v>
      </c>
      <c r="F39" s="17">
        <v>36123078.7</v>
      </c>
      <c r="G39" s="20">
        <f t="shared" si="2"/>
        <v>0.7499999662611829</v>
      </c>
      <c r="H39" s="20">
        <f t="shared" si="3"/>
        <v>1</v>
      </c>
    </row>
    <row r="40" spans="1:8" s="21" customFormat="1" ht="27">
      <c r="A40" s="19" t="s">
        <v>38</v>
      </c>
      <c r="B40" s="17">
        <v>67892.9</v>
      </c>
      <c r="C40" s="17">
        <v>67892.9</v>
      </c>
      <c r="D40" s="17">
        <v>50921.3</v>
      </c>
      <c r="E40" s="17">
        <v>50921.3</v>
      </c>
      <c r="F40" s="17">
        <v>50921.3</v>
      </c>
      <c r="G40" s="20">
        <f t="shared" si="2"/>
        <v>0.7500239347560644</v>
      </c>
      <c r="H40" s="20">
        <f t="shared" si="3"/>
        <v>1</v>
      </c>
    </row>
    <row r="41" spans="1:8" s="21" customFormat="1" ht="20.25" customHeight="1">
      <c r="A41" s="19" t="s">
        <v>39</v>
      </c>
      <c r="B41" s="17">
        <v>2168.4</v>
      </c>
      <c r="C41" s="17">
        <v>2168.4</v>
      </c>
      <c r="D41" s="17">
        <v>1517.9</v>
      </c>
      <c r="E41" s="17">
        <v>1517.9</v>
      </c>
      <c r="F41" s="17">
        <v>1352.3</v>
      </c>
      <c r="G41" s="20">
        <f t="shared" si="2"/>
        <v>0.6236395498985426</v>
      </c>
      <c r="H41" s="20">
        <f t="shared" si="3"/>
        <v>0.8909019039462415</v>
      </c>
    </row>
    <row r="42" spans="1:8" s="21" customFormat="1" ht="40.5">
      <c r="A42" s="19" t="s">
        <v>40</v>
      </c>
      <c r="B42" s="17">
        <v>17780431.1</v>
      </c>
      <c r="C42" s="17">
        <v>22432645.8</v>
      </c>
      <c r="D42" s="17">
        <v>14121532.5</v>
      </c>
      <c r="E42" s="17">
        <v>16936548.8</v>
      </c>
      <c r="F42" s="17">
        <v>14988947.21</v>
      </c>
      <c r="G42" s="20">
        <f t="shared" si="2"/>
        <v>0.6681756286634722</v>
      </c>
      <c r="H42" s="20">
        <f t="shared" si="3"/>
        <v>0.885005994255453</v>
      </c>
    </row>
    <row r="43" spans="1:8" s="21" customFormat="1" ht="27">
      <c r="A43" s="19" t="s">
        <v>41</v>
      </c>
      <c r="B43" s="17">
        <v>7921726</v>
      </c>
      <c r="C43" s="17">
        <v>8232229.9</v>
      </c>
      <c r="D43" s="17">
        <v>5351581.6</v>
      </c>
      <c r="E43" s="17">
        <v>5662085.5</v>
      </c>
      <c r="F43" s="17">
        <v>5445114.62</v>
      </c>
      <c r="G43" s="20">
        <f t="shared" si="2"/>
        <v>0.6614386000080003</v>
      </c>
      <c r="H43" s="20">
        <f t="shared" si="3"/>
        <v>0.9616800417443361</v>
      </c>
    </row>
    <row r="44" spans="1:8" s="21" customFormat="1" ht="21" customHeight="1">
      <c r="A44" s="19" t="s">
        <v>42</v>
      </c>
      <c r="B44" s="17">
        <v>19128412.7</v>
      </c>
      <c r="C44" s="17">
        <v>24724302.47</v>
      </c>
      <c r="D44" s="17">
        <v>15718395.4</v>
      </c>
      <c r="E44" s="17">
        <v>21296709.07</v>
      </c>
      <c r="F44" s="17">
        <v>19262964.92</v>
      </c>
      <c r="G44" s="20">
        <f t="shared" si="2"/>
        <v>0.7791105509800861</v>
      </c>
      <c r="H44" s="20">
        <f t="shared" si="3"/>
        <v>0.904504299546221</v>
      </c>
    </row>
    <row r="45" spans="1:8" s="21" customFormat="1" ht="27">
      <c r="A45" s="19" t="s">
        <v>43</v>
      </c>
      <c r="B45" s="17">
        <v>5117123.3</v>
      </c>
      <c r="C45" s="17">
        <v>6716426.3</v>
      </c>
      <c r="D45" s="17">
        <v>3928194.6</v>
      </c>
      <c r="E45" s="17">
        <v>5527593.6</v>
      </c>
      <c r="F45" s="17">
        <v>788345.81</v>
      </c>
      <c r="G45" s="20">
        <f t="shared" si="2"/>
        <v>0.11737578509571378</v>
      </c>
      <c r="H45" s="20">
        <f t="shared" si="3"/>
        <v>0.14262007431226495</v>
      </c>
    </row>
    <row r="46" spans="1:8" s="21" customFormat="1" ht="13.5">
      <c r="A46" s="19" t="s">
        <v>34</v>
      </c>
      <c r="B46" s="22"/>
      <c r="C46" s="22"/>
      <c r="D46" s="22"/>
      <c r="E46" s="22"/>
      <c r="F46" s="22"/>
      <c r="G46" s="23"/>
      <c r="H46" s="20"/>
    </row>
    <row r="47" spans="1:8" s="21" customFormat="1" ht="18.75" customHeight="1">
      <c r="A47" s="19" t="s">
        <v>44</v>
      </c>
      <c r="B47" s="17">
        <v>765244.9</v>
      </c>
      <c r="C47" s="17">
        <v>1861797.4</v>
      </c>
      <c r="D47" s="17">
        <v>510153</v>
      </c>
      <c r="E47" s="17">
        <v>1606705.5</v>
      </c>
      <c r="F47" s="17">
        <v>435301.81</v>
      </c>
      <c r="G47" s="20">
        <f>F47/C47</f>
        <v>0.23380729288804464</v>
      </c>
      <c r="H47" s="20">
        <f>F47/E47</f>
        <v>0.27092818814648983</v>
      </c>
    </row>
    <row r="48" spans="1:8" ht="28.5">
      <c r="A48" s="12" t="s">
        <v>45</v>
      </c>
      <c r="B48" s="13">
        <f>B50+B51+B61</f>
        <v>416767160.2</v>
      </c>
      <c r="C48" s="13">
        <f>C50+C51+C61</f>
        <v>416846977.5</v>
      </c>
      <c r="D48" s="13">
        <f>D50+D51+D61</f>
        <v>319749955</v>
      </c>
      <c r="E48" s="13">
        <f>E50+E51+E61</f>
        <v>319794592.20000005</v>
      </c>
      <c r="F48" s="13">
        <f>F50+F51+F61</f>
        <v>307923108.9</v>
      </c>
      <c r="G48" s="14">
        <f>F48/C48</f>
        <v>0.7386957937100551</v>
      </c>
      <c r="H48" s="14">
        <f>F48/E48</f>
        <v>0.9628777859615099</v>
      </c>
    </row>
    <row r="49" spans="1:8" s="15" customFormat="1" ht="14.25">
      <c r="A49" s="19" t="s">
        <v>13</v>
      </c>
      <c r="B49" s="17"/>
      <c r="C49" s="17"/>
      <c r="D49" s="17"/>
      <c r="E49" s="17"/>
      <c r="F49" s="17"/>
      <c r="G49" s="20"/>
      <c r="H49" s="20"/>
    </row>
    <row r="50" spans="1:8" s="21" customFormat="1" ht="21" customHeight="1">
      <c r="A50" s="19" t="s">
        <v>46</v>
      </c>
      <c r="B50" s="17">
        <v>115250</v>
      </c>
      <c r="C50" s="17">
        <v>115250</v>
      </c>
      <c r="D50" s="17">
        <v>87462.5</v>
      </c>
      <c r="E50" s="17">
        <v>87462.5</v>
      </c>
      <c r="F50" s="17">
        <v>79520.27</v>
      </c>
      <c r="G50" s="20">
        <f>F50/C50</f>
        <v>0.6899806507592191</v>
      </c>
      <c r="H50" s="20">
        <f>F50/E50</f>
        <v>0.9091927397456053</v>
      </c>
    </row>
    <row r="51" spans="1:8" s="21" customFormat="1" ht="27">
      <c r="A51" s="19" t="s">
        <v>47</v>
      </c>
      <c r="B51" s="17">
        <f>SUM(B53:B60)</f>
        <v>135693059.89999998</v>
      </c>
      <c r="C51" s="17">
        <f>SUM(C53:C60)</f>
        <v>135772877.2</v>
      </c>
      <c r="D51" s="17">
        <f>SUM(D53:D60)</f>
        <v>101074654.69999999</v>
      </c>
      <c r="E51" s="17">
        <f>SUM(E53:E60)</f>
        <v>100733291.9</v>
      </c>
      <c r="F51" s="17">
        <f>SUM(F53:F60)</f>
        <v>90788475.24000001</v>
      </c>
      <c r="G51" s="20">
        <f>F51/C51</f>
        <v>0.6686790256809849</v>
      </c>
      <c r="H51" s="20">
        <f>F51/E51</f>
        <v>0.901275770180603</v>
      </c>
    </row>
    <row r="52" spans="1:8" s="21" customFormat="1" ht="13.5">
      <c r="A52" s="19" t="s">
        <v>13</v>
      </c>
      <c r="B52" s="17"/>
      <c r="C52" s="17"/>
      <c r="D52" s="17"/>
      <c r="E52" s="17"/>
      <c r="F52" s="17"/>
      <c r="G52" s="20"/>
      <c r="H52" s="20"/>
    </row>
    <row r="53" spans="1:8" s="21" customFormat="1" ht="27">
      <c r="A53" s="19" t="s">
        <v>48</v>
      </c>
      <c r="B53" s="17">
        <v>2501916.3</v>
      </c>
      <c r="C53" s="17">
        <v>2501916.3</v>
      </c>
      <c r="D53" s="17">
        <v>1776360.6</v>
      </c>
      <c r="E53" s="17">
        <v>1776360.6</v>
      </c>
      <c r="F53" s="17">
        <v>1509408.76</v>
      </c>
      <c r="G53" s="20">
        <f aca="true" t="shared" si="4" ref="G53:G61">F53/C53</f>
        <v>0.6033010616702086</v>
      </c>
      <c r="H53" s="20">
        <f aca="true" t="shared" si="5" ref="H53:H61">F53/E53</f>
        <v>0.8497197922538926</v>
      </c>
    </row>
    <row r="54" spans="1:8" s="21" customFormat="1" ht="20.25" customHeight="1">
      <c r="A54" s="19" t="s">
        <v>49</v>
      </c>
      <c r="B54" s="17">
        <v>13094783.7</v>
      </c>
      <c r="C54" s="17">
        <v>13094783.7</v>
      </c>
      <c r="D54" s="17">
        <v>9718550.4</v>
      </c>
      <c r="E54" s="17">
        <v>9718550.4</v>
      </c>
      <c r="F54" s="17">
        <v>9307448.45</v>
      </c>
      <c r="G54" s="20">
        <f t="shared" si="4"/>
        <v>0.7107752722941121</v>
      </c>
      <c r="H54" s="20">
        <f t="shared" si="5"/>
        <v>0.9576992521436117</v>
      </c>
    </row>
    <row r="55" spans="1:8" s="21" customFormat="1" ht="18.75" customHeight="1">
      <c r="A55" s="19" t="s">
        <v>50</v>
      </c>
      <c r="B55" s="17">
        <v>49640966.6</v>
      </c>
      <c r="C55" s="17">
        <v>49584921.4</v>
      </c>
      <c r="D55" s="17">
        <v>37530080</v>
      </c>
      <c r="E55" s="17">
        <v>37474624.8</v>
      </c>
      <c r="F55" s="17">
        <v>33155440.05</v>
      </c>
      <c r="G55" s="20">
        <f t="shared" si="4"/>
        <v>0.6686597278744502</v>
      </c>
      <c r="H55" s="20">
        <f t="shared" si="5"/>
        <v>0.8847437493223416</v>
      </c>
    </row>
    <row r="56" spans="1:8" s="21" customFormat="1" ht="27">
      <c r="A56" s="19" t="s">
        <v>51</v>
      </c>
      <c r="B56" s="17">
        <v>137589.5</v>
      </c>
      <c r="C56" s="17">
        <v>136589.5</v>
      </c>
      <c r="D56" s="17">
        <v>60401.8</v>
      </c>
      <c r="E56" s="17">
        <v>59401.8</v>
      </c>
      <c r="F56" s="17">
        <v>42865.09</v>
      </c>
      <c r="G56" s="20">
        <f t="shared" si="4"/>
        <v>0.31382419585692894</v>
      </c>
      <c r="H56" s="20">
        <f t="shared" si="5"/>
        <v>0.7216126447346712</v>
      </c>
    </row>
    <row r="57" spans="1:8" s="21" customFormat="1" ht="19.5" customHeight="1">
      <c r="A57" s="19" t="s">
        <v>52</v>
      </c>
      <c r="B57" s="17">
        <v>5457200</v>
      </c>
      <c r="C57" s="17">
        <v>5472552.2</v>
      </c>
      <c r="D57" s="17">
        <v>4349260</v>
      </c>
      <c r="E57" s="17">
        <v>4364612.2</v>
      </c>
      <c r="F57" s="17">
        <v>3468615.14</v>
      </c>
      <c r="G57" s="20">
        <f t="shared" si="4"/>
        <v>0.6338203845730334</v>
      </c>
      <c r="H57" s="20">
        <f t="shared" si="5"/>
        <v>0.7947132485218275</v>
      </c>
    </row>
    <row r="58" spans="1:8" s="21" customFormat="1" ht="27">
      <c r="A58" s="19" t="s">
        <v>53</v>
      </c>
      <c r="B58" s="17">
        <v>2775614</v>
      </c>
      <c r="C58" s="17">
        <v>2864668.5</v>
      </c>
      <c r="D58" s="17">
        <v>1939766.3</v>
      </c>
      <c r="E58" s="17">
        <v>1984967.1</v>
      </c>
      <c r="F58" s="17">
        <v>1821740</v>
      </c>
      <c r="G58" s="20">
        <f t="shared" si="4"/>
        <v>0.6359339658323467</v>
      </c>
      <c r="H58" s="20">
        <f t="shared" si="5"/>
        <v>0.9177683599894426</v>
      </c>
    </row>
    <row r="59" spans="1:8" s="21" customFormat="1" ht="18" customHeight="1">
      <c r="A59" s="19" t="s">
        <v>54</v>
      </c>
      <c r="B59" s="17">
        <v>13500</v>
      </c>
      <c r="C59" s="17">
        <v>13500</v>
      </c>
      <c r="D59" s="17">
        <v>10125</v>
      </c>
      <c r="E59" s="17">
        <v>10125</v>
      </c>
      <c r="F59" s="17">
        <v>4380</v>
      </c>
      <c r="G59" s="20">
        <f t="shared" si="4"/>
        <v>0.3244444444444444</v>
      </c>
      <c r="H59" s="20">
        <f t="shared" si="5"/>
        <v>0.4325925925925926</v>
      </c>
    </row>
    <row r="60" spans="1:8" s="21" customFormat="1" ht="18" customHeight="1">
      <c r="A60" s="19" t="s">
        <v>55</v>
      </c>
      <c r="B60" s="17">
        <v>62071489.8</v>
      </c>
      <c r="C60" s="17">
        <v>62103945.6</v>
      </c>
      <c r="D60" s="17">
        <v>45690110.6</v>
      </c>
      <c r="E60" s="17">
        <v>45344650</v>
      </c>
      <c r="F60" s="17">
        <v>41478577.75</v>
      </c>
      <c r="G60" s="20">
        <f t="shared" si="4"/>
        <v>0.6678895736698571</v>
      </c>
      <c r="H60" s="20">
        <f t="shared" si="5"/>
        <v>0.9147402780702906</v>
      </c>
    </row>
    <row r="61" spans="1:8" s="21" customFormat="1" ht="18" customHeight="1">
      <c r="A61" s="19" t="s">
        <v>56</v>
      </c>
      <c r="B61" s="17">
        <f>B63</f>
        <v>280958850.3</v>
      </c>
      <c r="C61" s="17">
        <f>C63</f>
        <v>280958850.3</v>
      </c>
      <c r="D61" s="17">
        <f>D63</f>
        <v>218587837.8</v>
      </c>
      <c r="E61" s="17">
        <f>E63</f>
        <v>218973837.8</v>
      </c>
      <c r="F61" s="17">
        <f>F63</f>
        <v>217055113.39</v>
      </c>
      <c r="G61" s="20">
        <f t="shared" si="4"/>
        <v>0.7725512585143148</v>
      </c>
      <c r="H61" s="20">
        <f t="shared" si="5"/>
        <v>0.9912376545560091</v>
      </c>
    </row>
    <row r="62" spans="1:8" s="21" customFormat="1" ht="18" customHeight="1">
      <c r="A62" s="19" t="s">
        <v>13</v>
      </c>
      <c r="B62" s="17"/>
      <c r="C62" s="17"/>
      <c r="D62" s="17"/>
      <c r="E62" s="17"/>
      <c r="F62" s="17"/>
      <c r="G62" s="20"/>
      <c r="H62" s="20"/>
    </row>
    <row r="63" spans="1:8" s="21" customFormat="1" ht="18" customHeight="1">
      <c r="A63" s="19" t="s">
        <v>56</v>
      </c>
      <c r="B63" s="17">
        <v>280958850.3</v>
      </c>
      <c r="C63" s="17">
        <v>280958850.3</v>
      </c>
      <c r="D63" s="17">
        <v>218587837.8</v>
      </c>
      <c r="E63" s="17">
        <v>218973837.8</v>
      </c>
      <c r="F63" s="17">
        <v>217055113.39</v>
      </c>
      <c r="G63" s="20">
        <f>F63/C63</f>
        <v>0.7725512585143148</v>
      </c>
      <c r="H63" s="20">
        <f>F63/E63</f>
        <v>0.9912376545560091</v>
      </c>
    </row>
    <row r="64" spans="1:8" s="21" customFormat="1" ht="18.75" customHeight="1">
      <c r="A64" s="12" t="s">
        <v>57</v>
      </c>
      <c r="B64" s="13">
        <f>SUM(B66:B71)</f>
        <v>263916552.10000002</v>
      </c>
      <c r="C64" s="13">
        <f>SUM(C66:C71)</f>
        <v>225787119.99</v>
      </c>
      <c r="D64" s="13">
        <f>SUM(D66:D71)</f>
        <v>165060392.2</v>
      </c>
      <c r="E64" s="13">
        <f>SUM(E66:E71)</f>
        <v>165013655.09</v>
      </c>
      <c r="F64" s="13">
        <f>SUM(F66:F71)</f>
        <v>127194426.69</v>
      </c>
      <c r="G64" s="14">
        <f>F64/C64</f>
        <v>0.5633378320943788</v>
      </c>
      <c r="H64" s="14">
        <f>F64/E64</f>
        <v>0.7708115223593281</v>
      </c>
    </row>
    <row r="65" spans="1:8" s="15" customFormat="1" ht="14.25">
      <c r="A65" s="19" t="s">
        <v>13</v>
      </c>
      <c r="B65" s="17"/>
      <c r="C65" s="17"/>
      <c r="D65" s="17"/>
      <c r="E65" s="17"/>
      <c r="F65" s="17"/>
      <c r="G65" s="20"/>
      <c r="H65" s="20"/>
    </row>
    <row r="66" spans="1:8" s="21" customFormat="1" ht="27">
      <c r="A66" s="19" t="s">
        <v>58</v>
      </c>
      <c r="B66" s="17">
        <v>2439155.9</v>
      </c>
      <c r="C66" s="17">
        <v>2696594</v>
      </c>
      <c r="D66" s="17">
        <v>2016712.7</v>
      </c>
      <c r="E66" s="17">
        <v>2274150.8</v>
      </c>
      <c r="F66" s="17">
        <v>2026380.04</v>
      </c>
      <c r="G66" s="20">
        <f aca="true" t="shared" si="6" ref="G66:G72">F66/C66</f>
        <v>0.7514590776364555</v>
      </c>
      <c r="H66" s="20">
        <f aca="true" t="shared" si="7" ref="H66:H72">F66/E66</f>
        <v>0.8910491072096012</v>
      </c>
    </row>
    <row r="67" spans="1:8" s="21" customFormat="1" ht="40.5">
      <c r="A67" s="19" t="s">
        <v>59</v>
      </c>
      <c r="B67" s="17">
        <v>348999.7</v>
      </c>
      <c r="C67" s="17">
        <v>1001853.47</v>
      </c>
      <c r="D67" s="17">
        <v>324099.2</v>
      </c>
      <c r="E67" s="17">
        <v>915085.37</v>
      </c>
      <c r="F67" s="17">
        <v>607988.67</v>
      </c>
      <c r="G67" s="23">
        <f t="shared" si="6"/>
        <v>0.606863866030229</v>
      </c>
      <c r="H67" s="23">
        <f t="shared" si="7"/>
        <v>0.6644065023135493</v>
      </c>
    </row>
    <row r="68" spans="1:8" s="21" customFormat="1" ht="27">
      <c r="A68" s="19" t="s">
        <v>60</v>
      </c>
      <c r="B68" s="17">
        <v>11836.2</v>
      </c>
      <c r="C68" s="17">
        <v>12018.2</v>
      </c>
      <c r="D68" s="17">
        <v>8877.3</v>
      </c>
      <c r="E68" s="17">
        <v>9059.3</v>
      </c>
      <c r="F68" s="17">
        <v>9055.3</v>
      </c>
      <c r="G68" s="23">
        <f t="shared" si="6"/>
        <v>0.7534655772079012</v>
      </c>
      <c r="H68" s="23">
        <f t="shared" si="7"/>
        <v>0.9995584647820471</v>
      </c>
    </row>
    <row r="69" spans="1:8" s="21" customFormat="1" ht="31.5" customHeight="1">
      <c r="A69" s="19" t="s">
        <v>61</v>
      </c>
      <c r="B69" s="17">
        <v>0</v>
      </c>
      <c r="C69" s="17">
        <v>949983.44</v>
      </c>
      <c r="D69" s="17">
        <v>0</v>
      </c>
      <c r="E69" s="17">
        <v>947883.44</v>
      </c>
      <c r="F69" s="17">
        <v>946718.56</v>
      </c>
      <c r="G69" s="23">
        <f t="shared" si="6"/>
        <v>0.9965632243020995</v>
      </c>
      <c r="H69" s="23">
        <f t="shared" si="7"/>
        <v>0.9987710725276518</v>
      </c>
    </row>
    <row r="70" spans="1:8" s="21" customFormat="1" ht="13.5">
      <c r="A70" s="19" t="s">
        <v>62</v>
      </c>
      <c r="B70" s="17">
        <v>236037120.3</v>
      </c>
      <c r="C70" s="17">
        <v>206426379.49</v>
      </c>
      <c r="D70" s="17">
        <v>146408610.4</v>
      </c>
      <c r="E70" s="17">
        <v>154685512.49</v>
      </c>
      <c r="F70" s="17">
        <v>123604284.12</v>
      </c>
      <c r="G70" s="20">
        <f t="shared" si="6"/>
        <v>0.5987814368753573</v>
      </c>
      <c r="H70" s="20">
        <f t="shared" si="7"/>
        <v>0.7990682652196707</v>
      </c>
    </row>
    <row r="71" spans="1:8" s="21" customFormat="1" ht="13.5">
      <c r="A71" s="19" t="s">
        <v>63</v>
      </c>
      <c r="B71" s="17">
        <v>25079440</v>
      </c>
      <c r="C71" s="17">
        <f>14700291.79-0.4</f>
        <v>14700291.389999999</v>
      </c>
      <c r="D71" s="17">
        <v>16302092.6</v>
      </c>
      <c r="E71" s="17">
        <v>6181963.69</v>
      </c>
      <c r="F71" s="17">
        <v>0</v>
      </c>
      <c r="G71" s="20">
        <f t="shared" si="6"/>
        <v>0</v>
      </c>
      <c r="H71" s="20">
        <f t="shared" si="7"/>
        <v>0</v>
      </c>
    </row>
    <row r="72" spans="1:8" s="15" customFormat="1" ht="28.5">
      <c r="A72" s="12" t="s">
        <v>64</v>
      </c>
      <c r="B72" s="13">
        <f>B74+B97</f>
        <v>157961734.7</v>
      </c>
      <c r="C72" s="13">
        <f>C74+C97</f>
        <v>174174364.6</v>
      </c>
      <c r="D72" s="13">
        <f>D74+D97</f>
        <v>134374535.4</v>
      </c>
      <c r="E72" s="13">
        <f>E74+E97</f>
        <v>150151570.1</v>
      </c>
      <c r="F72" s="13">
        <f>F74+F97</f>
        <v>58440757.50000001</v>
      </c>
      <c r="G72" s="14">
        <f t="shared" si="6"/>
        <v>0.3355301891539096</v>
      </c>
      <c r="H72" s="14">
        <f t="shared" si="7"/>
        <v>0.38921176422650017</v>
      </c>
    </row>
    <row r="73" spans="1:8" s="21" customFormat="1" ht="13.5">
      <c r="A73" s="19" t="s">
        <v>13</v>
      </c>
      <c r="B73" s="17"/>
      <c r="C73" s="17"/>
      <c r="D73" s="17"/>
      <c r="E73" s="17"/>
      <c r="F73" s="17"/>
      <c r="G73" s="20"/>
      <c r="H73" s="20"/>
    </row>
    <row r="74" spans="1:8" s="15" customFormat="1" ht="14.25">
      <c r="A74" s="12" t="s">
        <v>65</v>
      </c>
      <c r="B74" s="13">
        <f>B76+B94</f>
        <v>173195793</v>
      </c>
      <c r="C74" s="13">
        <f>C76+C94</f>
        <v>189719422.9</v>
      </c>
      <c r="D74" s="13">
        <f>D76+D94</f>
        <v>139114306.8</v>
      </c>
      <c r="E74" s="13">
        <f>E76+E94</f>
        <v>155202341.5</v>
      </c>
      <c r="F74" s="13">
        <f>F76+F94</f>
        <v>62107679.120000005</v>
      </c>
      <c r="G74" s="14">
        <f>F74/C74</f>
        <v>0.32736595004685737</v>
      </c>
      <c r="H74" s="14">
        <f>F74/E74</f>
        <v>0.40017230745194654</v>
      </c>
    </row>
    <row r="75" spans="1:8" s="21" customFormat="1" ht="13.5">
      <c r="A75" s="19" t="s">
        <v>13</v>
      </c>
      <c r="B75" s="17"/>
      <c r="C75" s="17"/>
      <c r="D75" s="17"/>
      <c r="E75" s="17"/>
      <c r="F75" s="17"/>
      <c r="G75" s="20"/>
      <c r="H75" s="20"/>
    </row>
    <row r="76" spans="1:8" s="15" customFormat="1" ht="14.25">
      <c r="A76" s="12" t="s">
        <v>66</v>
      </c>
      <c r="B76" s="13">
        <f>B78+B83+B88</f>
        <v>173195793</v>
      </c>
      <c r="C76" s="13">
        <f>C78+C83+C88</f>
        <v>189707422.9</v>
      </c>
      <c r="D76" s="13">
        <f>D78+D83+D88</f>
        <v>139114306.8</v>
      </c>
      <c r="E76" s="13">
        <f>E78+E83+E88</f>
        <v>155190341.5</v>
      </c>
      <c r="F76" s="13">
        <f>F78+F83+F88</f>
        <v>62107679.120000005</v>
      </c>
      <c r="G76" s="14">
        <f>F76/C76</f>
        <v>0.3273866576783275</v>
      </c>
      <c r="H76" s="14">
        <f>F76/E76</f>
        <v>0.40020325053540784</v>
      </c>
    </row>
    <row r="77" spans="1:8" s="21" customFormat="1" ht="13.5">
      <c r="A77" s="19" t="s">
        <v>13</v>
      </c>
      <c r="B77" s="17"/>
      <c r="C77" s="17"/>
      <c r="D77" s="17"/>
      <c r="E77" s="17"/>
      <c r="F77" s="17"/>
      <c r="G77" s="20"/>
      <c r="H77" s="20"/>
    </row>
    <row r="78" spans="1:8" s="15" customFormat="1" ht="14.25">
      <c r="A78" s="12" t="s">
        <v>67</v>
      </c>
      <c r="B78" s="13">
        <f>B80+B81+B82</f>
        <v>137606875.8</v>
      </c>
      <c r="C78" s="13">
        <f>C80+C81+C82</f>
        <v>143076536.7</v>
      </c>
      <c r="D78" s="13">
        <f>D80+D81+D82</f>
        <v>104833692.4</v>
      </c>
      <c r="E78" s="13">
        <f>E80+E81+E82</f>
        <v>114483126.5</v>
      </c>
      <c r="F78" s="13">
        <f>F80+F81+F82</f>
        <v>47775063.78</v>
      </c>
      <c r="G78" s="14">
        <f>F78/C78</f>
        <v>0.333912637822467</v>
      </c>
      <c r="H78" s="14">
        <f>F78/E78</f>
        <v>0.4173109631138524</v>
      </c>
    </row>
    <row r="79" spans="1:8" s="21" customFormat="1" ht="13.5">
      <c r="A79" s="19" t="s">
        <v>13</v>
      </c>
      <c r="B79" s="17"/>
      <c r="C79" s="17"/>
      <c r="D79" s="17"/>
      <c r="E79" s="17"/>
      <c r="F79" s="17"/>
      <c r="G79" s="20"/>
      <c r="H79" s="20"/>
    </row>
    <row r="80" spans="1:8" s="21" customFormat="1" ht="20.25" customHeight="1">
      <c r="A80" s="19" t="s">
        <v>68</v>
      </c>
      <c r="B80" s="17">
        <v>579747.4</v>
      </c>
      <c r="C80" s="17">
        <v>5415833</v>
      </c>
      <c r="D80" s="17">
        <v>494169.8</v>
      </c>
      <c r="E80" s="17">
        <v>5321655.4</v>
      </c>
      <c r="F80" s="17">
        <v>2988006</v>
      </c>
      <c r="G80" s="20">
        <f>F80/C80</f>
        <v>0.5517167903810919</v>
      </c>
      <c r="H80" s="20">
        <f>F80/E80</f>
        <v>0.5614805498304155</v>
      </c>
    </row>
    <row r="81" spans="1:8" s="21" customFormat="1" ht="20.25" customHeight="1">
      <c r="A81" s="19" t="s">
        <v>69</v>
      </c>
      <c r="B81" s="17">
        <v>103109757</v>
      </c>
      <c r="C81" s="17">
        <v>100078906.6</v>
      </c>
      <c r="D81" s="17">
        <v>76747232.5</v>
      </c>
      <c r="E81" s="17">
        <v>80607376.8</v>
      </c>
      <c r="F81" s="17">
        <v>29846477.72</v>
      </c>
      <c r="G81" s="20">
        <f>F81/C81</f>
        <v>0.29822945447727345</v>
      </c>
      <c r="H81" s="20">
        <f>F81/E81</f>
        <v>0.37026980538088916</v>
      </c>
    </row>
    <row r="82" spans="1:8" s="21" customFormat="1" ht="20.25" customHeight="1">
      <c r="A82" s="19" t="s">
        <v>70</v>
      </c>
      <c r="B82" s="17">
        <v>33917371.4</v>
      </c>
      <c r="C82" s="17">
        <v>37581797.1</v>
      </c>
      <c r="D82" s="17">
        <v>27592290.1</v>
      </c>
      <c r="E82" s="17">
        <v>28554094.3</v>
      </c>
      <c r="F82" s="17">
        <v>14940580.06</v>
      </c>
      <c r="G82" s="20">
        <f>F82/C82</f>
        <v>0.39754831362228815</v>
      </c>
      <c r="H82" s="20">
        <f>F82/E82</f>
        <v>0.5232377501814162</v>
      </c>
    </row>
    <row r="83" spans="1:8" s="15" customFormat="1" ht="39" customHeight="1">
      <c r="A83" s="12" t="s">
        <v>71</v>
      </c>
      <c r="B83" s="13">
        <f>B85+B86+B87</f>
        <v>32672628.5</v>
      </c>
      <c r="C83" s="13">
        <f>C85+C86+C87</f>
        <v>41423438.9</v>
      </c>
      <c r="D83" s="13">
        <f>D85+D86+D87</f>
        <v>32014342.1</v>
      </c>
      <c r="E83" s="13">
        <f>E85+E86+E87</f>
        <v>36428385.6</v>
      </c>
      <c r="F83" s="13">
        <f>F85+F86+F87</f>
        <v>12598368.14</v>
      </c>
      <c r="G83" s="14">
        <f>F83/C83</f>
        <v>0.30413622032718296</v>
      </c>
      <c r="H83" s="14">
        <f>F83/E83</f>
        <v>0.3458393209717205</v>
      </c>
    </row>
    <row r="84" spans="1:8" s="21" customFormat="1" ht="13.5">
      <c r="A84" s="19" t="s">
        <v>13</v>
      </c>
      <c r="B84" s="17"/>
      <c r="C84" s="17"/>
      <c r="D84" s="17"/>
      <c r="E84" s="17"/>
      <c r="F84" s="17"/>
      <c r="G84" s="20"/>
      <c r="H84" s="20"/>
    </row>
    <row r="85" spans="1:8" s="21" customFormat="1" ht="19.5" customHeight="1">
      <c r="A85" s="19" t="s">
        <v>72</v>
      </c>
      <c r="B85" s="17">
        <v>0</v>
      </c>
      <c r="C85" s="17">
        <v>2293688.5</v>
      </c>
      <c r="D85" s="17">
        <v>889069.5</v>
      </c>
      <c r="E85" s="17">
        <v>2098688.4</v>
      </c>
      <c r="F85" s="17">
        <v>1003880.08</v>
      </c>
      <c r="G85" s="20">
        <f>F85/C85</f>
        <v>0.43767062528325007</v>
      </c>
      <c r="H85" s="20">
        <f>F85/E85</f>
        <v>0.47833688888736414</v>
      </c>
    </row>
    <row r="86" spans="1:8" s="21" customFormat="1" ht="19.5" customHeight="1">
      <c r="A86" s="19" t="s">
        <v>73</v>
      </c>
      <c r="B86" s="17">
        <v>1274996.1</v>
      </c>
      <c r="C86" s="17">
        <v>5280110.1</v>
      </c>
      <c r="D86" s="17">
        <v>2129853</v>
      </c>
      <c r="E86" s="17">
        <v>4556335.7</v>
      </c>
      <c r="F86" s="17">
        <v>2571199.3</v>
      </c>
      <c r="G86" s="20">
        <f>F86/C86</f>
        <v>0.48695941018351113</v>
      </c>
      <c r="H86" s="20">
        <f>F86/E86</f>
        <v>0.5643129631558973</v>
      </c>
    </row>
    <row r="87" spans="1:8" s="21" customFormat="1" ht="19.5" customHeight="1">
      <c r="A87" s="19" t="s">
        <v>74</v>
      </c>
      <c r="B87" s="17">
        <v>31397632.4</v>
      </c>
      <c r="C87" s="17">
        <v>33849640.3</v>
      </c>
      <c r="D87" s="17">
        <v>28995419.6</v>
      </c>
      <c r="E87" s="17">
        <v>29773361.5</v>
      </c>
      <c r="F87" s="17">
        <v>9023288.76</v>
      </c>
      <c r="G87" s="20">
        <f>F87/C87</f>
        <v>0.2665697088663007</v>
      </c>
      <c r="H87" s="20">
        <f>F87/E87</f>
        <v>0.30306583823260935</v>
      </c>
    </row>
    <row r="88" spans="1:8" s="15" customFormat="1" ht="14.25">
      <c r="A88" s="12" t="s">
        <v>75</v>
      </c>
      <c r="B88" s="13">
        <f>SUM(B90:B93)</f>
        <v>2916288.7</v>
      </c>
      <c r="C88" s="13">
        <f>SUM(C90:C93)</f>
        <v>5207447.3</v>
      </c>
      <c r="D88" s="13">
        <f>SUM(D90:D93)</f>
        <v>2266272.3</v>
      </c>
      <c r="E88" s="13">
        <f>SUM(E90:E93)</f>
        <v>4278829.4</v>
      </c>
      <c r="F88" s="13">
        <f>SUM(F90:F93)</f>
        <v>1734247.2</v>
      </c>
      <c r="G88" s="14">
        <f>F88/C88</f>
        <v>0.3330321172909422</v>
      </c>
      <c r="H88" s="14">
        <f>F88/E88</f>
        <v>0.4053087977753915</v>
      </c>
    </row>
    <row r="89" spans="1:8" s="21" customFormat="1" ht="13.5">
      <c r="A89" s="19" t="s">
        <v>13</v>
      </c>
      <c r="B89" s="17"/>
      <c r="C89" s="17"/>
      <c r="D89" s="17"/>
      <c r="E89" s="17"/>
      <c r="F89" s="17"/>
      <c r="G89" s="20"/>
      <c r="H89" s="20"/>
    </row>
    <row r="90" spans="1:8" s="21" customFormat="1" ht="19.5" customHeight="1">
      <c r="A90" s="19" t="s">
        <v>76</v>
      </c>
      <c r="B90" s="17">
        <v>574332</v>
      </c>
      <c r="C90" s="17">
        <v>582442</v>
      </c>
      <c r="D90" s="17">
        <v>430749</v>
      </c>
      <c r="E90" s="17">
        <v>438859</v>
      </c>
      <c r="F90" s="17">
        <v>0</v>
      </c>
      <c r="G90" s="20">
        <f>F90/C90</f>
        <v>0</v>
      </c>
      <c r="H90" s="20">
        <f>F90/E90</f>
        <v>0</v>
      </c>
    </row>
    <row r="91" spans="1:8" s="21" customFormat="1" ht="19.5" customHeight="1">
      <c r="A91" s="19" t="s">
        <v>77</v>
      </c>
      <c r="B91" s="17">
        <v>22732.5</v>
      </c>
      <c r="C91" s="17">
        <v>116872</v>
      </c>
      <c r="D91" s="17">
        <v>57555</v>
      </c>
      <c r="E91" s="17">
        <v>113554</v>
      </c>
      <c r="F91" s="17">
        <v>25462.7</v>
      </c>
      <c r="G91" s="20">
        <f>F91/C91</f>
        <v>0.2178682661373126</v>
      </c>
      <c r="H91" s="20">
        <f>F91/E91</f>
        <v>0.2242342850097751</v>
      </c>
    </row>
    <row r="92" spans="1:8" s="21" customFormat="1" ht="19.5" customHeight="1">
      <c r="A92" s="19" t="s">
        <v>78</v>
      </c>
      <c r="B92" s="17">
        <v>421864.2</v>
      </c>
      <c r="C92" s="17">
        <v>421864.2</v>
      </c>
      <c r="D92" s="17">
        <v>326654.4</v>
      </c>
      <c r="E92" s="17">
        <v>326654.4</v>
      </c>
      <c r="F92" s="17">
        <v>260634.21</v>
      </c>
      <c r="G92" s="20">
        <f>F92/C92</f>
        <v>0.617815424963768</v>
      </c>
      <c r="H92" s="20">
        <f>F92/E92</f>
        <v>0.7978897881063288</v>
      </c>
    </row>
    <row r="93" spans="1:8" s="21" customFormat="1" ht="19.5" customHeight="1">
      <c r="A93" s="19" t="s">
        <v>79</v>
      </c>
      <c r="B93" s="17">
        <v>1897360</v>
      </c>
      <c r="C93" s="17">
        <v>4086269.1</v>
      </c>
      <c r="D93" s="17">
        <v>1451313.9</v>
      </c>
      <c r="E93" s="17">
        <v>3399762</v>
      </c>
      <c r="F93" s="17">
        <v>1448150.29</v>
      </c>
      <c r="G93" s="20">
        <f>F93/C93</f>
        <v>0.3543942541620668</v>
      </c>
      <c r="H93" s="20">
        <f>F93/E93</f>
        <v>0.42595637282845095</v>
      </c>
    </row>
    <row r="94" spans="1:8" s="15" customFormat="1" ht="16.5" customHeight="1">
      <c r="A94" s="12" t="s">
        <v>80</v>
      </c>
      <c r="B94" s="13">
        <f>B96</f>
        <v>0</v>
      </c>
      <c r="C94" s="13">
        <f>C96</f>
        <v>12000</v>
      </c>
      <c r="D94" s="13">
        <f>D96</f>
        <v>0</v>
      </c>
      <c r="E94" s="13">
        <f>E96</f>
        <v>12000</v>
      </c>
      <c r="F94" s="13">
        <f>F96</f>
        <v>0</v>
      </c>
      <c r="G94" s="14">
        <f>F94/C94</f>
        <v>0</v>
      </c>
      <c r="H94" s="24">
        <f>F94/E94</f>
        <v>0</v>
      </c>
    </row>
    <row r="95" spans="1:8" s="15" customFormat="1" ht="14.25">
      <c r="A95" s="19" t="s">
        <v>13</v>
      </c>
      <c r="B95" s="13"/>
      <c r="C95" s="13"/>
      <c r="D95" s="13"/>
      <c r="E95" s="13"/>
      <c r="F95" s="13"/>
      <c r="G95" s="20"/>
      <c r="H95" s="20"/>
    </row>
    <row r="96" spans="1:8" s="21" customFormat="1" ht="17.25" customHeight="1">
      <c r="A96" s="19" t="s">
        <v>81</v>
      </c>
      <c r="B96" s="17">
        <v>0</v>
      </c>
      <c r="C96" s="17">
        <v>12000</v>
      </c>
      <c r="D96" s="17">
        <v>0</v>
      </c>
      <c r="E96" s="17">
        <v>12000</v>
      </c>
      <c r="F96" s="17">
        <v>0</v>
      </c>
      <c r="G96" s="20">
        <f>F96/C96</f>
        <v>0</v>
      </c>
      <c r="H96" s="20">
        <f>F96/E96</f>
        <v>0</v>
      </c>
    </row>
    <row r="97" spans="1:8" s="15" customFormat="1" ht="28.5">
      <c r="A97" s="12" t="s">
        <v>82</v>
      </c>
      <c r="B97" s="13">
        <v>-15234058.3</v>
      </c>
      <c r="C97" s="13">
        <v>-15545058.3</v>
      </c>
      <c r="D97" s="13">
        <v>-4739771.4</v>
      </c>
      <c r="E97" s="13">
        <v>-5050771.4</v>
      </c>
      <c r="F97" s="13">
        <v>-3666921.62</v>
      </c>
      <c r="G97" s="14">
        <f>F97/C97</f>
        <v>0.23588985960895367</v>
      </c>
      <c r="H97" s="14">
        <f>F97/E97</f>
        <v>0.72601219290978</v>
      </c>
    </row>
    <row r="98" ht="15" customHeight="1"/>
    <row r="99" spans="1:8" ht="24" customHeight="1">
      <c r="A99" s="27" t="s">
        <v>83</v>
      </c>
      <c r="B99" s="27"/>
      <c r="C99" s="27"/>
      <c r="D99" s="27"/>
      <c r="E99" s="27"/>
      <c r="F99" s="27"/>
      <c r="G99" s="27"/>
      <c r="H99" s="27"/>
    </row>
    <row r="100" spans="1:8" ht="38.25" customHeight="1">
      <c r="A100" s="27" t="s">
        <v>84</v>
      </c>
      <c r="B100" s="27"/>
      <c r="C100" s="27"/>
      <c r="D100" s="27"/>
      <c r="E100" s="27"/>
      <c r="F100" s="27"/>
      <c r="G100" s="27"/>
      <c r="H100" s="27"/>
    </row>
    <row r="101" spans="1:8" ht="27.75" customHeight="1">
      <c r="A101" s="27" t="s">
        <v>85</v>
      </c>
      <c r="B101" s="27"/>
      <c r="C101" s="27"/>
      <c r="D101" s="27"/>
      <c r="E101" s="27"/>
      <c r="F101" s="27"/>
      <c r="G101" s="27"/>
      <c r="H101" s="27"/>
    </row>
    <row r="102" spans="1:5" ht="25.5" customHeight="1">
      <c r="A102" s="4"/>
      <c r="B102" s="4"/>
      <c r="C102" s="4"/>
      <c r="D102" s="4"/>
      <c r="E102" s="4"/>
    </row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15" customHeight="1"/>
    <row r="111" ht="15" customHeight="1"/>
    <row r="112" ht="25.5" customHeight="1"/>
    <row r="113" ht="25.5" customHeight="1"/>
  </sheetData>
  <sheetProtection/>
  <mergeCells count="7">
    <mergeCell ref="A100:H100"/>
    <mergeCell ref="A99:H99"/>
    <mergeCell ref="A101:H101"/>
    <mergeCell ref="A1:H1"/>
    <mergeCell ref="A2:H2"/>
    <mergeCell ref="A3:H3"/>
    <mergeCell ref="A4:H4"/>
  </mergeCells>
  <printOptions/>
  <pageMargins left="0.2" right="0.16" top="0.16" bottom="0.43" header="0.16" footer="0.16"/>
  <pageSetup firstPageNumber="100" useFirstPageNumber="1" horizontalDpi="600" verticalDpi="600" orientation="landscape" paperSize="9" scale="97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2018-11-12T05:38:21Z</dcterms:created>
  <dcterms:modified xsi:type="dcterms:W3CDTF">2018-11-12T05:38:44Z</dcterms:modified>
  <cp:category/>
  <cp:version/>
  <cp:contentType/>
  <cp:contentStatus/>
</cp:coreProperties>
</file>