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functional" sheetId="1" r:id="rId1"/>
  </sheets>
  <definedNames>
    <definedName name="_xlnm.Print_Titles" localSheetId="0">'functional'!$6:$6</definedName>
  </definedNames>
  <calcPr fullCalcOnLoad="1"/>
</workbook>
</file>

<file path=xl/sharedStrings.xml><?xml version="1.0" encoding="utf-8"?>
<sst xmlns="http://schemas.openxmlformats.org/spreadsheetml/2006/main" count="199" uniqueCount="154">
  <si>
    <t>ՀԱՇՎԵՏՎՈՒԹՅՈՒՆ</t>
  </si>
  <si>
    <t>Հայաստանի Հանրապետության 2018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</si>
  <si>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</si>
  <si>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</si>
  <si>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</si>
  <si>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</si>
  <si>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</si>
  <si>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</si>
  <si>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պլան³ </t>
  </si>
  <si>
    <t>Ինն ամսվա պլան²</t>
  </si>
  <si>
    <t xml:space="preserve">Ինն ամսվա ճշտված պլան³ </t>
  </si>
  <si>
    <t>Ինն ամսվա փաստացի</t>
  </si>
  <si>
    <t>Տարեկան ճշտված պլանի կատարո-ղական (%)</t>
  </si>
  <si>
    <t>Ինն ամսվա ճշտված պլանի կատարո-ղական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</si>
  <si>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</si>
  <si>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</si>
  <si>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</si>
  <si>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</si>
  <si>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</si>
  <si>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</si>
  <si>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</si>
  <si>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</si>
  <si>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</si>
  <si>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</si>
  <si>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</si>
  <si>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</si>
  <si>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</si>
  <si>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</si>
  <si>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</si>
  <si>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</si>
  <si>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</si>
  <si>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</si>
  <si>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</si>
  <si>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</si>
  <si>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</si>
  <si>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</si>
  <si>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</si>
  <si>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</si>
  <si>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</si>
  <si>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</si>
  <si>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</si>
  <si>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</si>
  <si>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</si>
  <si>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</si>
  <si>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</si>
  <si>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</si>
  <si>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</si>
  <si>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</si>
  <si>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</si>
  <si>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</si>
  <si>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</si>
  <si>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</si>
  <si>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</si>
  <si>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</si>
  <si>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</si>
  <si>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</si>
  <si>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</si>
  <si>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</si>
  <si>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</si>
  <si>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</si>
  <si>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</si>
  <si>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</si>
  <si>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Շինարարություն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</si>
  <si>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</si>
  <si>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</si>
  <si>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</si>
  <si>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</si>
  <si>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</si>
  <si>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</si>
  <si>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</si>
  <si>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</si>
  <si>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</si>
  <si>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</si>
  <si>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Տնտեսական հարաբերություններ (այլ դասերի չպատկանող)</t>
  </si>
  <si>
    <t>ՇՐՋԱԿԱ  ՄԻՋԱՎԱՅՐԻ ՊԱՇՏՊԱՆՈՒԹՅՈՒՆ</t>
  </si>
  <si>
    <t>Աղբահանում</t>
  </si>
  <si>
    <t>Կենսաբազմազանության և բնության պաշտպանություն</t>
  </si>
  <si>
    <t>Շրջակա միջավայրի պաշտպանություն  (այլ դասերի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</si>
  <si>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</si>
  <si>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</si>
  <si>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</si>
  <si>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</si>
  <si>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</si>
  <si>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  (այլ դասերի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</si>
  <si>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</si>
  <si>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</si>
  <si>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</si>
  <si>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</si>
  <si>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</si>
  <si>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</si>
  <si>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</si>
  <si>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</si>
  <si>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</si>
  <si>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</si>
  <si>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</si>
  <si>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</si>
  <si>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</si>
  <si>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</si>
  <si>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</si>
  <si>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</si>
  <si>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</si>
  <si>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</si>
  <si>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</si>
  <si>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</si>
  <si>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</si>
  <si>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</si>
  <si>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</si>
  <si>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</si>
  <si>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</si>
  <si>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</si>
  <si>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</si>
  <si>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</si>
  <si>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</si>
  <si>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</si>
  <si>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</si>
  <si>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</si>
  <si>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</si>
  <si>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</si>
  <si>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</si>
  <si>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</si>
  <si>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</si>
  <si>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</si>
  <si>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</si>
  <si>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</si>
  <si>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</si>
  <si>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</si>
  <si>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</si>
  <si>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</si>
  <si>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</si>
  <si>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</si>
  <si>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</si>
  <si>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</si>
  <si>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</si>
  <si>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</si>
  <si>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</si>
  <si>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</si>
  <si>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</si>
  <si>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</si>
  <si>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</si>
  <si>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</si>
  <si>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</si>
  <si>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</si>
  <si>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</si>
  <si>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</si>
  <si>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</si>
  <si>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 չպատկանող)</t>
  </si>
  <si>
    <t>Սոցիալական պաշտպանություն (այլ դասերի չպատկանող)</t>
  </si>
  <si>
    <t>Սոցիալական պաշտպանությանը տրամադրվող օժանդակ ծառայություններ (այլ դասերի չպատկանող)</t>
  </si>
  <si>
    <t xml:space="preserve"> ՀԻՄՆԱԿԱՆ ԲԱԺԻՆՆԵՐԻ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</si>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</sst>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172" fontId="23" fillId="0" borderId="0" xfId="43" applyNumberFormat="1" applyFont="1" applyFill="1" applyAlignment="1">
      <alignment wrapText="1"/>
    </xf>
    <xf numFmtId="0" fontId="24" fillId="0" borderId="10" xfId="0" applyFont="1" applyFill="1" applyBorder="1" applyAlignment="1">
      <alignment textRotation="90"/>
    </xf>
    <xf numFmtId="0" fontId="22" fillId="0" borderId="11" xfId="0" applyFont="1" applyFill="1" applyBorder="1" applyAlignment="1">
      <alignment/>
    </xf>
    <xf numFmtId="172" fontId="24" fillId="0" borderId="10" xfId="43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2" fontId="24" fillId="0" borderId="15" xfId="43" applyNumberFormat="1" applyFont="1" applyFill="1" applyBorder="1" applyAlignment="1">
      <alignment/>
    </xf>
    <xf numFmtId="177" fontId="24" fillId="0" borderId="16" xfId="62" applyNumberFormat="1" applyFont="1" applyFill="1" applyBorder="1" applyAlignment="1">
      <alignment/>
    </xf>
    <xf numFmtId="172" fontId="22" fillId="0" borderId="13" xfId="43" applyNumberFormat="1" applyFont="1" applyFill="1" applyBorder="1" applyAlignment="1">
      <alignment/>
    </xf>
    <xf numFmtId="172" fontId="22" fillId="0" borderId="14" xfId="43" applyNumberFormat="1" applyFont="1" applyFill="1" applyBorder="1" applyAlignment="1">
      <alignment/>
    </xf>
    <xf numFmtId="172" fontId="22" fillId="0" borderId="17" xfId="43" applyNumberFormat="1" applyFont="1" applyFill="1" applyBorder="1" applyAlignment="1">
      <alignment/>
    </xf>
    <xf numFmtId="172" fontId="22" fillId="0" borderId="0" xfId="43" applyNumberFormat="1" applyFont="1" applyFill="1" applyAlignment="1">
      <alignment/>
    </xf>
    <xf numFmtId="173" fontId="24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172" fontId="24" fillId="0" borderId="13" xfId="43" applyNumberFormat="1" applyFont="1" applyFill="1" applyBorder="1" applyAlignment="1">
      <alignment/>
    </xf>
    <xf numFmtId="177" fontId="24" fillId="0" borderId="17" xfId="62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177" fontId="22" fillId="0" borderId="17" xfId="62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wrapText="1"/>
    </xf>
    <xf numFmtId="43" fontId="22" fillId="0" borderId="13" xfId="43" applyNumberFormat="1" applyFont="1" applyFill="1" applyBorder="1" applyAlignment="1">
      <alignment/>
    </xf>
    <xf numFmtId="177" fontId="22" fillId="0" borderId="13" xfId="62" applyNumberFormat="1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177" fontId="24" fillId="0" borderId="13" xfId="62" applyNumberFormat="1" applyFont="1" applyFill="1" applyBorder="1" applyAlignment="1">
      <alignment/>
    </xf>
    <xf numFmtId="173" fontId="24" fillId="0" borderId="14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172" fontId="22" fillId="0" borderId="13" xfId="43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left" wrapText="1"/>
    </xf>
    <xf numFmtId="173" fontId="22" fillId="0" borderId="14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 horizontal="left" wrapText="1"/>
    </xf>
    <xf numFmtId="0" fontId="22" fillId="0" borderId="14" xfId="0" applyNumberFormat="1" applyFont="1" applyFill="1" applyBorder="1" applyAlignment="1">
      <alignment horizontal="left" wrapText="1"/>
    </xf>
    <xf numFmtId="173" fontId="24" fillId="0" borderId="18" xfId="0" applyNumberFormat="1" applyFont="1" applyFill="1" applyBorder="1" applyAlignment="1">
      <alignment/>
    </xf>
    <xf numFmtId="0" fontId="22" fillId="0" borderId="19" xfId="0" applyFont="1" applyFill="1" applyBorder="1" applyAlignment="1">
      <alignment wrapText="1"/>
    </xf>
    <xf numFmtId="172" fontId="22" fillId="0" borderId="18" xfId="43" applyNumberFormat="1" applyFont="1" applyFill="1" applyBorder="1" applyAlignment="1">
      <alignment/>
    </xf>
    <xf numFmtId="177" fontId="22" fillId="0" borderId="18" xfId="62" applyNumberFormat="1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2" fillId="0" borderId="0" xfId="43" applyNumberFormat="1" applyFont="1" applyFill="1" applyBorder="1" applyAlignment="1">
      <alignment/>
    </xf>
    <xf numFmtId="0" fontId="22" fillId="0" borderId="17" xfId="0" applyFont="1" applyFill="1" applyBorder="1" applyAlignment="1">
      <alignment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57421875" style="4" bestFit="1" customWidth="1"/>
    <col min="2" max="3" width="5.00390625" style="4" bestFit="1" customWidth="1"/>
    <col min="4" max="4" width="45.00390625" style="47" customWidth="1"/>
    <col min="5" max="5" width="16.421875" style="20" customWidth="1"/>
    <col min="6" max="6" width="16.00390625" style="4" bestFit="1" customWidth="1"/>
    <col min="7" max="7" width="16.7109375" style="4" bestFit="1" customWidth="1"/>
    <col min="8" max="8" width="16.140625" style="20" bestFit="1" customWidth="1"/>
    <col min="9" max="9" width="15.7109375" style="20" bestFit="1" customWidth="1"/>
    <col min="10" max="10" width="10.57421875" style="20" bestFit="1" customWidth="1"/>
    <col min="11" max="11" width="10.28125" style="4" customWidth="1"/>
    <col min="12" max="16384" width="9.140625" style="4" customWidth="1"/>
  </cols>
  <sheetData>
    <row r="1" spans="1:11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6"/>
      <c r="B5" s="6"/>
      <c r="C5" s="6"/>
      <c r="D5" s="6"/>
      <c r="E5" s="7"/>
      <c r="F5" s="6"/>
      <c r="G5" s="6"/>
      <c r="H5" s="7"/>
      <c r="I5" s="7"/>
      <c r="J5" s="7"/>
      <c r="K5" s="6"/>
    </row>
    <row r="6" spans="1:11" ht="99.75">
      <c r="A6" s="8" t="s">
        <v>4</v>
      </c>
      <c r="B6" s="8" t="s">
        <v>5</v>
      </c>
      <c r="C6" s="8" t="s">
        <v>6</v>
      </c>
      <c r="D6" s="9"/>
      <c r="E6" s="10" t="s">
        <v>7</v>
      </c>
      <c r="F6" s="11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</row>
    <row r="7" spans="1:11" ht="15" customHeight="1">
      <c r="A7" s="13"/>
      <c r="B7" s="13"/>
      <c r="C7" s="13"/>
      <c r="D7" s="14" t="s">
        <v>14</v>
      </c>
      <c r="E7" s="15">
        <f>SUM(E9,E29,E39,E56,E84,E92,E104,E123,E144,E165,E185)</f>
        <v>1465200573.18</v>
      </c>
      <c r="F7" s="15">
        <f>SUM(F9,F29,F39,F56,F84,F92,F104,F123,F144,F165,F185)</f>
        <v>1517192832.1299999</v>
      </c>
      <c r="G7" s="15">
        <f>SUM(G9,G29,G39,G56,G84,G92,G104,G123,G144,G165,G185)</f>
        <v>1097502780.2199998</v>
      </c>
      <c r="H7" s="15">
        <f>SUM(H9,H29,H39,H56,H84,H92,H104,H123,H144,H165,H185)</f>
        <v>1141601363.67</v>
      </c>
      <c r="I7" s="15">
        <f>SUM(I9,I29,I39,I56,I84,I92,I104,I123,I144,I165,I185)</f>
        <v>958897496.68</v>
      </c>
      <c r="J7" s="16">
        <f>I7/F7</f>
        <v>0.6320208455861182</v>
      </c>
      <c r="K7" s="16">
        <f>I7/H7</f>
        <v>0.8399582614349312</v>
      </c>
    </row>
    <row r="8" spans="1:11" s="20" customFormat="1" ht="13.5">
      <c r="A8" s="17"/>
      <c r="B8" s="17"/>
      <c r="C8" s="17"/>
      <c r="D8" s="18" t="s">
        <v>15</v>
      </c>
      <c r="E8" s="17"/>
      <c r="F8" s="17"/>
      <c r="G8" s="17"/>
      <c r="H8" s="17"/>
      <c r="I8" s="17"/>
      <c r="J8" s="19"/>
      <c r="K8" s="19"/>
    </row>
    <row r="9" spans="1:11" ht="28.5" customHeight="1">
      <c r="A9" s="21">
        <v>1</v>
      </c>
      <c r="B9" s="21"/>
      <c r="C9" s="13"/>
      <c r="D9" s="22" t="s">
        <v>16</v>
      </c>
      <c r="E9" s="23">
        <f>SUM(E11,E15,E19,E21,E23,E25,E27)</f>
        <v>278721972.38</v>
      </c>
      <c r="F9" s="23">
        <f>SUM(F11,F15,F19,F21,F23,F25,F27)</f>
        <v>287010803.64</v>
      </c>
      <c r="G9" s="23">
        <f>SUM(G11,G15,G19,G21,G23,G25,G27)</f>
        <v>204657289.22</v>
      </c>
      <c r="H9" s="23">
        <f>SUM(H11,H15,H19,H21,H23,H25,H27)</f>
        <v>212468930.88000003</v>
      </c>
      <c r="I9" s="23">
        <f>SUM(I11,I15,I19,I21,I23,I25,I27)</f>
        <v>202466761.82000002</v>
      </c>
      <c r="J9" s="24">
        <f>I9/F9</f>
        <v>0.705432545577468</v>
      </c>
      <c r="K9" s="24">
        <f>I9/H9</f>
        <v>0.9529240862719401</v>
      </c>
    </row>
    <row r="10" spans="1:11" ht="14.25" customHeight="1">
      <c r="A10" s="21"/>
      <c r="B10" s="21"/>
      <c r="C10" s="13"/>
      <c r="D10" s="25" t="s">
        <v>15</v>
      </c>
      <c r="E10" s="17"/>
      <c r="F10" s="17"/>
      <c r="G10" s="17"/>
      <c r="H10" s="17"/>
      <c r="I10" s="17"/>
      <c r="J10" s="26"/>
      <c r="K10" s="26"/>
    </row>
    <row r="11" spans="1:11" ht="54">
      <c r="A11" s="21"/>
      <c r="B11" s="21">
        <v>1</v>
      </c>
      <c r="C11" s="21"/>
      <c r="D11" s="27" t="s">
        <v>17</v>
      </c>
      <c r="E11" s="17">
        <f>SUM(E12:E14)</f>
        <v>59919983.400000006</v>
      </c>
      <c r="F11" s="17">
        <f>SUM(F12:F14)</f>
        <v>67960357.25999999</v>
      </c>
      <c r="G11" s="17">
        <f>SUM(G12:G14)</f>
        <v>43662265.3</v>
      </c>
      <c r="H11" s="17">
        <f>SUM(H12:H14)</f>
        <v>50276133.160000004</v>
      </c>
      <c r="I11" s="17">
        <f>SUM(I12:I14)</f>
        <v>44906168.57</v>
      </c>
      <c r="J11" s="26">
        <f aca="true" t="shared" si="0" ref="J11:J29">I11/F11</f>
        <v>0.6607700486064221</v>
      </c>
      <c r="K11" s="26">
        <f aca="true" t="shared" si="1" ref="K11:K29">I11/H11</f>
        <v>0.8931905806496594</v>
      </c>
    </row>
    <row r="12" spans="1:11" ht="27">
      <c r="A12" s="21"/>
      <c r="B12" s="21"/>
      <c r="C12" s="21">
        <v>1</v>
      </c>
      <c r="D12" s="27" t="s">
        <v>18</v>
      </c>
      <c r="E12" s="17">
        <v>22038310.7</v>
      </c>
      <c r="F12" s="17">
        <v>22576998.7</v>
      </c>
      <c r="G12" s="17">
        <v>15427326.4</v>
      </c>
      <c r="H12" s="17">
        <v>15835884</v>
      </c>
      <c r="I12" s="17">
        <v>13274553.2</v>
      </c>
      <c r="J12" s="26">
        <f t="shared" si="0"/>
        <v>0.5879680189732216</v>
      </c>
      <c r="K12" s="26">
        <f t="shared" si="1"/>
        <v>0.8382577947653569</v>
      </c>
    </row>
    <row r="13" spans="1:11" ht="27">
      <c r="A13" s="21"/>
      <c r="B13" s="21"/>
      <c r="C13" s="21">
        <v>2</v>
      </c>
      <c r="D13" s="27" t="s">
        <v>19</v>
      </c>
      <c r="E13" s="17">
        <v>21035552</v>
      </c>
      <c r="F13" s="17">
        <v>28461335.6</v>
      </c>
      <c r="G13" s="17">
        <v>15808340.4</v>
      </c>
      <c r="H13" s="17">
        <v>21696130.2</v>
      </c>
      <c r="I13" s="17">
        <v>19513420.24</v>
      </c>
      <c r="J13" s="26">
        <f t="shared" si="0"/>
        <v>0.6856115438236847</v>
      </c>
      <c r="K13" s="26">
        <f t="shared" si="1"/>
        <v>0.8993963467273071</v>
      </c>
    </row>
    <row r="14" spans="1:11" ht="21" customHeight="1">
      <c r="A14" s="21"/>
      <c r="B14" s="21"/>
      <c r="C14" s="21">
        <v>3</v>
      </c>
      <c r="D14" s="27" t="s">
        <v>20</v>
      </c>
      <c r="E14" s="28">
        <v>16846120.7</v>
      </c>
      <c r="F14" s="28">
        <v>16922022.96</v>
      </c>
      <c r="G14" s="28">
        <v>12426598.5</v>
      </c>
      <c r="H14" s="28">
        <v>12744118.96</v>
      </c>
      <c r="I14" s="28">
        <v>12118195.13</v>
      </c>
      <c r="J14" s="26">
        <f t="shared" si="0"/>
        <v>0.7161197664513747</v>
      </c>
      <c r="K14" s="26">
        <f t="shared" si="1"/>
        <v>0.950885280342675</v>
      </c>
    </row>
    <row r="15" spans="1:11" ht="21" customHeight="1">
      <c r="A15" s="21"/>
      <c r="B15" s="21">
        <v>3</v>
      </c>
      <c r="C15" s="21"/>
      <c r="D15" s="27" t="s">
        <v>21</v>
      </c>
      <c r="E15" s="17">
        <f>SUM(E16:E18)</f>
        <v>4039897.8599999994</v>
      </c>
      <c r="F15" s="17">
        <f>SUM(F16:F18)</f>
        <v>4055073.8599999994</v>
      </c>
      <c r="G15" s="17">
        <f>SUM(G16:G18)</f>
        <v>2909976.4</v>
      </c>
      <c r="H15" s="17">
        <f>SUM(H16:H18)</f>
        <v>2925152.4</v>
      </c>
      <c r="I15" s="17">
        <f>SUM(I16:I18)</f>
        <v>2625986.24</v>
      </c>
      <c r="J15" s="26">
        <f t="shared" si="0"/>
        <v>0.6475803723091743</v>
      </c>
      <c r="K15" s="26">
        <f t="shared" si="1"/>
        <v>0.8977262996621989</v>
      </c>
    </row>
    <row r="16" spans="1:11" ht="36" customHeight="1">
      <c r="A16" s="21"/>
      <c r="B16" s="21"/>
      <c r="C16" s="21">
        <v>1</v>
      </c>
      <c r="D16" s="27" t="s">
        <v>22</v>
      </c>
      <c r="E16" s="17">
        <v>759010.9</v>
      </c>
      <c r="F16" s="17">
        <v>759010.9</v>
      </c>
      <c r="G16" s="17">
        <v>557570.2</v>
      </c>
      <c r="H16" s="17">
        <v>557570.2</v>
      </c>
      <c r="I16" s="17">
        <v>506150.07</v>
      </c>
      <c r="J16" s="26">
        <f t="shared" si="0"/>
        <v>0.6668548106489643</v>
      </c>
      <c r="K16" s="26">
        <f t="shared" si="1"/>
        <v>0.9077781954631006</v>
      </c>
    </row>
    <row r="17" spans="1:11" ht="35.25" customHeight="1">
      <c r="A17" s="21"/>
      <c r="B17" s="21"/>
      <c r="C17" s="21">
        <v>2</v>
      </c>
      <c r="D17" s="27" t="s">
        <v>23</v>
      </c>
      <c r="E17" s="17">
        <v>2241606.76</v>
      </c>
      <c r="F17" s="17">
        <v>2256782.76</v>
      </c>
      <c r="G17" s="17">
        <v>1586174.3</v>
      </c>
      <c r="H17" s="17">
        <v>1601350.3</v>
      </c>
      <c r="I17" s="17">
        <v>1434046.47</v>
      </c>
      <c r="J17" s="29">
        <f t="shared" si="0"/>
        <v>0.6354384194250049</v>
      </c>
      <c r="K17" s="29">
        <f t="shared" si="1"/>
        <v>0.8955232780735108</v>
      </c>
    </row>
    <row r="18" spans="1:11" ht="23.25" customHeight="1">
      <c r="A18" s="21"/>
      <c r="B18" s="21"/>
      <c r="C18" s="21">
        <v>3</v>
      </c>
      <c r="D18" s="27" t="s">
        <v>24</v>
      </c>
      <c r="E18" s="17">
        <v>1039280.2</v>
      </c>
      <c r="F18" s="17">
        <v>1039280.2</v>
      </c>
      <c r="G18" s="17">
        <v>766231.9</v>
      </c>
      <c r="H18" s="17">
        <v>766231.9</v>
      </c>
      <c r="I18" s="17">
        <v>685789.7</v>
      </c>
      <c r="J18" s="29">
        <f t="shared" si="0"/>
        <v>0.6598698791721423</v>
      </c>
      <c r="K18" s="29">
        <f t="shared" si="1"/>
        <v>0.8950158561657378</v>
      </c>
    </row>
    <row r="19" spans="1:11" ht="38.25" customHeight="1">
      <c r="A19" s="21"/>
      <c r="B19" s="21">
        <v>4</v>
      </c>
      <c r="C19" s="21"/>
      <c r="D19" s="27" t="s">
        <v>25</v>
      </c>
      <c r="E19" s="17">
        <f>E20</f>
        <v>10317919.9</v>
      </c>
      <c r="F19" s="17">
        <f>F20</f>
        <v>10307805.9</v>
      </c>
      <c r="G19" s="17">
        <f>G20</f>
        <v>7222543.9</v>
      </c>
      <c r="H19" s="17">
        <f>H20</f>
        <v>7212429.9</v>
      </c>
      <c r="I19" s="17">
        <f>I20</f>
        <v>6881635.11</v>
      </c>
      <c r="J19" s="29">
        <f t="shared" si="0"/>
        <v>0.6676139594363142</v>
      </c>
      <c r="K19" s="29">
        <f t="shared" si="1"/>
        <v>0.9541354585643875</v>
      </c>
    </row>
    <row r="20" spans="1:11" ht="33.75" customHeight="1">
      <c r="A20" s="21"/>
      <c r="B20" s="21"/>
      <c r="C20" s="21">
        <v>1</v>
      </c>
      <c r="D20" s="27" t="s">
        <v>25</v>
      </c>
      <c r="E20" s="17">
        <v>10317919.9</v>
      </c>
      <c r="F20" s="17">
        <v>10307805.9</v>
      </c>
      <c r="G20" s="17">
        <v>7222543.9</v>
      </c>
      <c r="H20" s="17">
        <v>7212429.9</v>
      </c>
      <c r="I20" s="17">
        <v>6881635.11</v>
      </c>
      <c r="J20" s="29">
        <f t="shared" si="0"/>
        <v>0.6676139594363142</v>
      </c>
      <c r="K20" s="29">
        <f t="shared" si="1"/>
        <v>0.9541354585643875</v>
      </c>
    </row>
    <row r="21" spans="1:11" ht="53.25" customHeight="1">
      <c r="A21" s="21"/>
      <c r="B21" s="21">
        <v>5</v>
      </c>
      <c r="C21" s="21"/>
      <c r="D21" s="27" t="s">
        <v>26</v>
      </c>
      <c r="E21" s="17">
        <f>E22</f>
        <v>1441693.9</v>
      </c>
      <c r="F21" s="17">
        <f>F22</f>
        <v>1441693.9</v>
      </c>
      <c r="G21" s="17">
        <f>G22</f>
        <v>1009185.7</v>
      </c>
      <c r="H21" s="17">
        <f>H22</f>
        <v>1009185.7</v>
      </c>
      <c r="I21" s="17">
        <f>I22</f>
        <v>355422.9</v>
      </c>
      <c r="J21" s="29">
        <f t="shared" si="0"/>
        <v>0.24653145858493267</v>
      </c>
      <c r="K21" s="29">
        <f t="shared" si="1"/>
        <v>0.3521878084479398</v>
      </c>
    </row>
    <row r="22" spans="1:11" ht="49.5" customHeight="1">
      <c r="A22" s="21"/>
      <c r="B22" s="21"/>
      <c r="C22" s="21">
        <v>1</v>
      </c>
      <c r="D22" s="30" t="s">
        <v>26</v>
      </c>
      <c r="E22" s="17">
        <v>1441693.9</v>
      </c>
      <c r="F22" s="17">
        <v>1441693.9</v>
      </c>
      <c r="G22" s="17">
        <v>1009185.7</v>
      </c>
      <c r="H22" s="17">
        <v>1009185.7</v>
      </c>
      <c r="I22" s="17">
        <v>355422.9</v>
      </c>
      <c r="J22" s="29">
        <f t="shared" si="0"/>
        <v>0.24653145858493267</v>
      </c>
      <c r="K22" s="29">
        <f t="shared" si="1"/>
        <v>0.3521878084479398</v>
      </c>
    </row>
    <row r="23" spans="1:11" ht="35.25" customHeight="1">
      <c r="A23" s="21"/>
      <c r="B23" s="21">
        <v>6</v>
      </c>
      <c r="C23" s="21"/>
      <c r="D23" s="30" t="s">
        <v>27</v>
      </c>
      <c r="E23" s="17">
        <f>E24</f>
        <v>12607036.2</v>
      </c>
      <c r="F23" s="17">
        <f>F24</f>
        <v>12891081.6</v>
      </c>
      <c r="G23" s="17">
        <f>G24</f>
        <v>9233230</v>
      </c>
      <c r="H23" s="17">
        <f>H24</f>
        <v>9422591.8</v>
      </c>
      <c r="I23" s="17">
        <f>I24</f>
        <v>6316948.21</v>
      </c>
      <c r="J23" s="29">
        <f t="shared" si="0"/>
        <v>0.49002468574863417</v>
      </c>
      <c r="K23" s="29">
        <f t="shared" si="1"/>
        <v>0.6704045281893671</v>
      </c>
    </row>
    <row r="24" spans="1:11" ht="40.5" customHeight="1">
      <c r="A24" s="21"/>
      <c r="B24" s="21"/>
      <c r="C24" s="21">
        <v>1</v>
      </c>
      <c r="D24" s="30" t="s">
        <v>27</v>
      </c>
      <c r="E24" s="17">
        <v>12607036.2</v>
      </c>
      <c r="F24" s="17">
        <v>12891081.6</v>
      </c>
      <c r="G24" s="17">
        <v>9233230</v>
      </c>
      <c r="H24" s="17">
        <v>9422591.8</v>
      </c>
      <c r="I24" s="17">
        <v>6316948.21</v>
      </c>
      <c r="J24" s="29">
        <f t="shared" si="0"/>
        <v>0.49002468574863417</v>
      </c>
      <c r="K24" s="29">
        <f t="shared" si="1"/>
        <v>0.6704045281893671</v>
      </c>
    </row>
    <row r="25" spans="1:11" ht="21.75" customHeight="1">
      <c r="A25" s="21"/>
      <c r="B25" s="21">
        <v>7</v>
      </c>
      <c r="C25" s="21"/>
      <c r="D25" s="30" t="s">
        <v>28</v>
      </c>
      <c r="E25" s="17">
        <f>E26</f>
        <v>141234569.92</v>
      </c>
      <c r="F25" s="17">
        <f>F26</f>
        <v>141193919.92</v>
      </c>
      <c r="G25" s="17">
        <f>G26</f>
        <v>103749434.52</v>
      </c>
      <c r="H25" s="17">
        <f>H26</f>
        <v>104752784.52</v>
      </c>
      <c r="I25" s="17">
        <f>I26</f>
        <v>104644022.27</v>
      </c>
      <c r="J25" s="29">
        <f t="shared" si="0"/>
        <v>0.7411368869799135</v>
      </c>
      <c r="K25" s="29">
        <f t="shared" si="1"/>
        <v>0.9989617244973642</v>
      </c>
    </row>
    <row r="26" spans="1:11" ht="21.75" customHeight="1">
      <c r="A26" s="21"/>
      <c r="B26" s="21"/>
      <c r="C26" s="21">
        <v>1</v>
      </c>
      <c r="D26" s="30" t="s">
        <v>28</v>
      </c>
      <c r="E26" s="17">
        <v>141234569.92</v>
      </c>
      <c r="F26" s="17">
        <v>141193919.92</v>
      </c>
      <c r="G26" s="17">
        <v>103749434.52</v>
      </c>
      <c r="H26" s="17">
        <v>104752784.52</v>
      </c>
      <c r="I26" s="17">
        <v>104644022.27</v>
      </c>
      <c r="J26" s="29">
        <f t="shared" si="0"/>
        <v>0.7411368869799135</v>
      </c>
      <c r="K26" s="29">
        <f t="shared" si="1"/>
        <v>0.9989617244973642</v>
      </c>
    </row>
    <row r="27" spans="1:11" ht="40.5">
      <c r="A27" s="21"/>
      <c r="B27" s="21">
        <v>8</v>
      </c>
      <c r="C27" s="21"/>
      <c r="D27" s="30" t="s">
        <v>29</v>
      </c>
      <c r="E27" s="17">
        <f>E28</f>
        <v>49160871.2</v>
      </c>
      <c r="F27" s="17">
        <f>F28</f>
        <v>49160871.2</v>
      </c>
      <c r="G27" s="17">
        <f>G28</f>
        <v>36870653.4</v>
      </c>
      <c r="H27" s="17">
        <f>H28</f>
        <v>36870653.4</v>
      </c>
      <c r="I27" s="17">
        <f>I28</f>
        <v>36736578.52</v>
      </c>
      <c r="J27" s="29">
        <f t="shared" si="0"/>
        <v>0.7472727318144029</v>
      </c>
      <c r="K27" s="29">
        <f t="shared" si="1"/>
        <v>0.9963636424192039</v>
      </c>
    </row>
    <row r="28" spans="1:11" ht="48" customHeight="1">
      <c r="A28" s="21"/>
      <c r="B28" s="21"/>
      <c r="C28" s="21">
        <v>1</v>
      </c>
      <c r="D28" s="30" t="s">
        <v>29</v>
      </c>
      <c r="E28" s="17">
        <v>49160871.2</v>
      </c>
      <c r="F28" s="17">
        <v>49160871.2</v>
      </c>
      <c r="G28" s="17">
        <v>36870653.4</v>
      </c>
      <c r="H28" s="17">
        <v>36870653.4</v>
      </c>
      <c r="I28" s="17">
        <v>36736578.52</v>
      </c>
      <c r="J28" s="29">
        <f t="shared" si="0"/>
        <v>0.7472727318144029</v>
      </c>
      <c r="K28" s="29">
        <f t="shared" si="1"/>
        <v>0.9963636424192039</v>
      </c>
    </row>
    <row r="29" spans="1:11" ht="20.25" customHeight="1">
      <c r="A29" s="21">
        <v>2</v>
      </c>
      <c r="B29" s="21"/>
      <c r="C29" s="13"/>
      <c r="D29" s="22" t="s">
        <v>30</v>
      </c>
      <c r="E29" s="23">
        <f>SUM(E31,E33,E35,E37)</f>
        <v>247895878.20000002</v>
      </c>
      <c r="F29" s="23">
        <f>SUM(F31,F33,F35,F37)</f>
        <v>250317944.04</v>
      </c>
      <c r="G29" s="23">
        <f>SUM(G31,G33,G35,G37)</f>
        <v>184678680.00000003</v>
      </c>
      <c r="H29" s="23">
        <f>SUM(H31,H33,H35,H37)</f>
        <v>186705561.04000002</v>
      </c>
      <c r="I29" s="23">
        <f>SUM(I31,I33,I35,I37)</f>
        <v>131265011.03000002</v>
      </c>
      <c r="J29" s="31">
        <f t="shared" si="0"/>
        <v>0.5243931334344305</v>
      </c>
      <c r="K29" s="31">
        <f t="shared" si="1"/>
        <v>0.7030589249662341</v>
      </c>
    </row>
    <row r="30" spans="1:11" ht="14.25">
      <c r="A30" s="21"/>
      <c r="B30" s="21"/>
      <c r="C30" s="13"/>
      <c r="D30" s="25" t="s">
        <v>15</v>
      </c>
      <c r="E30" s="17"/>
      <c r="F30" s="17"/>
      <c r="G30" s="17"/>
      <c r="H30" s="17"/>
      <c r="I30" s="17"/>
      <c r="J30" s="29"/>
      <c r="K30" s="29"/>
    </row>
    <row r="31" spans="1:11" ht="20.25" customHeight="1">
      <c r="A31" s="21"/>
      <c r="B31" s="21">
        <v>1</v>
      </c>
      <c r="C31" s="13"/>
      <c r="D31" s="30" t="s">
        <v>31</v>
      </c>
      <c r="E31" s="17">
        <f>E32</f>
        <v>238245614.3</v>
      </c>
      <c r="F31" s="17">
        <f>F32</f>
        <v>239945614.3</v>
      </c>
      <c r="G31" s="17">
        <f>G32</f>
        <v>178555865.6</v>
      </c>
      <c r="H31" s="17">
        <f>H32</f>
        <v>179905865.6</v>
      </c>
      <c r="I31" s="17">
        <f>I32</f>
        <v>126778048.15</v>
      </c>
      <c r="J31" s="29">
        <f aca="true" t="shared" si="2" ref="J31:J39">I31/F31</f>
        <v>0.5283615977722832</v>
      </c>
      <c r="K31" s="29">
        <f aca="true" t="shared" si="3" ref="K31:K39">I31/H31</f>
        <v>0.7046910212025905</v>
      </c>
    </row>
    <row r="32" spans="1:11" ht="20.25" customHeight="1">
      <c r="A32" s="21"/>
      <c r="B32" s="21"/>
      <c r="C32" s="21">
        <v>1</v>
      </c>
      <c r="D32" s="30" t="s">
        <v>31</v>
      </c>
      <c r="E32" s="17">
        <v>238245614.3</v>
      </c>
      <c r="F32" s="17">
        <v>239945614.3</v>
      </c>
      <c r="G32" s="17">
        <v>178555865.6</v>
      </c>
      <c r="H32" s="17">
        <v>179905865.6</v>
      </c>
      <c r="I32" s="17">
        <v>126778048.15</v>
      </c>
      <c r="J32" s="29">
        <f t="shared" si="2"/>
        <v>0.5283615977722832</v>
      </c>
      <c r="K32" s="29">
        <f t="shared" si="3"/>
        <v>0.7046910212025905</v>
      </c>
    </row>
    <row r="33" spans="1:11" ht="20.25" customHeight="1">
      <c r="A33" s="21"/>
      <c r="B33" s="21">
        <v>3</v>
      </c>
      <c r="C33" s="13"/>
      <c r="D33" s="30" t="s">
        <v>32</v>
      </c>
      <c r="E33" s="17">
        <f>E34</f>
        <v>117011.7</v>
      </c>
      <c r="F33" s="17">
        <f>F34</f>
        <v>117011.7</v>
      </c>
      <c r="G33" s="17">
        <f>G34</f>
        <v>87758.8</v>
      </c>
      <c r="H33" s="17">
        <f>H34</f>
        <v>87758.8</v>
      </c>
      <c r="I33" s="17">
        <f>I34</f>
        <v>86943.67</v>
      </c>
      <c r="J33" s="29">
        <f t="shared" si="2"/>
        <v>0.7430339871995707</v>
      </c>
      <c r="K33" s="29">
        <f t="shared" si="3"/>
        <v>0.9907117007069376</v>
      </c>
    </row>
    <row r="34" spans="1:11" ht="20.25" customHeight="1">
      <c r="A34" s="21"/>
      <c r="B34" s="21"/>
      <c r="C34" s="21">
        <v>1</v>
      </c>
      <c r="D34" s="30" t="s">
        <v>33</v>
      </c>
      <c r="E34" s="17">
        <v>117011.7</v>
      </c>
      <c r="F34" s="17">
        <v>117011.7</v>
      </c>
      <c r="G34" s="17">
        <v>87758.8</v>
      </c>
      <c r="H34" s="17">
        <v>87758.8</v>
      </c>
      <c r="I34" s="17">
        <v>86943.67</v>
      </c>
      <c r="J34" s="29">
        <f t="shared" si="2"/>
        <v>0.7430339871995707</v>
      </c>
      <c r="K34" s="29">
        <f t="shared" si="3"/>
        <v>0.9907117007069376</v>
      </c>
    </row>
    <row r="35" spans="1:11" ht="30" customHeight="1">
      <c r="A35" s="21"/>
      <c r="B35" s="21">
        <v>4</v>
      </c>
      <c r="C35" s="13"/>
      <c r="D35" s="30" t="s">
        <v>34</v>
      </c>
      <c r="E35" s="17">
        <f>E36</f>
        <v>2433461.4</v>
      </c>
      <c r="F35" s="17">
        <f>F36</f>
        <v>2433461.4</v>
      </c>
      <c r="G35" s="17">
        <f>G36</f>
        <v>1460076.8</v>
      </c>
      <c r="H35" s="17">
        <f>H36</f>
        <v>1460076.8</v>
      </c>
      <c r="I35" s="17">
        <f>I36</f>
        <v>542316.17</v>
      </c>
      <c r="J35" s="29">
        <f t="shared" si="2"/>
        <v>0.22285792986073255</v>
      </c>
      <c r="K35" s="29">
        <f t="shared" si="3"/>
        <v>0.37142989327684683</v>
      </c>
    </row>
    <row r="36" spans="1:11" ht="34.5" customHeight="1">
      <c r="A36" s="21"/>
      <c r="B36" s="21"/>
      <c r="C36" s="21">
        <v>1</v>
      </c>
      <c r="D36" s="30" t="s">
        <v>34</v>
      </c>
      <c r="E36" s="17">
        <v>2433461.4</v>
      </c>
      <c r="F36" s="17">
        <v>2433461.4</v>
      </c>
      <c r="G36" s="17">
        <v>1460076.8</v>
      </c>
      <c r="H36" s="17">
        <v>1460076.8</v>
      </c>
      <c r="I36" s="17">
        <v>542316.17</v>
      </c>
      <c r="J36" s="29">
        <f t="shared" si="2"/>
        <v>0.22285792986073255</v>
      </c>
      <c r="K36" s="29">
        <f t="shared" si="3"/>
        <v>0.37142989327684683</v>
      </c>
    </row>
    <row r="37" spans="1:11" ht="22.5" customHeight="1">
      <c r="A37" s="21"/>
      <c r="B37" s="21">
        <v>5</v>
      </c>
      <c r="C37" s="21"/>
      <c r="D37" s="30" t="s">
        <v>35</v>
      </c>
      <c r="E37" s="17">
        <f>E38</f>
        <v>7099790.8</v>
      </c>
      <c r="F37" s="17">
        <f>F38</f>
        <v>7821856.64</v>
      </c>
      <c r="G37" s="17">
        <f>G38</f>
        <v>4574978.8</v>
      </c>
      <c r="H37" s="17">
        <f>H38</f>
        <v>5251859.84</v>
      </c>
      <c r="I37" s="17">
        <f>I38</f>
        <v>3857703.04</v>
      </c>
      <c r="J37" s="29">
        <f t="shared" si="2"/>
        <v>0.4931953137918928</v>
      </c>
      <c r="K37" s="29">
        <f t="shared" si="3"/>
        <v>0.7345403642759819</v>
      </c>
    </row>
    <row r="38" spans="1:11" ht="22.5" customHeight="1">
      <c r="A38" s="21"/>
      <c r="B38" s="21"/>
      <c r="C38" s="21">
        <v>1</v>
      </c>
      <c r="D38" s="30" t="s">
        <v>35</v>
      </c>
      <c r="E38" s="17">
        <v>7099790.8</v>
      </c>
      <c r="F38" s="17">
        <v>7821856.64</v>
      </c>
      <c r="G38" s="17">
        <v>4574978.8</v>
      </c>
      <c r="H38" s="17">
        <v>5251859.84</v>
      </c>
      <c r="I38" s="17">
        <v>3857703.04</v>
      </c>
      <c r="J38" s="29">
        <f t="shared" si="2"/>
        <v>0.4931953137918928</v>
      </c>
      <c r="K38" s="29">
        <f t="shared" si="3"/>
        <v>0.7345403642759819</v>
      </c>
    </row>
    <row r="39" spans="1:11" ht="28.5">
      <c r="A39" s="21">
        <v>3</v>
      </c>
      <c r="B39" s="21"/>
      <c r="C39" s="13"/>
      <c r="D39" s="22" t="s">
        <v>36</v>
      </c>
      <c r="E39" s="23">
        <f>SUM(E41,E45,E47,E50,E52,E54)</f>
        <v>102619650.6</v>
      </c>
      <c r="F39" s="23">
        <f>SUM(F41,F45,F47,F50,F52,F54)</f>
        <v>126504121</v>
      </c>
      <c r="G39" s="23">
        <f>SUM(G41,G45,G47,G50,G52,G54)</f>
        <v>73762631.8</v>
      </c>
      <c r="H39" s="23">
        <f>SUM(H41,H45,H47,H50,H52,H54)</f>
        <v>91604121.8</v>
      </c>
      <c r="I39" s="23">
        <f>SUM(I41,I45,I47,I50,I52,I54)</f>
        <v>82846566.23</v>
      </c>
      <c r="J39" s="31">
        <f t="shared" si="2"/>
        <v>0.6548922325621314</v>
      </c>
      <c r="K39" s="31">
        <f t="shared" si="3"/>
        <v>0.9043978000343649</v>
      </c>
    </row>
    <row r="40" spans="1:11" ht="14.25">
      <c r="A40" s="21"/>
      <c r="B40" s="21"/>
      <c r="C40" s="13"/>
      <c r="D40" s="25" t="s">
        <v>15</v>
      </c>
      <c r="E40" s="17"/>
      <c r="F40" s="17"/>
      <c r="G40" s="17"/>
      <c r="H40" s="17"/>
      <c r="I40" s="17"/>
      <c r="J40" s="29"/>
      <c r="K40" s="29"/>
    </row>
    <row r="41" spans="1:11" ht="20.25" customHeight="1">
      <c r="A41" s="21"/>
      <c r="B41" s="21">
        <v>1</v>
      </c>
      <c r="C41" s="13"/>
      <c r="D41" s="30" t="s">
        <v>37</v>
      </c>
      <c r="E41" s="17">
        <f>SUM(E42:E44)</f>
        <v>63351890.199999996</v>
      </c>
      <c r="F41" s="17">
        <f>SUM(F42:F44)</f>
        <v>85304992.19999999</v>
      </c>
      <c r="G41" s="17">
        <f>SUM(G42:G44)</f>
        <v>46417797.5</v>
      </c>
      <c r="H41" s="17">
        <f>SUM(H42:H44)</f>
        <v>62775512.2</v>
      </c>
      <c r="I41" s="17">
        <f>SUM(I42:I44)</f>
        <v>56978345.65</v>
      </c>
      <c r="J41" s="29">
        <f aca="true" t="shared" si="4" ref="J41:J56">I41/F41</f>
        <v>0.6679368250384765</v>
      </c>
      <c r="K41" s="29">
        <f aca="true" t="shared" si="5" ref="K41:K56">I41/H41</f>
        <v>0.9076524213529236</v>
      </c>
    </row>
    <row r="42" spans="1:11" ht="20.25" customHeight="1">
      <c r="A42" s="21"/>
      <c r="B42" s="21"/>
      <c r="C42" s="21">
        <v>1</v>
      </c>
      <c r="D42" s="30" t="s">
        <v>38</v>
      </c>
      <c r="E42" s="17">
        <v>40213157.3</v>
      </c>
      <c r="F42" s="17">
        <v>62113432.4</v>
      </c>
      <c r="G42" s="17">
        <v>29682433.5</v>
      </c>
      <c r="H42" s="17">
        <v>45998148.2</v>
      </c>
      <c r="I42" s="17">
        <v>41658860.99</v>
      </c>
      <c r="J42" s="29">
        <f t="shared" si="4"/>
        <v>0.6706900485183943</v>
      </c>
      <c r="K42" s="29">
        <f t="shared" si="5"/>
        <v>0.9056638717034265</v>
      </c>
    </row>
    <row r="43" spans="1:11" ht="20.25" customHeight="1">
      <c r="A43" s="21"/>
      <c r="B43" s="21"/>
      <c r="C43" s="21">
        <v>2</v>
      </c>
      <c r="D43" s="30" t="s">
        <v>39</v>
      </c>
      <c r="E43" s="17">
        <v>20372956.3</v>
      </c>
      <c r="F43" s="17">
        <v>20425783.2</v>
      </c>
      <c r="G43" s="17">
        <v>14726080.5</v>
      </c>
      <c r="H43" s="17">
        <v>14768080.5</v>
      </c>
      <c r="I43" s="17">
        <v>13461887.23</v>
      </c>
      <c r="J43" s="29">
        <f t="shared" si="4"/>
        <v>0.6590634541739384</v>
      </c>
      <c r="K43" s="29">
        <f t="shared" si="5"/>
        <v>0.9115529421714623</v>
      </c>
    </row>
    <row r="44" spans="1:11" ht="20.25" customHeight="1">
      <c r="A44" s="21"/>
      <c r="B44" s="21"/>
      <c r="C44" s="21">
        <v>3</v>
      </c>
      <c r="D44" s="30" t="s">
        <v>40</v>
      </c>
      <c r="E44" s="17">
        <v>2765776.6</v>
      </c>
      <c r="F44" s="17">
        <v>2765776.6</v>
      </c>
      <c r="G44" s="17">
        <v>2009283.5</v>
      </c>
      <c r="H44" s="17">
        <v>2009283.5</v>
      </c>
      <c r="I44" s="17">
        <v>1857597.43</v>
      </c>
      <c r="J44" s="29">
        <f t="shared" si="4"/>
        <v>0.6716368306825649</v>
      </c>
      <c r="K44" s="29">
        <f t="shared" si="5"/>
        <v>0.9245073828556298</v>
      </c>
    </row>
    <row r="45" spans="1:11" ht="20.25" customHeight="1">
      <c r="A45" s="21"/>
      <c r="B45" s="21">
        <v>2</v>
      </c>
      <c r="C45" s="13"/>
      <c r="D45" s="30" t="s">
        <v>41</v>
      </c>
      <c r="E45" s="17">
        <f>E46</f>
        <v>8704192.2</v>
      </c>
      <c r="F45" s="17">
        <f>F46</f>
        <v>8704192.2</v>
      </c>
      <c r="G45" s="17">
        <f>G46</f>
        <v>6130818.9</v>
      </c>
      <c r="H45" s="17">
        <f>H46</f>
        <v>6130818.9</v>
      </c>
      <c r="I45" s="17">
        <f>I46</f>
        <v>5525801.36</v>
      </c>
      <c r="J45" s="29">
        <f t="shared" si="4"/>
        <v>0.6348436745227203</v>
      </c>
      <c r="K45" s="29">
        <f t="shared" si="5"/>
        <v>0.9013153789292324</v>
      </c>
    </row>
    <row r="46" spans="1:11" ht="20.25" customHeight="1">
      <c r="A46" s="21"/>
      <c r="B46" s="21"/>
      <c r="C46" s="21">
        <v>1</v>
      </c>
      <c r="D46" s="30" t="s">
        <v>42</v>
      </c>
      <c r="E46" s="17">
        <v>8704192.2</v>
      </c>
      <c r="F46" s="17">
        <v>8704192.2</v>
      </c>
      <c r="G46" s="17">
        <v>6130818.9</v>
      </c>
      <c r="H46" s="17">
        <v>6130818.9</v>
      </c>
      <c r="I46" s="17">
        <v>5525801.36</v>
      </c>
      <c r="J46" s="29">
        <f t="shared" si="4"/>
        <v>0.6348436745227203</v>
      </c>
      <c r="K46" s="29">
        <f t="shared" si="5"/>
        <v>0.9013153789292324</v>
      </c>
    </row>
    <row r="47" spans="1:11" ht="33" customHeight="1">
      <c r="A47" s="21"/>
      <c r="B47" s="21">
        <v>3</v>
      </c>
      <c r="C47" s="13"/>
      <c r="D47" s="30" t="s">
        <v>43</v>
      </c>
      <c r="E47" s="17">
        <f>SUM(E48:E49)</f>
        <v>11528098</v>
      </c>
      <c r="F47" s="17">
        <f>SUM(F48:F49)</f>
        <v>13459283.4</v>
      </c>
      <c r="G47" s="17">
        <f>SUM(G48:G49)</f>
        <v>7945725.4</v>
      </c>
      <c r="H47" s="17">
        <f>SUM(H48:H49)</f>
        <v>9429317.700000001</v>
      </c>
      <c r="I47" s="17">
        <f>SUM(I48:I49)</f>
        <v>8376987.66</v>
      </c>
      <c r="J47" s="29">
        <f t="shared" si="4"/>
        <v>0.6223947747470716</v>
      </c>
      <c r="K47" s="29">
        <f t="shared" si="5"/>
        <v>0.8883980714744609</v>
      </c>
    </row>
    <row r="48" spans="1:11" ht="20.25" customHeight="1">
      <c r="A48" s="21"/>
      <c r="B48" s="21"/>
      <c r="C48" s="21">
        <v>1</v>
      </c>
      <c r="D48" s="30" t="s">
        <v>44</v>
      </c>
      <c r="E48" s="17">
        <v>10752516.4</v>
      </c>
      <c r="F48" s="17">
        <v>12617749.6</v>
      </c>
      <c r="G48" s="17">
        <v>7385239.7</v>
      </c>
      <c r="H48" s="17">
        <v>8807442.8</v>
      </c>
      <c r="I48" s="17">
        <v>7810163.54</v>
      </c>
      <c r="J48" s="29">
        <f t="shared" si="4"/>
        <v>0.6189822898371672</v>
      </c>
      <c r="K48" s="29">
        <f t="shared" si="5"/>
        <v>0.8867685794110408</v>
      </c>
    </row>
    <row r="49" spans="1:11" ht="20.25" customHeight="1">
      <c r="A49" s="21"/>
      <c r="B49" s="21"/>
      <c r="C49" s="21">
        <v>2</v>
      </c>
      <c r="D49" s="30" t="s">
        <v>45</v>
      </c>
      <c r="E49" s="17">
        <v>775581.6</v>
      </c>
      <c r="F49" s="17">
        <v>841533.8</v>
      </c>
      <c r="G49" s="17">
        <v>560485.7</v>
      </c>
      <c r="H49" s="17">
        <v>621874.9</v>
      </c>
      <c r="I49" s="17">
        <v>566824.12</v>
      </c>
      <c r="J49" s="29">
        <f t="shared" si="4"/>
        <v>0.6735607292303648</v>
      </c>
      <c r="K49" s="29">
        <f t="shared" si="5"/>
        <v>0.9114761184283205</v>
      </c>
    </row>
    <row r="50" spans="1:11" ht="20.25" customHeight="1">
      <c r="A50" s="21"/>
      <c r="B50" s="21">
        <v>4</v>
      </c>
      <c r="C50" s="21"/>
      <c r="D50" s="30" t="s">
        <v>46</v>
      </c>
      <c r="E50" s="17">
        <f>E51</f>
        <v>4065324.7</v>
      </c>
      <c r="F50" s="17">
        <f>F51</f>
        <v>4065324.7</v>
      </c>
      <c r="G50" s="17">
        <f>G51</f>
        <v>2717777.6</v>
      </c>
      <c r="H50" s="17">
        <f>H51</f>
        <v>2717777.6</v>
      </c>
      <c r="I50" s="17">
        <f>I51</f>
        <v>2634348.98</v>
      </c>
      <c r="J50" s="29">
        <f t="shared" si="4"/>
        <v>0.6480045689831367</v>
      </c>
      <c r="K50" s="29">
        <f t="shared" si="5"/>
        <v>0.9693026316796488</v>
      </c>
    </row>
    <row r="51" spans="1:11" ht="20.25" customHeight="1">
      <c r="A51" s="21"/>
      <c r="B51" s="32"/>
      <c r="C51" s="21">
        <v>1</v>
      </c>
      <c r="D51" s="30" t="s">
        <v>46</v>
      </c>
      <c r="E51" s="17">
        <v>4065324.7</v>
      </c>
      <c r="F51" s="17">
        <v>4065324.7</v>
      </c>
      <c r="G51" s="17">
        <v>2717777.6</v>
      </c>
      <c r="H51" s="17">
        <v>2717777.6</v>
      </c>
      <c r="I51" s="17">
        <v>2634348.98</v>
      </c>
      <c r="J51" s="29">
        <f t="shared" si="4"/>
        <v>0.6480045689831367</v>
      </c>
      <c r="K51" s="29">
        <f t="shared" si="5"/>
        <v>0.9693026316796488</v>
      </c>
    </row>
    <row r="52" spans="1:11" ht="20.25" customHeight="1">
      <c r="A52" s="21"/>
      <c r="B52" s="32">
        <v>5</v>
      </c>
      <c r="C52" s="21"/>
      <c r="D52" s="30" t="s">
        <v>47</v>
      </c>
      <c r="E52" s="17">
        <f>E53</f>
        <v>8154597.9</v>
      </c>
      <c r="F52" s="17">
        <f>F53</f>
        <v>8154780.9</v>
      </c>
      <c r="G52" s="17">
        <f>G53</f>
        <v>5951681.1</v>
      </c>
      <c r="H52" s="17">
        <f>H53</f>
        <v>5951864.1</v>
      </c>
      <c r="I52" s="17">
        <f>I53</f>
        <v>5131287.86</v>
      </c>
      <c r="J52" s="29">
        <f t="shared" si="4"/>
        <v>0.6292367536201985</v>
      </c>
      <c r="K52" s="29">
        <f t="shared" si="5"/>
        <v>0.8621312203684222</v>
      </c>
    </row>
    <row r="53" spans="1:11" ht="20.25" customHeight="1">
      <c r="A53" s="21"/>
      <c r="B53" s="32"/>
      <c r="C53" s="21">
        <v>1</v>
      </c>
      <c r="D53" s="30" t="s">
        <v>47</v>
      </c>
      <c r="E53" s="17">
        <v>8154597.9</v>
      </c>
      <c r="F53" s="17">
        <v>8154780.9</v>
      </c>
      <c r="G53" s="17">
        <v>5951681.1</v>
      </c>
      <c r="H53" s="17">
        <v>5951864.1</v>
      </c>
      <c r="I53" s="17">
        <v>5131287.86</v>
      </c>
      <c r="J53" s="29">
        <f t="shared" si="4"/>
        <v>0.6292367536201985</v>
      </c>
      <c r="K53" s="29">
        <f t="shared" si="5"/>
        <v>0.8621312203684222</v>
      </c>
    </row>
    <row r="54" spans="1:11" ht="20.25" customHeight="1">
      <c r="A54" s="21"/>
      <c r="B54" s="32">
        <v>7</v>
      </c>
      <c r="C54" s="21"/>
      <c r="D54" s="30" t="s">
        <v>48</v>
      </c>
      <c r="E54" s="17">
        <f>E55</f>
        <v>6815547.6</v>
      </c>
      <c r="F54" s="17">
        <f>F55</f>
        <v>6815547.6</v>
      </c>
      <c r="G54" s="17">
        <f>G55</f>
        <v>4598831.3</v>
      </c>
      <c r="H54" s="17">
        <f>H55</f>
        <v>4598831.3</v>
      </c>
      <c r="I54" s="17">
        <f>I55</f>
        <v>4199794.72</v>
      </c>
      <c r="J54" s="29">
        <f t="shared" si="4"/>
        <v>0.6162079654465329</v>
      </c>
      <c r="K54" s="29">
        <f t="shared" si="5"/>
        <v>0.9132308723740312</v>
      </c>
    </row>
    <row r="55" spans="1:11" ht="20.25" customHeight="1">
      <c r="A55" s="21"/>
      <c r="B55" s="32"/>
      <c r="C55" s="21">
        <v>1</v>
      </c>
      <c r="D55" s="30" t="s">
        <v>48</v>
      </c>
      <c r="E55" s="17">
        <v>6815547.6</v>
      </c>
      <c r="F55" s="17">
        <v>6815547.6</v>
      </c>
      <c r="G55" s="17">
        <v>4598831.3</v>
      </c>
      <c r="H55" s="17">
        <v>4598831.3</v>
      </c>
      <c r="I55" s="17">
        <v>4199794.72</v>
      </c>
      <c r="J55" s="29">
        <f t="shared" si="4"/>
        <v>0.6162079654465329</v>
      </c>
      <c r="K55" s="29">
        <f t="shared" si="5"/>
        <v>0.9132308723740312</v>
      </c>
    </row>
    <row r="56" spans="1:11" ht="20.25" customHeight="1">
      <c r="A56" s="21">
        <v>4</v>
      </c>
      <c r="B56" s="33"/>
      <c r="C56" s="13"/>
      <c r="D56" s="22" t="s">
        <v>49</v>
      </c>
      <c r="E56" s="23">
        <f>SUM(E58,E60,E64,E68,E71,E76,E78,E80,E82)</f>
        <v>133629851.49999999</v>
      </c>
      <c r="F56" s="23">
        <f>SUM(F58,F60,F64,F68,F71,F76,F78,F80,F82)</f>
        <v>138164770.57000002</v>
      </c>
      <c r="G56" s="23">
        <f>SUM(G58,G60,G64,G68,G71,G76,G78,G80,G82)</f>
        <v>113895173.6</v>
      </c>
      <c r="H56" s="23">
        <f>SUM(H58,H60,H64,H68,H71,H76,H78,H80,H82)</f>
        <v>118331374.57</v>
      </c>
      <c r="I56" s="23">
        <f>SUM(I58,I60,I64,I68,I71,I76,I78,I80,I82)</f>
        <v>67861451.47</v>
      </c>
      <c r="J56" s="31">
        <f t="shared" si="4"/>
        <v>0.4911632045566823</v>
      </c>
      <c r="K56" s="31">
        <f t="shared" si="5"/>
        <v>0.5734865475584917</v>
      </c>
    </row>
    <row r="57" spans="1:11" ht="14.25">
      <c r="A57" s="21"/>
      <c r="B57" s="32"/>
      <c r="C57" s="21"/>
      <c r="D57" s="25" t="s">
        <v>15</v>
      </c>
      <c r="E57" s="17"/>
      <c r="F57" s="17"/>
      <c r="G57" s="17"/>
      <c r="H57" s="17"/>
      <c r="I57" s="17"/>
      <c r="J57" s="29"/>
      <c r="K57" s="29"/>
    </row>
    <row r="58" spans="1:11" ht="33" customHeight="1">
      <c r="A58" s="21"/>
      <c r="B58" s="32">
        <v>1</v>
      </c>
      <c r="C58" s="21"/>
      <c r="D58" s="30" t="s">
        <v>50</v>
      </c>
      <c r="E58" s="17">
        <f>E59</f>
        <v>4018789.8</v>
      </c>
      <c r="F58" s="17">
        <f>F59</f>
        <v>4525716.4</v>
      </c>
      <c r="G58" s="17">
        <f>G59</f>
        <v>2756333.6</v>
      </c>
      <c r="H58" s="17">
        <f>H59</f>
        <v>3176610.1</v>
      </c>
      <c r="I58" s="17">
        <f>I59</f>
        <v>2758973.5</v>
      </c>
      <c r="J58" s="29">
        <f aca="true" t="shared" si="6" ref="J58:J84">I58/F58</f>
        <v>0.609621385025363</v>
      </c>
      <c r="K58" s="29">
        <f aca="true" t="shared" si="7" ref="K58:K84">I58/H58</f>
        <v>0.8685275854282526</v>
      </c>
    </row>
    <row r="59" spans="1:11" ht="33" customHeight="1">
      <c r="A59" s="21"/>
      <c r="B59" s="32"/>
      <c r="C59" s="21">
        <v>1</v>
      </c>
      <c r="D59" s="30" t="s">
        <v>51</v>
      </c>
      <c r="E59" s="17">
        <v>4018789.8</v>
      </c>
      <c r="F59" s="17">
        <v>4525716.4</v>
      </c>
      <c r="G59" s="17">
        <v>2756333.6</v>
      </c>
      <c r="H59" s="17">
        <v>3176610.1</v>
      </c>
      <c r="I59" s="17">
        <v>2758973.5</v>
      </c>
      <c r="J59" s="29">
        <f t="shared" si="6"/>
        <v>0.609621385025363</v>
      </c>
      <c r="K59" s="29">
        <f t="shared" si="7"/>
        <v>0.8685275854282526</v>
      </c>
    </row>
    <row r="60" spans="1:11" ht="35.25" customHeight="1">
      <c r="A60" s="21"/>
      <c r="B60" s="32">
        <v>2</v>
      </c>
      <c r="C60" s="21"/>
      <c r="D60" s="30" t="s">
        <v>52</v>
      </c>
      <c r="E60" s="17">
        <f>SUM(E61:E63)</f>
        <v>40309812</v>
      </c>
      <c r="F60" s="17">
        <f>SUM(F61:F63)</f>
        <v>39746016.3</v>
      </c>
      <c r="G60" s="17">
        <f>SUM(G61:G63)</f>
        <v>33160017.6</v>
      </c>
      <c r="H60" s="17">
        <f>SUM(H61:H63)</f>
        <v>33235310.5</v>
      </c>
      <c r="I60" s="17">
        <f>SUM(I61:I63)</f>
        <v>19740591.55</v>
      </c>
      <c r="J60" s="29">
        <f t="shared" si="6"/>
        <v>0.49666843089379004</v>
      </c>
      <c r="K60" s="29">
        <f t="shared" si="7"/>
        <v>0.5939644087272782</v>
      </c>
    </row>
    <row r="61" spans="1:11" ht="21" customHeight="1">
      <c r="A61" s="21"/>
      <c r="B61" s="32"/>
      <c r="C61" s="21">
        <v>1</v>
      </c>
      <c r="D61" s="30" t="s">
        <v>53</v>
      </c>
      <c r="E61" s="17">
        <v>16737202.8</v>
      </c>
      <c r="F61" s="17">
        <v>16666436.2</v>
      </c>
      <c r="G61" s="17">
        <v>12292902.5</v>
      </c>
      <c r="H61" s="17">
        <v>12201565.1</v>
      </c>
      <c r="I61" s="17">
        <v>6579633.11</v>
      </c>
      <c r="J61" s="29">
        <f t="shared" si="6"/>
        <v>0.3947834456654867</v>
      </c>
      <c r="K61" s="29">
        <f t="shared" si="7"/>
        <v>0.5392450112813807</v>
      </c>
    </row>
    <row r="62" spans="1:11" ht="21" customHeight="1">
      <c r="A62" s="21"/>
      <c r="B62" s="32"/>
      <c r="C62" s="21">
        <v>2</v>
      </c>
      <c r="D62" s="30" t="s">
        <v>54</v>
      </c>
      <c r="E62" s="17">
        <v>2034510.1</v>
      </c>
      <c r="F62" s="17">
        <v>528880.6</v>
      </c>
      <c r="G62" s="17">
        <v>1357900.4</v>
      </c>
      <c r="H62" s="17">
        <v>512005.3</v>
      </c>
      <c r="I62" s="17">
        <v>512005.3</v>
      </c>
      <c r="J62" s="29">
        <f t="shared" si="6"/>
        <v>0.968092420103895</v>
      </c>
      <c r="K62" s="29">
        <f t="shared" si="7"/>
        <v>1</v>
      </c>
    </row>
    <row r="63" spans="1:11" ht="21" customHeight="1">
      <c r="A63" s="21"/>
      <c r="B63" s="32"/>
      <c r="C63" s="21">
        <v>4</v>
      </c>
      <c r="D63" s="30" t="s">
        <v>55</v>
      </c>
      <c r="E63" s="17">
        <v>21538099.1</v>
      </c>
      <c r="F63" s="17">
        <v>22550699.5</v>
      </c>
      <c r="G63" s="17">
        <v>19509214.7</v>
      </c>
      <c r="H63" s="17">
        <v>20521740.1</v>
      </c>
      <c r="I63" s="17">
        <v>12648953.14</v>
      </c>
      <c r="J63" s="29">
        <f t="shared" si="6"/>
        <v>0.5609117863505743</v>
      </c>
      <c r="K63" s="29">
        <f t="shared" si="7"/>
        <v>0.6163684501588634</v>
      </c>
    </row>
    <row r="64" spans="1:11" ht="21" customHeight="1">
      <c r="A64" s="21"/>
      <c r="B64" s="32">
        <v>3</v>
      </c>
      <c r="C64" s="21"/>
      <c r="D64" s="30" t="s">
        <v>56</v>
      </c>
      <c r="E64" s="17">
        <f>SUM(E65:E67)</f>
        <v>17339405.3</v>
      </c>
      <c r="F64" s="17">
        <f>SUM(F65:F67)</f>
        <v>17339405.3</v>
      </c>
      <c r="G64" s="17">
        <f>SUM(G65:G67)</f>
        <v>15108819.9</v>
      </c>
      <c r="H64" s="17">
        <f>SUM(H65:H67)</f>
        <v>15108819.9</v>
      </c>
      <c r="I64" s="17">
        <f>SUM(I65:I67)</f>
        <v>8677776.55</v>
      </c>
      <c r="J64" s="29">
        <f t="shared" si="6"/>
        <v>0.5004656388071165</v>
      </c>
      <c r="K64" s="29">
        <f t="shared" si="7"/>
        <v>0.5743517102881079</v>
      </c>
    </row>
    <row r="65" spans="1:11" ht="21" customHeight="1">
      <c r="A65" s="21"/>
      <c r="B65" s="32"/>
      <c r="C65" s="21">
        <v>3</v>
      </c>
      <c r="D65" s="30" t="s">
        <v>57</v>
      </c>
      <c r="E65" s="17">
        <v>278472.7</v>
      </c>
      <c r="F65" s="17">
        <v>278472.7</v>
      </c>
      <c r="G65" s="17">
        <v>186297.6</v>
      </c>
      <c r="H65" s="17">
        <v>186297.6</v>
      </c>
      <c r="I65" s="17">
        <v>169633.8</v>
      </c>
      <c r="J65" s="29">
        <f t="shared" si="6"/>
        <v>0.6091577379039309</v>
      </c>
      <c r="K65" s="29">
        <f t="shared" si="7"/>
        <v>0.9105527929506337</v>
      </c>
    </row>
    <row r="66" spans="1:11" ht="21" customHeight="1">
      <c r="A66" s="21"/>
      <c r="B66" s="32"/>
      <c r="C66" s="21">
        <v>4</v>
      </c>
      <c r="D66" s="30" t="s">
        <v>58</v>
      </c>
      <c r="E66" s="17">
        <v>7059070.6</v>
      </c>
      <c r="F66" s="17">
        <v>7059070.6</v>
      </c>
      <c r="G66" s="17">
        <v>5584470.5</v>
      </c>
      <c r="H66" s="17">
        <v>5584470.5</v>
      </c>
      <c r="I66" s="17">
        <v>2145823.76</v>
      </c>
      <c r="J66" s="29">
        <f t="shared" si="6"/>
        <v>0.30398105948961607</v>
      </c>
      <c r="K66" s="29">
        <f t="shared" si="7"/>
        <v>0.3842483830830514</v>
      </c>
    </row>
    <row r="67" spans="1:11" ht="21" customHeight="1">
      <c r="A67" s="21"/>
      <c r="B67" s="32"/>
      <c r="C67" s="21">
        <v>5</v>
      </c>
      <c r="D67" s="30" t="s">
        <v>59</v>
      </c>
      <c r="E67" s="17">
        <v>10001862</v>
      </c>
      <c r="F67" s="17">
        <v>10001862</v>
      </c>
      <c r="G67" s="17">
        <v>9338051.8</v>
      </c>
      <c r="H67" s="17">
        <v>9338051.8</v>
      </c>
      <c r="I67" s="17">
        <v>6362318.99</v>
      </c>
      <c r="J67" s="29">
        <f t="shared" si="6"/>
        <v>0.6361134546747396</v>
      </c>
      <c r="K67" s="29">
        <f t="shared" si="7"/>
        <v>0.6813325869535227</v>
      </c>
    </row>
    <row r="68" spans="1:11" ht="33.75" customHeight="1">
      <c r="A68" s="21"/>
      <c r="B68" s="32">
        <v>4</v>
      </c>
      <c r="C68" s="21"/>
      <c r="D68" s="30" t="s">
        <v>60</v>
      </c>
      <c r="E68" s="17">
        <f>E69+E70</f>
        <v>36925.3</v>
      </c>
      <c r="F68" s="17">
        <f>F69+F70</f>
        <v>36925.3</v>
      </c>
      <c r="G68" s="17">
        <f>G69+G70</f>
        <v>25289.1</v>
      </c>
      <c r="H68" s="17">
        <f>H69+H70</f>
        <v>25289.1</v>
      </c>
      <c r="I68" s="17">
        <f>I69+I70</f>
        <v>11289.1</v>
      </c>
      <c r="J68" s="29">
        <f t="shared" si="6"/>
        <v>0.30572805095693195</v>
      </c>
      <c r="K68" s="29">
        <f t="shared" si="7"/>
        <v>0.4464018094752285</v>
      </c>
    </row>
    <row r="69" spans="1:11" ht="32.25" customHeight="1">
      <c r="A69" s="21"/>
      <c r="B69" s="32"/>
      <c r="C69" s="21">
        <v>1</v>
      </c>
      <c r="D69" s="30" t="s">
        <v>61</v>
      </c>
      <c r="E69" s="17">
        <v>16925.3</v>
      </c>
      <c r="F69" s="17">
        <v>16925.3</v>
      </c>
      <c r="G69" s="17">
        <v>11289.1</v>
      </c>
      <c r="H69" s="17">
        <v>11289.1</v>
      </c>
      <c r="I69" s="17">
        <v>11289.1</v>
      </c>
      <c r="J69" s="29">
        <f t="shared" si="6"/>
        <v>0.6669955628556068</v>
      </c>
      <c r="K69" s="29">
        <f t="shared" si="7"/>
        <v>1</v>
      </c>
    </row>
    <row r="70" spans="1:11" ht="18.75" customHeight="1">
      <c r="A70" s="21"/>
      <c r="B70" s="32"/>
      <c r="C70" s="21">
        <v>3</v>
      </c>
      <c r="D70" s="30" t="s">
        <v>62</v>
      </c>
      <c r="E70" s="17">
        <v>20000</v>
      </c>
      <c r="F70" s="17">
        <v>20000</v>
      </c>
      <c r="G70" s="17">
        <v>14000</v>
      </c>
      <c r="H70" s="17">
        <v>14000</v>
      </c>
      <c r="I70" s="17">
        <v>0</v>
      </c>
      <c r="J70" s="29">
        <f t="shared" si="6"/>
        <v>0</v>
      </c>
      <c r="K70" s="29">
        <f t="shared" si="7"/>
        <v>0</v>
      </c>
    </row>
    <row r="71" spans="1:11" ht="18.75" customHeight="1">
      <c r="A71" s="21"/>
      <c r="B71" s="32">
        <v>5</v>
      </c>
      <c r="C71" s="21"/>
      <c r="D71" s="30" t="s">
        <v>63</v>
      </c>
      <c r="E71" s="17">
        <f>SUM(E72:E75)</f>
        <v>76223804.5</v>
      </c>
      <c r="F71" s="17">
        <f>SUM(F72:F75)</f>
        <v>80984539.5</v>
      </c>
      <c r="G71" s="17">
        <f>SUM(G72:G75)</f>
        <v>59157309.300000004</v>
      </c>
      <c r="H71" s="17">
        <f>SUM(H72:H75)</f>
        <v>63025974.900000006</v>
      </c>
      <c r="I71" s="17">
        <f>SUM(I72:I75)</f>
        <v>34149438.58</v>
      </c>
      <c r="J71" s="29">
        <f t="shared" si="6"/>
        <v>0.42167849309064726</v>
      </c>
      <c r="K71" s="29">
        <f t="shared" si="7"/>
        <v>0.5418311836379066</v>
      </c>
    </row>
    <row r="72" spans="1:11" ht="18.75" customHeight="1">
      <c r="A72" s="21"/>
      <c r="B72" s="32"/>
      <c r="C72" s="21">
        <v>1</v>
      </c>
      <c r="D72" s="30" t="s">
        <v>64</v>
      </c>
      <c r="E72" s="34">
        <v>68797970.6</v>
      </c>
      <c r="F72" s="34">
        <v>72600223</v>
      </c>
      <c r="G72" s="34">
        <v>53996846.2</v>
      </c>
      <c r="H72" s="34">
        <v>56907029.2</v>
      </c>
      <c r="I72" s="34">
        <v>30757806.9</v>
      </c>
      <c r="J72" s="29">
        <f t="shared" si="6"/>
        <v>0.4236599507414736</v>
      </c>
      <c r="K72" s="29">
        <f t="shared" si="7"/>
        <v>0.5404922262222045</v>
      </c>
    </row>
    <row r="73" spans="1:11" ht="18.75" customHeight="1">
      <c r="A73" s="21"/>
      <c r="B73" s="32"/>
      <c r="C73" s="21">
        <v>3</v>
      </c>
      <c r="D73" s="35" t="s">
        <v>65</v>
      </c>
      <c r="E73" s="34">
        <v>322400</v>
      </c>
      <c r="F73" s="34">
        <v>322400</v>
      </c>
      <c r="G73" s="34">
        <v>321400</v>
      </c>
      <c r="H73" s="34">
        <v>321400</v>
      </c>
      <c r="I73" s="34">
        <v>315005.57</v>
      </c>
      <c r="J73" s="29">
        <f t="shared" si="6"/>
        <v>0.9770644230769231</v>
      </c>
      <c r="K73" s="29">
        <f t="shared" si="7"/>
        <v>0.9801044492843809</v>
      </c>
    </row>
    <row r="74" spans="1:11" ht="18.75" customHeight="1">
      <c r="A74" s="21"/>
      <c r="B74" s="32"/>
      <c r="C74" s="21">
        <v>4</v>
      </c>
      <c r="D74" s="30" t="s">
        <v>66</v>
      </c>
      <c r="E74" s="34">
        <v>378693.9</v>
      </c>
      <c r="F74" s="34">
        <v>1337176.5</v>
      </c>
      <c r="G74" s="34">
        <v>248035.1</v>
      </c>
      <c r="H74" s="34">
        <v>1206517.7</v>
      </c>
      <c r="I74" s="34">
        <v>495780.66</v>
      </c>
      <c r="J74" s="29">
        <f t="shared" si="6"/>
        <v>0.3707668060274765</v>
      </c>
      <c r="K74" s="29">
        <f t="shared" si="7"/>
        <v>0.41091867943586735</v>
      </c>
    </row>
    <row r="75" spans="1:11" ht="18.75" customHeight="1">
      <c r="A75" s="21"/>
      <c r="B75" s="32"/>
      <c r="C75" s="21">
        <v>5</v>
      </c>
      <c r="D75" s="30" t="s">
        <v>67</v>
      </c>
      <c r="E75" s="17">
        <v>6724740</v>
      </c>
      <c r="F75" s="17">
        <v>6724740</v>
      </c>
      <c r="G75" s="17">
        <v>4591028</v>
      </c>
      <c r="H75" s="17">
        <v>4591028</v>
      </c>
      <c r="I75" s="17">
        <v>2580845.45</v>
      </c>
      <c r="J75" s="29">
        <f t="shared" si="6"/>
        <v>0.3837836778819702</v>
      </c>
      <c r="K75" s="29">
        <f t="shared" si="7"/>
        <v>0.5621497952092647</v>
      </c>
    </row>
    <row r="76" spans="1:11" ht="18.75" customHeight="1">
      <c r="A76" s="21"/>
      <c r="B76" s="32">
        <v>6</v>
      </c>
      <c r="C76" s="21"/>
      <c r="D76" s="30" t="s">
        <v>68</v>
      </c>
      <c r="E76" s="17">
        <f>E77</f>
        <v>290321.8</v>
      </c>
      <c r="F76" s="17">
        <f>F77</f>
        <v>290321.8</v>
      </c>
      <c r="G76" s="17">
        <f>G77</f>
        <v>208000</v>
      </c>
      <c r="H76" s="17">
        <f>H77</f>
        <v>208000</v>
      </c>
      <c r="I76" s="17">
        <f>I77</f>
        <v>208000</v>
      </c>
      <c r="J76" s="29">
        <f t="shared" si="6"/>
        <v>0.7164463708891307</v>
      </c>
      <c r="K76" s="29">
        <f t="shared" si="7"/>
        <v>1</v>
      </c>
    </row>
    <row r="77" spans="1:11" ht="18.75" customHeight="1">
      <c r="A77" s="21"/>
      <c r="B77" s="32"/>
      <c r="C77" s="21">
        <v>1</v>
      </c>
      <c r="D77" s="30" t="s">
        <v>68</v>
      </c>
      <c r="E77" s="17">
        <v>290321.8</v>
      </c>
      <c r="F77" s="17">
        <v>290321.8</v>
      </c>
      <c r="G77" s="17">
        <v>208000</v>
      </c>
      <c r="H77" s="17">
        <v>208000</v>
      </c>
      <c r="I77" s="17">
        <v>208000</v>
      </c>
      <c r="J77" s="29">
        <f t="shared" si="6"/>
        <v>0.7164463708891307</v>
      </c>
      <c r="K77" s="29">
        <f t="shared" si="7"/>
        <v>1</v>
      </c>
    </row>
    <row r="78" spans="1:11" ht="18.75" customHeight="1">
      <c r="A78" s="21"/>
      <c r="B78" s="32">
        <v>7</v>
      </c>
      <c r="C78" s="21"/>
      <c r="D78" s="30" t="s">
        <v>69</v>
      </c>
      <c r="E78" s="17">
        <f>E79</f>
        <v>272000</v>
      </c>
      <c r="F78" s="17">
        <f>F79</f>
        <v>272000</v>
      </c>
      <c r="G78" s="17">
        <f>G79</f>
        <v>188024</v>
      </c>
      <c r="H78" s="17">
        <f>H79</f>
        <v>188024</v>
      </c>
      <c r="I78" s="17">
        <f>I79</f>
        <v>159340</v>
      </c>
      <c r="J78" s="29">
        <f t="shared" si="6"/>
        <v>0.5858088235294118</v>
      </c>
      <c r="K78" s="29">
        <f t="shared" si="7"/>
        <v>0.8474450070203804</v>
      </c>
    </row>
    <row r="79" spans="1:11" ht="18.75" customHeight="1">
      <c r="A79" s="21"/>
      <c r="B79" s="32"/>
      <c r="C79" s="21">
        <v>3</v>
      </c>
      <c r="D79" s="30" t="s">
        <v>70</v>
      </c>
      <c r="E79" s="17">
        <v>272000</v>
      </c>
      <c r="F79" s="17">
        <v>272000</v>
      </c>
      <c r="G79" s="17">
        <v>188024</v>
      </c>
      <c r="H79" s="17">
        <v>188024</v>
      </c>
      <c r="I79" s="17">
        <v>159340</v>
      </c>
      <c r="J79" s="29">
        <f t="shared" si="6"/>
        <v>0.5858088235294118</v>
      </c>
      <c r="K79" s="29">
        <f t="shared" si="7"/>
        <v>0.8474450070203804</v>
      </c>
    </row>
    <row r="80" spans="1:11" ht="51.75" customHeight="1">
      <c r="A80" s="21"/>
      <c r="B80" s="21">
        <v>8</v>
      </c>
      <c r="C80" s="21"/>
      <c r="D80" s="30" t="s">
        <v>71</v>
      </c>
      <c r="E80" s="17">
        <f>SUM(E81)</f>
        <v>38581</v>
      </c>
      <c r="F80" s="17">
        <f>SUM(F81)</f>
        <v>38581</v>
      </c>
      <c r="G80" s="17">
        <f>SUM(G81)</f>
        <v>25733.6</v>
      </c>
      <c r="H80" s="17">
        <f>SUM(H81)</f>
        <v>25733.6</v>
      </c>
      <c r="I80" s="17">
        <f>SUM(I81)</f>
        <v>25733.6</v>
      </c>
      <c r="J80" s="29">
        <f t="shared" si="6"/>
        <v>0.6670018921230657</v>
      </c>
      <c r="K80" s="29">
        <f t="shared" si="7"/>
        <v>1</v>
      </c>
    </row>
    <row r="81" spans="1:11" ht="61.5" customHeight="1">
      <c r="A81" s="21"/>
      <c r="B81" s="21"/>
      <c r="C81" s="21">
        <v>1</v>
      </c>
      <c r="D81" s="30" t="s">
        <v>72</v>
      </c>
      <c r="E81" s="17">
        <v>38581</v>
      </c>
      <c r="F81" s="17">
        <v>38581</v>
      </c>
      <c r="G81" s="17">
        <v>25733.6</v>
      </c>
      <c r="H81" s="17">
        <v>25733.6</v>
      </c>
      <c r="I81" s="17">
        <v>25733.6</v>
      </c>
      <c r="J81" s="29">
        <f t="shared" si="6"/>
        <v>0.6670018921230657</v>
      </c>
      <c r="K81" s="29">
        <f t="shared" si="7"/>
        <v>1</v>
      </c>
    </row>
    <row r="82" spans="1:11" ht="35.25" customHeight="1">
      <c r="A82" s="21"/>
      <c r="B82" s="21">
        <v>9</v>
      </c>
      <c r="C82" s="21"/>
      <c r="D82" s="30" t="s">
        <v>73</v>
      </c>
      <c r="E82" s="17">
        <f>E83</f>
        <v>-4899788.2</v>
      </c>
      <c r="F82" s="17">
        <f>F83</f>
        <v>-5068735.03</v>
      </c>
      <c r="G82" s="17">
        <f>G83</f>
        <v>3265646.5</v>
      </c>
      <c r="H82" s="17">
        <f>H83</f>
        <v>3337612.47</v>
      </c>
      <c r="I82" s="17">
        <f>I83</f>
        <v>2130308.59</v>
      </c>
      <c r="J82" s="29">
        <f t="shared" si="6"/>
        <v>-0.4202840703630152</v>
      </c>
      <c r="K82" s="29">
        <f t="shared" si="7"/>
        <v>0.6382731995245691</v>
      </c>
    </row>
    <row r="83" spans="1:11" ht="35.25" customHeight="1">
      <c r="A83" s="21"/>
      <c r="B83" s="21"/>
      <c r="C83" s="21">
        <v>1</v>
      </c>
      <c r="D83" s="30" t="s">
        <v>73</v>
      </c>
      <c r="E83" s="17">
        <v>-4899788.2</v>
      </c>
      <c r="F83" s="17">
        <v>-5068735.03</v>
      </c>
      <c r="G83" s="17">
        <v>3265646.5</v>
      </c>
      <c r="H83" s="17">
        <v>3337612.47</v>
      </c>
      <c r="I83" s="17">
        <v>2130308.59</v>
      </c>
      <c r="J83" s="29">
        <f t="shared" si="6"/>
        <v>-0.4202840703630152</v>
      </c>
      <c r="K83" s="29">
        <f t="shared" si="7"/>
        <v>0.6382731995245691</v>
      </c>
    </row>
    <row r="84" spans="1:11" ht="19.5" customHeight="1">
      <c r="A84" s="21">
        <v>5</v>
      </c>
      <c r="B84" s="21"/>
      <c r="C84" s="13"/>
      <c r="D84" s="22" t="s">
        <v>74</v>
      </c>
      <c r="E84" s="23">
        <f>SUM(E86,E88,E90)</f>
        <v>11615719.6</v>
      </c>
      <c r="F84" s="23">
        <f>SUM(F86,F88,F90)</f>
        <v>11648804.4</v>
      </c>
      <c r="G84" s="23">
        <f>SUM(G86,G88,G90)</f>
        <v>8129482.4</v>
      </c>
      <c r="H84" s="23">
        <f>SUM(H86,H88,H90)</f>
        <v>8149911.800000001</v>
      </c>
      <c r="I84" s="23">
        <f>SUM(I86,I88,I90)</f>
        <v>3456345.85</v>
      </c>
      <c r="J84" s="31">
        <f t="shared" si="6"/>
        <v>0.2967124978079295</v>
      </c>
      <c r="K84" s="31">
        <f t="shared" si="7"/>
        <v>0.4240961049418964</v>
      </c>
    </row>
    <row r="85" spans="1:11" ht="14.25" customHeight="1">
      <c r="A85" s="21"/>
      <c r="B85" s="21"/>
      <c r="C85" s="21"/>
      <c r="D85" s="25" t="s">
        <v>15</v>
      </c>
      <c r="E85" s="17"/>
      <c r="F85" s="17"/>
      <c r="G85" s="17"/>
      <c r="H85" s="17"/>
      <c r="I85" s="17"/>
      <c r="J85" s="29"/>
      <c r="K85" s="29"/>
    </row>
    <row r="86" spans="1:11" ht="20.25" customHeight="1">
      <c r="A86" s="21"/>
      <c r="B86" s="21">
        <v>1</v>
      </c>
      <c r="C86" s="21"/>
      <c r="D86" s="30" t="s">
        <v>75</v>
      </c>
      <c r="E86" s="17">
        <f>E87</f>
        <v>4992325.1</v>
      </c>
      <c r="F86" s="17">
        <f>F87</f>
        <v>4992325.1</v>
      </c>
      <c r="G86" s="17">
        <f>G87</f>
        <v>3685614.8</v>
      </c>
      <c r="H86" s="17">
        <f>H87</f>
        <v>3685614.8</v>
      </c>
      <c r="I86" s="17">
        <f>I87</f>
        <v>43459.87</v>
      </c>
      <c r="J86" s="29">
        <f aca="true" t="shared" si="8" ref="J86:J92">I86/F86</f>
        <v>0.008705336517447553</v>
      </c>
      <c r="K86" s="29">
        <f aca="true" t="shared" si="9" ref="K86:K92">I86/H86</f>
        <v>0.011791755882899104</v>
      </c>
    </row>
    <row r="87" spans="1:11" ht="20.25" customHeight="1">
      <c r="A87" s="21"/>
      <c r="B87" s="21"/>
      <c r="C87" s="21">
        <v>1</v>
      </c>
      <c r="D87" s="30" t="s">
        <v>75</v>
      </c>
      <c r="E87" s="34">
        <v>4992325.1</v>
      </c>
      <c r="F87" s="34">
        <v>4992325.1</v>
      </c>
      <c r="G87" s="34">
        <v>3685614.8</v>
      </c>
      <c r="H87" s="34">
        <v>3685614.8</v>
      </c>
      <c r="I87" s="34">
        <v>43459.87</v>
      </c>
      <c r="J87" s="29">
        <f t="shared" si="8"/>
        <v>0.008705336517447553</v>
      </c>
      <c r="K87" s="29">
        <f t="shared" si="9"/>
        <v>0.011791755882899104</v>
      </c>
    </row>
    <row r="88" spans="1:11" ht="27" customHeight="1">
      <c r="A88" s="21"/>
      <c r="B88" s="21">
        <v>4</v>
      </c>
      <c r="C88" s="21"/>
      <c r="D88" s="30" t="s">
        <v>76</v>
      </c>
      <c r="E88" s="17">
        <f>E89</f>
        <v>2840880.4</v>
      </c>
      <c r="F88" s="17">
        <f>F89</f>
        <v>2840880.4</v>
      </c>
      <c r="G88" s="17">
        <f>G89</f>
        <v>1907591.6</v>
      </c>
      <c r="H88" s="17">
        <f>H89</f>
        <v>1907591.6</v>
      </c>
      <c r="I88" s="17">
        <f>I89</f>
        <v>1826430</v>
      </c>
      <c r="J88" s="29">
        <f t="shared" si="8"/>
        <v>0.6429098528751862</v>
      </c>
      <c r="K88" s="29">
        <f t="shared" si="9"/>
        <v>0.9574533668527372</v>
      </c>
    </row>
    <row r="89" spans="1:11" ht="27">
      <c r="A89" s="21"/>
      <c r="B89" s="21"/>
      <c r="C89" s="21">
        <v>1</v>
      </c>
      <c r="D89" s="30" t="s">
        <v>76</v>
      </c>
      <c r="E89" s="34">
        <v>2840880.4</v>
      </c>
      <c r="F89" s="34">
        <v>2840880.4</v>
      </c>
      <c r="G89" s="34">
        <v>1907591.6</v>
      </c>
      <c r="H89" s="34">
        <v>1907591.6</v>
      </c>
      <c r="I89" s="34">
        <v>1826430</v>
      </c>
      <c r="J89" s="29">
        <f t="shared" si="8"/>
        <v>0.6429098528751862</v>
      </c>
      <c r="K89" s="29">
        <f t="shared" si="9"/>
        <v>0.9574533668527372</v>
      </c>
    </row>
    <row r="90" spans="1:11" ht="27">
      <c r="A90" s="21"/>
      <c r="B90" s="21">
        <v>6</v>
      </c>
      <c r="C90" s="21"/>
      <c r="D90" s="30" t="s">
        <v>77</v>
      </c>
      <c r="E90" s="17">
        <f>E91</f>
        <v>3782514.1</v>
      </c>
      <c r="F90" s="17">
        <f>F91</f>
        <v>3815598.9</v>
      </c>
      <c r="G90" s="17">
        <f>G91</f>
        <v>2536276</v>
      </c>
      <c r="H90" s="17">
        <f>H91</f>
        <v>2556705.4</v>
      </c>
      <c r="I90" s="17">
        <f>I91</f>
        <v>1586455.98</v>
      </c>
      <c r="J90" s="29">
        <f t="shared" si="8"/>
        <v>0.4157816430862269</v>
      </c>
      <c r="K90" s="29">
        <f t="shared" si="9"/>
        <v>0.6205079318094294</v>
      </c>
    </row>
    <row r="91" spans="1:11" ht="27">
      <c r="A91" s="21"/>
      <c r="B91" s="21"/>
      <c r="C91" s="21">
        <v>1</v>
      </c>
      <c r="D91" s="30" t="s">
        <v>77</v>
      </c>
      <c r="E91" s="17">
        <v>3782514.1</v>
      </c>
      <c r="F91" s="17">
        <v>3815598.9</v>
      </c>
      <c r="G91" s="17">
        <v>2536276</v>
      </c>
      <c r="H91" s="17">
        <v>2556705.4</v>
      </c>
      <c r="I91" s="17">
        <v>1586455.98</v>
      </c>
      <c r="J91" s="29">
        <f t="shared" si="8"/>
        <v>0.4157816430862269</v>
      </c>
      <c r="K91" s="29">
        <f t="shared" si="9"/>
        <v>0.6205079318094294</v>
      </c>
    </row>
    <row r="92" spans="1:11" ht="32.25" customHeight="1">
      <c r="A92" s="21">
        <v>6</v>
      </c>
      <c r="B92" s="21"/>
      <c r="C92" s="13"/>
      <c r="D92" s="22" t="s">
        <v>78</v>
      </c>
      <c r="E92" s="23">
        <f>SUM(E94,E96,E98,E100,E102)</f>
        <v>18753798.5</v>
      </c>
      <c r="F92" s="23">
        <f>SUM(F94,F96,F98,F100,F102)</f>
        <v>22727952.200000003</v>
      </c>
      <c r="G92" s="23">
        <f>SUM(G94,G96,G98,G100,G102)</f>
        <v>15270295.899999999</v>
      </c>
      <c r="H92" s="23">
        <f>SUM(H94,H96,H98,H100,H102)</f>
        <v>19138436.8</v>
      </c>
      <c r="I92" s="23">
        <f>SUM(I94,I96,I98,I100,I102)</f>
        <v>6605174.56</v>
      </c>
      <c r="J92" s="31">
        <f t="shared" si="8"/>
        <v>0.29061899206211805</v>
      </c>
      <c r="K92" s="31">
        <f t="shared" si="9"/>
        <v>0.3451261264974368</v>
      </c>
    </row>
    <row r="93" spans="1:11" ht="14.25">
      <c r="A93" s="21"/>
      <c r="B93" s="21"/>
      <c r="C93" s="21"/>
      <c r="D93" s="25" t="s">
        <v>15</v>
      </c>
      <c r="E93" s="17"/>
      <c r="F93" s="17"/>
      <c r="G93" s="17"/>
      <c r="H93" s="17"/>
      <c r="I93" s="17"/>
      <c r="J93" s="29"/>
      <c r="K93" s="29"/>
    </row>
    <row r="94" spans="1:11" ht="18.75" customHeight="1">
      <c r="A94" s="21"/>
      <c r="B94" s="21">
        <v>1</v>
      </c>
      <c r="C94" s="21"/>
      <c r="D94" s="30" t="s">
        <v>79</v>
      </c>
      <c r="E94" s="17">
        <f>E95</f>
        <v>560000</v>
      </c>
      <c r="F94" s="17">
        <f>F95</f>
        <v>5288720.5</v>
      </c>
      <c r="G94" s="17">
        <f>G95</f>
        <v>448000</v>
      </c>
      <c r="H94" s="17">
        <f>H95</f>
        <v>5176816.5</v>
      </c>
      <c r="I94" s="17">
        <f>I95</f>
        <v>2779972.85</v>
      </c>
      <c r="J94" s="29">
        <f aca="true" t="shared" si="10" ref="J94:J104">I94/F94</f>
        <v>0.5256418542065137</v>
      </c>
      <c r="K94" s="29">
        <f aca="true" t="shared" si="11" ref="K94:K104">I94/H94</f>
        <v>0.5370043249553079</v>
      </c>
    </row>
    <row r="95" spans="1:11" ht="18.75" customHeight="1">
      <c r="A95" s="21"/>
      <c r="B95" s="21"/>
      <c r="C95" s="21">
        <v>1</v>
      </c>
      <c r="D95" s="30" t="s">
        <v>79</v>
      </c>
      <c r="E95" s="17">
        <v>560000</v>
      </c>
      <c r="F95" s="17">
        <v>5288720.5</v>
      </c>
      <c r="G95" s="17">
        <v>448000</v>
      </c>
      <c r="H95" s="17">
        <v>5176816.5</v>
      </c>
      <c r="I95" s="17">
        <v>2779972.85</v>
      </c>
      <c r="J95" s="29">
        <f t="shared" si="10"/>
        <v>0.5256418542065137</v>
      </c>
      <c r="K95" s="29">
        <f t="shared" si="11"/>
        <v>0.5370043249553079</v>
      </c>
    </row>
    <row r="96" spans="1:11" ht="18.75" customHeight="1">
      <c r="A96" s="21"/>
      <c r="B96" s="21">
        <v>2</v>
      </c>
      <c r="C96" s="21"/>
      <c r="D96" s="30" t="s">
        <v>80</v>
      </c>
      <c r="E96" s="34">
        <f>E97</f>
        <v>343000</v>
      </c>
      <c r="F96" s="34">
        <f>F97</f>
        <v>343000</v>
      </c>
      <c r="G96" s="34">
        <f>G97</f>
        <v>257250</v>
      </c>
      <c r="H96" s="34">
        <f>H97</f>
        <v>257250</v>
      </c>
      <c r="I96" s="34">
        <f>I97</f>
        <v>121165</v>
      </c>
      <c r="J96" s="29">
        <f t="shared" si="10"/>
        <v>0.35325072886297376</v>
      </c>
      <c r="K96" s="29">
        <f t="shared" si="11"/>
        <v>0.47100097181729833</v>
      </c>
    </row>
    <row r="97" spans="1:11" ht="18.75" customHeight="1">
      <c r="A97" s="21"/>
      <c r="B97" s="21"/>
      <c r="C97" s="21">
        <v>1</v>
      </c>
      <c r="D97" s="30" t="s">
        <v>80</v>
      </c>
      <c r="E97" s="34">
        <v>343000</v>
      </c>
      <c r="F97" s="34">
        <v>343000</v>
      </c>
      <c r="G97" s="34">
        <v>257250</v>
      </c>
      <c r="H97" s="34">
        <v>257250</v>
      </c>
      <c r="I97" s="34">
        <v>121165</v>
      </c>
      <c r="J97" s="29">
        <f t="shared" si="10"/>
        <v>0.35325072886297376</v>
      </c>
      <c r="K97" s="29">
        <f t="shared" si="11"/>
        <v>0.47100097181729833</v>
      </c>
    </row>
    <row r="98" spans="1:11" ht="18.75" customHeight="1">
      <c r="A98" s="21"/>
      <c r="B98" s="21">
        <v>3</v>
      </c>
      <c r="C98" s="21"/>
      <c r="D98" s="30" t="s">
        <v>81</v>
      </c>
      <c r="E98" s="17">
        <f>E99</f>
        <v>12325091.6</v>
      </c>
      <c r="F98" s="17">
        <f>F99</f>
        <v>11570524.8</v>
      </c>
      <c r="G98" s="17">
        <f>G99</f>
        <v>10612129</v>
      </c>
      <c r="H98" s="17">
        <f>H99</f>
        <v>9751453.4</v>
      </c>
      <c r="I98" s="17">
        <f>I99</f>
        <v>1780520.25</v>
      </c>
      <c r="J98" s="29">
        <f t="shared" si="10"/>
        <v>0.15388413929159028</v>
      </c>
      <c r="K98" s="29">
        <f t="shared" si="11"/>
        <v>0.18259024341950914</v>
      </c>
    </row>
    <row r="99" spans="1:11" ht="18.75" customHeight="1">
      <c r="A99" s="21"/>
      <c r="B99" s="21"/>
      <c r="C99" s="21">
        <v>1</v>
      </c>
      <c r="D99" s="30" t="s">
        <v>81</v>
      </c>
      <c r="E99" s="34">
        <v>12325091.6</v>
      </c>
      <c r="F99" s="34">
        <v>11570524.8</v>
      </c>
      <c r="G99" s="34">
        <v>10612129</v>
      </c>
      <c r="H99" s="34">
        <v>9751453.4</v>
      </c>
      <c r="I99" s="34">
        <v>1780520.25</v>
      </c>
      <c r="J99" s="29">
        <f t="shared" si="10"/>
        <v>0.15388413929159028</v>
      </c>
      <c r="K99" s="29">
        <f t="shared" si="11"/>
        <v>0.18259024341950914</v>
      </c>
    </row>
    <row r="100" spans="1:11" ht="18.75" customHeight="1">
      <c r="A100" s="21"/>
      <c r="B100" s="21">
        <v>4</v>
      </c>
      <c r="C100" s="21"/>
      <c r="D100" s="30" t="s">
        <v>82</v>
      </c>
      <c r="E100" s="17">
        <f>E101</f>
        <v>4529001.8</v>
      </c>
      <c r="F100" s="17">
        <f>F101</f>
        <v>4529001.8</v>
      </c>
      <c r="G100" s="17">
        <f>G101</f>
        <v>3235341.7</v>
      </c>
      <c r="H100" s="17">
        <f>H101</f>
        <v>3235341.7</v>
      </c>
      <c r="I100" s="17">
        <f>I101</f>
        <v>1439108.6</v>
      </c>
      <c r="J100" s="29">
        <f t="shared" si="10"/>
        <v>0.3177540357789216</v>
      </c>
      <c r="K100" s="29">
        <f t="shared" si="11"/>
        <v>0.4448088435295722</v>
      </c>
    </row>
    <row r="101" spans="1:11" ht="18.75" customHeight="1">
      <c r="A101" s="21"/>
      <c r="B101" s="21"/>
      <c r="C101" s="21">
        <v>1</v>
      </c>
      <c r="D101" s="30" t="s">
        <v>82</v>
      </c>
      <c r="E101" s="17">
        <v>4529001.8</v>
      </c>
      <c r="F101" s="17">
        <v>4529001.8</v>
      </c>
      <c r="G101" s="17">
        <v>3235341.7</v>
      </c>
      <c r="H101" s="17">
        <v>3235341.7</v>
      </c>
      <c r="I101" s="17">
        <v>1439108.6</v>
      </c>
      <c r="J101" s="29">
        <f t="shared" si="10"/>
        <v>0.3177540357789216</v>
      </c>
      <c r="K101" s="29">
        <f t="shared" si="11"/>
        <v>0.4448088435295722</v>
      </c>
    </row>
    <row r="102" spans="1:11" ht="40.5" customHeight="1">
      <c r="A102" s="21"/>
      <c r="B102" s="21">
        <v>6</v>
      </c>
      <c r="C102" s="21"/>
      <c r="D102" s="30" t="s">
        <v>83</v>
      </c>
      <c r="E102" s="17">
        <f>E103</f>
        <v>996705.1</v>
      </c>
      <c r="F102" s="17">
        <f>F103</f>
        <v>996705.1</v>
      </c>
      <c r="G102" s="17">
        <f>G103</f>
        <v>717575.2</v>
      </c>
      <c r="H102" s="17">
        <f>H103</f>
        <v>717575.2</v>
      </c>
      <c r="I102" s="17">
        <f>I103</f>
        <v>484407.86</v>
      </c>
      <c r="J102" s="29">
        <f t="shared" si="10"/>
        <v>0.486009211751801</v>
      </c>
      <c r="K102" s="29">
        <f t="shared" si="11"/>
        <v>0.6750621537645114</v>
      </c>
    </row>
    <row r="103" spans="1:11" ht="38.25" customHeight="1">
      <c r="A103" s="21"/>
      <c r="B103" s="21"/>
      <c r="C103" s="21">
        <v>1</v>
      </c>
      <c r="D103" s="30" t="s">
        <v>83</v>
      </c>
      <c r="E103" s="17">
        <v>996705.1</v>
      </c>
      <c r="F103" s="17">
        <v>996705.1</v>
      </c>
      <c r="G103" s="17">
        <v>717575.2</v>
      </c>
      <c r="H103" s="17">
        <v>717575.2</v>
      </c>
      <c r="I103" s="17">
        <v>484407.86</v>
      </c>
      <c r="J103" s="29">
        <f t="shared" si="10"/>
        <v>0.486009211751801</v>
      </c>
      <c r="K103" s="29">
        <f t="shared" si="11"/>
        <v>0.6750621537645114</v>
      </c>
    </row>
    <row r="104" spans="1:11" ht="14.25">
      <c r="A104" s="21">
        <v>7</v>
      </c>
      <c r="B104" s="21"/>
      <c r="C104" s="21"/>
      <c r="D104" s="22" t="s">
        <v>84</v>
      </c>
      <c r="E104" s="23">
        <f>SUM(E106,E109,E114,E118,E120)</f>
        <v>84074202.59999998</v>
      </c>
      <c r="F104" s="23">
        <f>SUM(F106,F109,F114,F118,F120)</f>
        <v>83376787.6</v>
      </c>
      <c r="G104" s="23">
        <f>SUM(G106,G109,G114,G118,G120)</f>
        <v>59453771.800000004</v>
      </c>
      <c r="H104" s="23">
        <f>SUM(H106,H109,H114,H118,H120)</f>
        <v>58919230.199999996</v>
      </c>
      <c r="I104" s="23">
        <f>SUM(I106,I109,I114,I118,I120)</f>
        <v>50986971.74</v>
      </c>
      <c r="J104" s="31">
        <f t="shared" si="10"/>
        <v>0.6115247805493529</v>
      </c>
      <c r="K104" s="31">
        <f t="shared" si="11"/>
        <v>0.865370636495519</v>
      </c>
    </row>
    <row r="105" spans="1:11" ht="14.25">
      <c r="A105" s="21"/>
      <c r="B105" s="21"/>
      <c r="C105" s="21"/>
      <c r="D105" s="25" t="s">
        <v>15</v>
      </c>
      <c r="E105" s="17"/>
      <c r="F105" s="17"/>
      <c r="G105" s="17"/>
      <c r="H105" s="17"/>
      <c r="I105" s="17"/>
      <c r="J105" s="29"/>
      <c r="K105" s="29"/>
    </row>
    <row r="106" spans="1:11" ht="27">
      <c r="A106" s="21"/>
      <c r="B106" s="21">
        <v>1</v>
      </c>
      <c r="C106" s="21"/>
      <c r="D106" s="30" t="s">
        <v>85</v>
      </c>
      <c r="E106" s="17">
        <f>SUM(E107:E108)</f>
        <v>4231620.7</v>
      </c>
      <c r="F106" s="17">
        <f>SUM(F107:F108)</f>
        <v>4036768.5</v>
      </c>
      <c r="G106" s="17">
        <f>SUM(G107:G108)</f>
        <v>2875689</v>
      </c>
      <c r="H106" s="17">
        <f>SUM(H107:H108)</f>
        <v>2756945.7</v>
      </c>
      <c r="I106" s="17">
        <f>SUM(I107:I108)</f>
        <v>1730123.66</v>
      </c>
      <c r="J106" s="29">
        <f aca="true" t="shared" si="12" ref="J106:J123">I106/F106</f>
        <v>0.42859125065011777</v>
      </c>
      <c r="K106" s="29">
        <f aca="true" t="shared" si="13" ref="K106:K123">I106/H106</f>
        <v>0.6275508654377921</v>
      </c>
    </row>
    <row r="107" spans="1:11" ht="21" customHeight="1">
      <c r="A107" s="21"/>
      <c r="B107" s="21"/>
      <c r="C107" s="21">
        <v>1</v>
      </c>
      <c r="D107" s="30" t="s">
        <v>86</v>
      </c>
      <c r="E107" s="34">
        <v>4220020.7</v>
      </c>
      <c r="F107" s="34">
        <v>4025168.5</v>
      </c>
      <c r="G107" s="34">
        <v>2864089</v>
      </c>
      <c r="H107" s="34">
        <v>2745345.7</v>
      </c>
      <c r="I107" s="34">
        <v>1730123.66</v>
      </c>
      <c r="J107" s="29">
        <f t="shared" si="12"/>
        <v>0.4298263936031498</v>
      </c>
      <c r="K107" s="29">
        <f t="shared" si="13"/>
        <v>0.6302024768683958</v>
      </c>
    </row>
    <row r="108" spans="1:11" ht="21" customHeight="1">
      <c r="A108" s="21"/>
      <c r="B108" s="21"/>
      <c r="C108" s="21">
        <v>3</v>
      </c>
      <c r="D108" s="30" t="s">
        <v>87</v>
      </c>
      <c r="E108" s="34">
        <v>11600</v>
      </c>
      <c r="F108" s="34">
        <v>11600</v>
      </c>
      <c r="G108" s="34">
        <v>11600</v>
      </c>
      <c r="H108" s="34">
        <v>11600</v>
      </c>
      <c r="I108" s="34">
        <v>0</v>
      </c>
      <c r="J108" s="29">
        <f t="shared" si="12"/>
        <v>0</v>
      </c>
      <c r="K108" s="29">
        <f t="shared" si="13"/>
        <v>0</v>
      </c>
    </row>
    <row r="109" spans="1:11" ht="21" customHeight="1">
      <c r="A109" s="21"/>
      <c r="B109" s="21">
        <v>2</v>
      </c>
      <c r="C109" s="21"/>
      <c r="D109" s="30" t="s">
        <v>88</v>
      </c>
      <c r="E109" s="17">
        <f>SUM(E110:E113)</f>
        <v>27322194.4</v>
      </c>
      <c r="F109" s="17">
        <f>SUM(F110:F113)</f>
        <v>27322194.4</v>
      </c>
      <c r="G109" s="17">
        <f>SUM(G110:G113)</f>
        <v>18410646.2</v>
      </c>
      <c r="H109" s="17">
        <f>SUM(H110:H113)</f>
        <v>18410646.2</v>
      </c>
      <c r="I109" s="17">
        <f>SUM(I110:I113)</f>
        <v>17672930.69</v>
      </c>
      <c r="J109" s="29">
        <f t="shared" si="12"/>
        <v>0.6468342341492161</v>
      </c>
      <c r="K109" s="29">
        <f t="shared" si="13"/>
        <v>0.9599299502045725</v>
      </c>
    </row>
    <row r="110" spans="1:11" ht="24.75" customHeight="1">
      <c r="A110" s="21"/>
      <c r="B110" s="21"/>
      <c r="C110" s="21">
        <v>1</v>
      </c>
      <c r="D110" s="30" t="s">
        <v>89</v>
      </c>
      <c r="E110" s="34">
        <v>20002290.8</v>
      </c>
      <c r="F110" s="34">
        <v>20002290.8</v>
      </c>
      <c r="G110" s="34">
        <v>13343994</v>
      </c>
      <c r="H110" s="34">
        <v>13343994</v>
      </c>
      <c r="I110" s="34">
        <v>12997038.5</v>
      </c>
      <c r="J110" s="29">
        <f t="shared" si="12"/>
        <v>0.6497774994852089</v>
      </c>
      <c r="K110" s="29">
        <f t="shared" si="13"/>
        <v>0.9739991264984083</v>
      </c>
    </row>
    <row r="111" spans="1:11" ht="21" customHeight="1">
      <c r="A111" s="21"/>
      <c r="B111" s="21"/>
      <c r="C111" s="21">
        <v>2</v>
      </c>
      <c r="D111" s="30" t="s">
        <v>90</v>
      </c>
      <c r="E111" s="34">
        <v>3769372</v>
      </c>
      <c r="F111" s="34">
        <v>3769372</v>
      </c>
      <c r="G111" s="34">
        <v>2596312</v>
      </c>
      <c r="H111" s="34">
        <v>2596312</v>
      </c>
      <c r="I111" s="34">
        <v>2382328.76</v>
      </c>
      <c r="J111" s="29">
        <f t="shared" si="12"/>
        <v>0.6320227242097622</v>
      </c>
      <c r="K111" s="29">
        <f t="shared" si="13"/>
        <v>0.917581846865862</v>
      </c>
    </row>
    <row r="112" spans="1:11" ht="21" customHeight="1">
      <c r="A112" s="21"/>
      <c r="B112" s="21"/>
      <c r="C112" s="21">
        <v>3</v>
      </c>
      <c r="D112" s="30" t="s">
        <v>91</v>
      </c>
      <c r="E112" s="34">
        <v>457227.4</v>
      </c>
      <c r="F112" s="34">
        <v>457227.4</v>
      </c>
      <c r="G112" s="34">
        <v>305027.2</v>
      </c>
      <c r="H112" s="34">
        <v>305027.2</v>
      </c>
      <c r="I112" s="34">
        <v>159378.15</v>
      </c>
      <c r="J112" s="29">
        <f t="shared" si="12"/>
        <v>0.34857523849183136</v>
      </c>
      <c r="K112" s="29">
        <f t="shared" si="13"/>
        <v>0.5225047143336725</v>
      </c>
    </row>
    <row r="113" spans="1:11" ht="21" customHeight="1">
      <c r="A113" s="21"/>
      <c r="B113" s="21"/>
      <c r="C113" s="21">
        <v>4</v>
      </c>
      <c r="D113" s="30" t="s">
        <v>92</v>
      </c>
      <c r="E113" s="34">
        <v>3093304.2</v>
      </c>
      <c r="F113" s="34">
        <v>3093304.2</v>
      </c>
      <c r="G113" s="34">
        <v>2165313</v>
      </c>
      <c r="H113" s="34">
        <v>2165313</v>
      </c>
      <c r="I113" s="34">
        <v>2134185.28</v>
      </c>
      <c r="J113" s="29">
        <f t="shared" si="12"/>
        <v>0.6899370841057274</v>
      </c>
      <c r="K113" s="29">
        <f t="shared" si="13"/>
        <v>0.9856243785540473</v>
      </c>
    </row>
    <row r="114" spans="1:11" ht="21" customHeight="1">
      <c r="A114" s="21"/>
      <c r="B114" s="21">
        <v>3</v>
      </c>
      <c r="C114" s="21"/>
      <c r="D114" s="25" t="s">
        <v>93</v>
      </c>
      <c r="E114" s="17">
        <f>SUM(E115:E117)</f>
        <v>40192829.3</v>
      </c>
      <c r="F114" s="17">
        <f>SUM(F115:F117)</f>
        <v>40000164.2</v>
      </c>
      <c r="G114" s="17">
        <f>SUM(G115:G117)</f>
        <v>27871437.8</v>
      </c>
      <c r="H114" s="17">
        <f>SUM(H115:H117)</f>
        <v>27723293.4</v>
      </c>
      <c r="I114" s="17">
        <f>SUM(I115:I117)</f>
        <v>26239119.36</v>
      </c>
      <c r="J114" s="29">
        <f t="shared" si="12"/>
        <v>0.6559752912214295</v>
      </c>
      <c r="K114" s="29">
        <f t="shared" si="13"/>
        <v>0.946464728465486</v>
      </c>
    </row>
    <row r="115" spans="1:11" ht="34.5" customHeight="1">
      <c r="A115" s="21"/>
      <c r="B115" s="21"/>
      <c r="C115" s="21">
        <v>1</v>
      </c>
      <c r="D115" s="30" t="s">
        <v>94</v>
      </c>
      <c r="E115" s="34">
        <v>19276647.6</v>
      </c>
      <c r="F115" s="34">
        <v>19276647.6</v>
      </c>
      <c r="G115" s="34">
        <v>13368651.2</v>
      </c>
      <c r="H115" s="34">
        <v>13368651.2</v>
      </c>
      <c r="I115" s="34">
        <v>12535170.71</v>
      </c>
      <c r="J115" s="29">
        <f t="shared" si="12"/>
        <v>0.6502775259532161</v>
      </c>
      <c r="K115" s="29">
        <f t="shared" si="13"/>
        <v>0.9376541075437739</v>
      </c>
    </row>
    <row r="116" spans="1:11" ht="32.25" customHeight="1">
      <c r="A116" s="21"/>
      <c r="B116" s="21"/>
      <c r="C116" s="21">
        <v>2</v>
      </c>
      <c r="D116" s="30" t="s">
        <v>95</v>
      </c>
      <c r="E116" s="34">
        <v>6175985.4</v>
      </c>
      <c r="F116" s="34">
        <v>5983320.3</v>
      </c>
      <c r="G116" s="34">
        <v>4321789.9</v>
      </c>
      <c r="H116" s="34">
        <v>4173645.5</v>
      </c>
      <c r="I116" s="34">
        <v>3842999.71</v>
      </c>
      <c r="J116" s="29">
        <f t="shared" si="12"/>
        <v>0.6422854731677995</v>
      </c>
      <c r="K116" s="29">
        <f t="shared" si="13"/>
        <v>0.9207777014123504</v>
      </c>
    </row>
    <row r="117" spans="1:11" ht="19.5" customHeight="1">
      <c r="A117" s="21"/>
      <c r="B117" s="21"/>
      <c r="C117" s="21">
        <v>3</v>
      </c>
      <c r="D117" s="30" t="s">
        <v>96</v>
      </c>
      <c r="E117" s="34">
        <v>14740196.3</v>
      </c>
      <c r="F117" s="34">
        <v>14740196.3</v>
      </c>
      <c r="G117" s="34">
        <v>10180996.7</v>
      </c>
      <c r="H117" s="34">
        <v>10180996.7</v>
      </c>
      <c r="I117" s="34">
        <v>9860948.94</v>
      </c>
      <c r="J117" s="29">
        <f t="shared" si="12"/>
        <v>0.6689835562094922</v>
      </c>
      <c r="K117" s="29">
        <f t="shared" si="13"/>
        <v>0.9685642015776315</v>
      </c>
    </row>
    <row r="118" spans="1:11" ht="19.5" customHeight="1">
      <c r="A118" s="21"/>
      <c r="B118" s="21">
        <v>4</v>
      </c>
      <c r="C118" s="21"/>
      <c r="D118" s="30" t="s">
        <v>97</v>
      </c>
      <c r="E118" s="17">
        <f>E119</f>
        <v>3997338.1</v>
      </c>
      <c r="F118" s="17">
        <f>F119</f>
        <v>3623820.9</v>
      </c>
      <c r="G118" s="17">
        <f>G119</f>
        <v>2953543.2</v>
      </c>
      <c r="H118" s="17">
        <f>H119</f>
        <v>2608736</v>
      </c>
      <c r="I118" s="17">
        <f>I119</f>
        <v>1410859.57</v>
      </c>
      <c r="J118" s="29">
        <f t="shared" si="12"/>
        <v>0.3893292767310879</v>
      </c>
      <c r="K118" s="29">
        <f t="shared" si="13"/>
        <v>0.540821137133079</v>
      </c>
    </row>
    <row r="119" spans="1:11" ht="19.5" customHeight="1">
      <c r="A119" s="21"/>
      <c r="B119" s="21"/>
      <c r="C119" s="21">
        <v>1</v>
      </c>
      <c r="D119" s="30" t="s">
        <v>97</v>
      </c>
      <c r="E119" s="34">
        <v>3997338.1</v>
      </c>
      <c r="F119" s="34">
        <v>3623820.9</v>
      </c>
      <c r="G119" s="34">
        <v>2953543.2</v>
      </c>
      <c r="H119" s="34">
        <v>2608736</v>
      </c>
      <c r="I119" s="34">
        <v>1410859.57</v>
      </c>
      <c r="J119" s="29">
        <f t="shared" si="12"/>
        <v>0.3893292767310879</v>
      </c>
      <c r="K119" s="29">
        <f t="shared" si="13"/>
        <v>0.540821137133079</v>
      </c>
    </row>
    <row r="120" spans="1:11" ht="24.75" customHeight="1">
      <c r="A120" s="21"/>
      <c r="B120" s="21">
        <v>6</v>
      </c>
      <c r="C120" s="21"/>
      <c r="D120" s="30" t="s">
        <v>98</v>
      </c>
      <c r="E120" s="17">
        <f>SUM(E121:E122)</f>
        <v>8330220.1</v>
      </c>
      <c r="F120" s="17">
        <f>SUM(F121:F122)</f>
        <v>8393839.6</v>
      </c>
      <c r="G120" s="17">
        <f>SUM(G121:G122)</f>
        <v>7342455.6</v>
      </c>
      <c r="H120" s="17">
        <f>SUM(H121:H122)</f>
        <v>7419608.899999999</v>
      </c>
      <c r="I120" s="17">
        <f>SUM(I121:I122)</f>
        <v>3933938.46</v>
      </c>
      <c r="J120" s="29">
        <f t="shared" si="12"/>
        <v>0.4686697205888948</v>
      </c>
      <c r="K120" s="29">
        <f t="shared" si="13"/>
        <v>0.5302083321399865</v>
      </c>
    </row>
    <row r="121" spans="1:11" ht="32.25" customHeight="1">
      <c r="A121" s="21"/>
      <c r="B121" s="21"/>
      <c r="C121" s="21">
        <v>1</v>
      </c>
      <c r="D121" s="36" t="s">
        <v>99</v>
      </c>
      <c r="E121" s="34">
        <v>6584718.6</v>
      </c>
      <c r="F121" s="34">
        <v>6512004.1</v>
      </c>
      <c r="G121" s="34">
        <v>6147005.8</v>
      </c>
      <c r="H121" s="34">
        <v>6107825.1</v>
      </c>
      <c r="I121" s="34">
        <v>2982518.36</v>
      </c>
      <c r="J121" s="29">
        <f t="shared" si="12"/>
        <v>0.4580031452990025</v>
      </c>
      <c r="K121" s="29">
        <f t="shared" si="13"/>
        <v>0.48831102907645474</v>
      </c>
    </row>
    <row r="122" spans="1:11" ht="23.25" customHeight="1">
      <c r="A122" s="21"/>
      <c r="B122" s="21"/>
      <c r="C122" s="21">
        <v>2</v>
      </c>
      <c r="D122" s="30" t="s">
        <v>98</v>
      </c>
      <c r="E122" s="34">
        <v>1745501.5</v>
      </c>
      <c r="F122" s="34">
        <v>1881835.5</v>
      </c>
      <c r="G122" s="34">
        <v>1195449.8</v>
      </c>
      <c r="H122" s="34">
        <v>1311783.8</v>
      </c>
      <c r="I122" s="34">
        <v>951420.1</v>
      </c>
      <c r="J122" s="29">
        <f t="shared" si="12"/>
        <v>0.5055809075766718</v>
      </c>
      <c r="K122" s="29">
        <f t="shared" si="13"/>
        <v>0.725287276760088</v>
      </c>
    </row>
    <row r="123" spans="1:11" ht="24.75" customHeight="1">
      <c r="A123" s="21">
        <v>8</v>
      </c>
      <c r="B123" s="21"/>
      <c r="C123" s="13"/>
      <c r="D123" s="22" t="s">
        <v>100</v>
      </c>
      <c r="E123" s="23">
        <f>SUM(E125,E127,E135,E139,E142)</f>
        <v>26975168.5</v>
      </c>
      <c r="F123" s="23">
        <f>SUM(F125,F127,F135,F139,F142)</f>
        <v>26932461.5</v>
      </c>
      <c r="G123" s="23">
        <f>SUM(G125,G127,G135,G139,G142)</f>
        <v>19319780.799999997</v>
      </c>
      <c r="H123" s="23">
        <f>SUM(H125,H127,H135,H139,H142)</f>
        <v>19277073.799999997</v>
      </c>
      <c r="I123" s="23">
        <f>SUM(I125,I127,I135,I139,I142)</f>
        <v>17320364.38</v>
      </c>
      <c r="J123" s="31">
        <f t="shared" si="12"/>
        <v>0.6431036531881796</v>
      </c>
      <c r="K123" s="31">
        <f t="shared" si="13"/>
        <v>0.8984955164720073</v>
      </c>
    </row>
    <row r="124" spans="1:11" ht="14.25">
      <c r="A124" s="21"/>
      <c r="B124" s="21"/>
      <c r="C124" s="21"/>
      <c r="D124" s="25" t="s">
        <v>15</v>
      </c>
      <c r="E124" s="17"/>
      <c r="F124" s="17"/>
      <c r="G124" s="17"/>
      <c r="H124" s="17"/>
      <c r="I124" s="17"/>
      <c r="J124" s="29"/>
      <c r="K124" s="29"/>
    </row>
    <row r="125" spans="1:11" ht="18.75" customHeight="1">
      <c r="A125" s="21"/>
      <c r="B125" s="21">
        <v>1</v>
      </c>
      <c r="C125" s="21"/>
      <c r="D125" s="30" t="s">
        <v>101</v>
      </c>
      <c r="E125" s="17">
        <f>E126</f>
        <v>2632432.8</v>
      </c>
      <c r="F125" s="17">
        <f>F126</f>
        <v>2616825.8</v>
      </c>
      <c r="G125" s="17">
        <f>G126</f>
        <v>2192746.3</v>
      </c>
      <c r="H125" s="17">
        <f>H126</f>
        <v>2177489.3</v>
      </c>
      <c r="I125" s="17">
        <f>I126</f>
        <v>1569967.51</v>
      </c>
      <c r="J125" s="29">
        <f aca="true" t="shared" si="14" ref="J125:J144">I125/F125</f>
        <v>0.5999510972415513</v>
      </c>
      <c r="K125" s="29">
        <f aca="true" t="shared" si="15" ref="K125:K144">I125/H125</f>
        <v>0.7209989550809733</v>
      </c>
    </row>
    <row r="126" spans="1:11" ht="18.75" customHeight="1">
      <c r="A126" s="21"/>
      <c r="B126" s="21"/>
      <c r="C126" s="21">
        <v>1</v>
      </c>
      <c r="D126" s="30" t="s">
        <v>101</v>
      </c>
      <c r="E126" s="17">
        <v>2632432.8</v>
      </c>
      <c r="F126" s="17">
        <v>2616825.8</v>
      </c>
      <c r="G126" s="17">
        <v>2192746.3</v>
      </c>
      <c r="H126" s="17">
        <v>2177489.3</v>
      </c>
      <c r="I126" s="17">
        <v>1569967.51</v>
      </c>
      <c r="J126" s="29">
        <f t="shared" si="14"/>
        <v>0.5999510972415513</v>
      </c>
      <c r="K126" s="29">
        <f t="shared" si="15"/>
        <v>0.7209989550809733</v>
      </c>
    </row>
    <row r="127" spans="1:11" ht="18.75" customHeight="1">
      <c r="A127" s="21"/>
      <c r="B127" s="21">
        <v>2</v>
      </c>
      <c r="C127" s="21"/>
      <c r="D127" s="30" t="s">
        <v>102</v>
      </c>
      <c r="E127" s="17">
        <f>SUM(E128:E134)</f>
        <v>13564791.9</v>
      </c>
      <c r="F127" s="17">
        <f>SUM(F128:F134)</f>
        <v>13564791.9</v>
      </c>
      <c r="G127" s="17">
        <f>SUM(G128:G134)</f>
        <v>9698243.7</v>
      </c>
      <c r="H127" s="17">
        <f>SUM(H128:H134)</f>
        <v>9698243.7</v>
      </c>
      <c r="I127" s="17">
        <f>SUM(I128:I134)</f>
        <v>8830191.889999999</v>
      </c>
      <c r="J127" s="29">
        <f t="shared" si="14"/>
        <v>0.6509640512804328</v>
      </c>
      <c r="K127" s="29">
        <f t="shared" si="15"/>
        <v>0.9104939165428478</v>
      </c>
    </row>
    <row r="128" spans="1:11" ht="18.75" customHeight="1">
      <c r="A128" s="21"/>
      <c r="B128" s="21"/>
      <c r="C128" s="21">
        <v>1</v>
      </c>
      <c r="D128" s="25" t="s">
        <v>103</v>
      </c>
      <c r="E128" s="17">
        <v>1531120.9</v>
      </c>
      <c r="F128" s="17">
        <v>1531120.9</v>
      </c>
      <c r="G128" s="17">
        <v>1012775.6</v>
      </c>
      <c r="H128" s="17">
        <v>1012775.6</v>
      </c>
      <c r="I128" s="17">
        <v>1002775.6</v>
      </c>
      <c r="J128" s="29">
        <f t="shared" si="14"/>
        <v>0.6549290784287511</v>
      </c>
      <c r="K128" s="29">
        <f t="shared" si="15"/>
        <v>0.99012614442923</v>
      </c>
    </row>
    <row r="129" spans="1:11" ht="18.75" customHeight="1">
      <c r="A129" s="21"/>
      <c r="B129" s="21"/>
      <c r="C129" s="21">
        <v>2</v>
      </c>
      <c r="D129" s="25" t="s">
        <v>104</v>
      </c>
      <c r="E129" s="17">
        <v>2229238.2</v>
      </c>
      <c r="F129" s="17">
        <v>2229238.2</v>
      </c>
      <c r="G129" s="17">
        <v>1484651.7</v>
      </c>
      <c r="H129" s="17">
        <v>1484651.7</v>
      </c>
      <c r="I129" s="17">
        <v>1376647.49</v>
      </c>
      <c r="J129" s="29">
        <f t="shared" si="14"/>
        <v>0.617541674101942</v>
      </c>
      <c r="K129" s="29">
        <f t="shared" si="15"/>
        <v>0.9272528297377762</v>
      </c>
    </row>
    <row r="130" spans="1:11" ht="18.75" customHeight="1">
      <c r="A130" s="21"/>
      <c r="B130" s="21"/>
      <c r="C130" s="21">
        <v>3</v>
      </c>
      <c r="D130" s="25" t="s">
        <v>105</v>
      </c>
      <c r="E130" s="17">
        <v>372835.8</v>
      </c>
      <c r="F130" s="17">
        <v>372835.8</v>
      </c>
      <c r="G130" s="17">
        <v>265486.4</v>
      </c>
      <c r="H130" s="17">
        <v>265486.4</v>
      </c>
      <c r="I130" s="17">
        <v>158256.43</v>
      </c>
      <c r="J130" s="29">
        <f t="shared" si="14"/>
        <v>0.4244668296338495</v>
      </c>
      <c r="K130" s="29">
        <f t="shared" si="15"/>
        <v>0.5960999508826064</v>
      </c>
    </row>
    <row r="131" spans="1:11" ht="18.75" customHeight="1">
      <c r="A131" s="21"/>
      <c r="B131" s="21"/>
      <c r="C131" s="21">
        <v>4</v>
      </c>
      <c r="D131" s="25" t="s">
        <v>106</v>
      </c>
      <c r="E131" s="17">
        <v>807975.1</v>
      </c>
      <c r="F131" s="17">
        <v>807975.1</v>
      </c>
      <c r="G131" s="17">
        <v>547910.2</v>
      </c>
      <c r="H131" s="17">
        <v>547910.2</v>
      </c>
      <c r="I131" s="17">
        <v>547910.2</v>
      </c>
      <c r="J131" s="29">
        <f t="shared" si="14"/>
        <v>0.6781275809118374</v>
      </c>
      <c r="K131" s="29">
        <f t="shared" si="15"/>
        <v>1</v>
      </c>
    </row>
    <row r="132" spans="1:11" ht="18.75" customHeight="1">
      <c r="A132" s="21"/>
      <c r="B132" s="21"/>
      <c r="C132" s="21">
        <v>5</v>
      </c>
      <c r="D132" s="25" t="s">
        <v>107</v>
      </c>
      <c r="E132" s="17">
        <v>7616799.6</v>
      </c>
      <c r="F132" s="17">
        <v>7616799.6</v>
      </c>
      <c r="G132" s="17">
        <v>5651201.1</v>
      </c>
      <c r="H132" s="17">
        <v>5651201.1</v>
      </c>
      <c r="I132" s="17">
        <v>5273121.18</v>
      </c>
      <c r="J132" s="29">
        <f t="shared" si="14"/>
        <v>0.6923014201397658</v>
      </c>
      <c r="K132" s="29">
        <f t="shared" si="15"/>
        <v>0.9330974224222882</v>
      </c>
    </row>
    <row r="133" spans="1:11" ht="18.75" customHeight="1">
      <c r="A133" s="21"/>
      <c r="B133" s="21"/>
      <c r="C133" s="21">
        <v>6</v>
      </c>
      <c r="D133" s="25" t="s">
        <v>108</v>
      </c>
      <c r="E133" s="17">
        <v>611052</v>
      </c>
      <c r="F133" s="17">
        <v>611052</v>
      </c>
      <c r="G133" s="17">
        <v>460305.5</v>
      </c>
      <c r="H133" s="17">
        <v>460305.5</v>
      </c>
      <c r="I133" s="17">
        <v>335416.9</v>
      </c>
      <c r="J133" s="29">
        <f t="shared" si="14"/>
        <v>0.5489171134371543</v>
      </c>
      <c r="K133" s="29">
        <f t="shared" si="15"/>
        <v>0.7286832332005593</v>
      </c>
    </row>
    <row r="134" spans="1:11" ht="30.75" customHeight="1">
      <c r="A134" s="21"/>
      <c r="B134" s="21"/>
      <c r="C134" s="21">
        <v>7</v>
      </c>
      <c r="D134" s="36" t="s">
        <v>109</v>
      </c>
      <c r="E134" s="17">
        <v>395770.3</v>
      </c>
      <c r="F134" s="17">
        <v>395770.3</v>
      </c>
      <c r="G134" s="17">
        <v>275913.2</v>
      </c>
      <c r="H134" s="17">
        <v>275913.2</v>
      </c>
      <c r="I134" s="17">
        <v>136064.09</v>
      </c>
      <c r="J134" s="29">
        <f t="shared" si="14"/>
        <v>0.3437956056833977</v>
      </c>
      <c r="K134" s="29">
        <f t="shared" si="15"/>
        <v>0.49314092257999975</v>
      </c>
    </row>
    <row r="135" spans="1:11" ht="35.25" customHeight="1">
      <c r="A135" s="21"/>
      <c r="B135" s="21">
        <v>3</v>
      </c>
      <c r="C135" s="21"/>
      <c r="D135" s="30" t="s">
        <v>110</v>
      </c>
      <c r="E135" s="17">
        <f>SUM(E136:E138)</f>
        <v>8582340.9</v>
      </c>
      <c r="F135" s="17">
        <f>SUM(F136:F138)</f>
        <v>8582340.9</v>
      </c>
      <c r="G135" s="17">
        <f>SUM(G136:G138)</f>
        <v>5791024.4</v>
      </c>
      <c r="H135" s="17">
        <f>SUM(H136:H138)</f>
        <v>5791024.4</v>
      </c>
      <c r="I135" s="17">
        <f>SUM(I136:I138)</f>
        <v>5605509.93</v>
      </c>
      <c r="J135" s="29">
        <f t="shared" si="14"/>
        <v>0.6531446367971703</v>
      </c>
      <c r="K135" s="29">
        <f t="shared" si="15"/>
        <v>0.9679651721032292</v>
      </c>
    </row>
    <row r="136" spans="1:11" ht="21.75" customHeight="1">
      <c r="A136" s="21"/>
      <c r="B136" s="21"/>
      <c r="C136" s="21">
        <v>1</v>
      </c>
      <c r="D136" s="25" t="s">
        <v>111</v>
      </c>
      <c r="E136" s="17">
        <v>6957946.2</v>
      </c>
      <c r="F136" s="17">
        <v>6957946.2</v>
      </c>
      <c r="G136" s="17">
        <v>4634779.2</v>
      </c>
      <c r="H136" s="17">
        <v>4634779.2</v>
      </c>
      <c r="I136" s="17">
        <v>4569364.09</v>
      </c>
      <c r="J136" s="29">
        <f t="shared" si="14"/>
        <v>0.6567116155626498</v>
      </c>
      <c r="K136" s="29">
        <f t="shared" si="15"/>
        <v>0.9858860353045512</v>
      </c>
    </row>
    <row r="137" spans="1:11" ht="21.75" customHeight="1">
      <c r="A137" s="21"/>
      <c r="B137" s="21"/>
      <c r="C137" s="21">
        <v>2</v>
      </c>
      <c r="D137" s="25" t="s">
        <v>112</v>
      </c>
      <c r="E137" s="17">
        <v>962247.1</v>
      </c>
      <c r="F137" s="17">
        <v>962247.1</v>
      </c>
      <c r="G137" s="17">
        <v>716981.5</v>
      </c>
      <c r="H137" s="17">
        <v>716981.5</v>
      </c>
      <c r="I137" s="17">
        <v>625172.94</v>
      </c>
      <c r="J137" s="29">
        <f t="shared" si="14"/>
        <v>0.6497010383299674</v>
      </c>
      <c r="K137" s="29">
        <f t="shared" si="15"/>
        <v>0.8719512846565776</v>
      </c>
    </row>
    <row r="138" spans="1:11" ht="21.75" customHeight="1">
      <c r="A138" s="21"/>
      <c r="B138" s="21"/>
      <c r="C138" s="21">
        <v>3</v>
      </c>
      <c r="D138" s="25" t="s">
        <v>113</v>
      </c>
      <c r="E138" s="17">
        <v>662147.6</v>
      </c>
      <c r="F138" s="17">
        <v>662147.6</v>
      </c>
      <c r="G138" s="17">
        <v>439263.7</v>
      </c>
      <c r="H138" s="17">
        <v>439263.7</v>
      </c>
      <c r="I138" s="17">
        <v>410972.9</v>
      </c>
      <c r="J138" s="29">
        <f t="shared" si="14"/>
        <v>0.6206666006189557</v>
      </c>
      <c r="K138" s="29">
        <f t="shared" si="15"/>
        <v>0.9355949512786966</v>
      </c>
    </row>
    <row r="139" spans="1:11" ht="22.5" customHeight="1">
      <c r="A139" s="21"/>
      <c r="B139" s="21">
        <v>4</v>
      </c>
      <c r="C139" s="21"/>
      <c r="D139" s="30" t="s">
        <v>114</v>
      </c>
      <c r="E139" s="17">
        <f>SUM(E140:E141)</f>
        <v>1343311.2</v>
      </c>
      <c r="F139" s="17">
        <f>SUM(F140:F141)</f>
        <v>1315311.2</v>
      </c>
      <c r="G139" s="17">
        <f>SUM(G140:G141)</f>
        <v>1047985.2000000001</v>
      </c>
      <c r="H139" s="17">
        <f>SUM(H140:H141)</f>
        <v>1019985.2000000001</v>
      </c>
      <c r="I139" s="17">
        <f>SUM(I140:I141)</f>
        <v>738424.32</v>
      </c>
      <c r="J139" s="29">
        <f t="shared" si="14"/>
        <v>0.5614065477432261</v>
      </c>
      <c r="K139" s="29">
        <f t="shared" si="15"/>
        <v>0.7239559162230981</v>
      </c>
    </row>
    <row r="140" spans="1:11" ht="18.75" customHeight="1">
      <c r="A140" s="21"/>
      <c r="B140" s="21"/>
      <c r="C140" s="21">
        <v>1</v>
      </c>
      <c r="D140" s="25" t="s">
        <v>115</v>
      </c>
      <c r="E140" s="17">
        <v>1032922.7</v>
      </c>
      <c r="F140" s="17">
        <v>1032922.7</v>
      </c>
      <c r="G140" s="17">
        <v>783213.3</v>
      </c>
      <c r="H140" s="17">
        <v>783213.3</v>
      </c>
      <c r="I140" s="17">
        <v>644907.37</v>
      </c>
      <c r="J140" s="29">
        <f t="shared" si="14"/>
        <v>0.6243520158865712</v>
      </c>
      <c r="K140" s="29">
        <f t="shared" si="15"/>
        <v>0.8234121790321998</v>
      </c>
    </row>
    <row r="141" spans="1:11" ht="36.75" customHeight="1">
      <c r="A141" s="21"/>
      <c r="B141" s="21"/>
      <c r="C141" s="21">
        <v>2</v>
      </c>
      <c r="D141" s="36" t="s">
        <v>116</v>
      </c>
      <c r="E141" s="17">
        <v>310388.5</v>
      </c>
      <c r="F141" s="17">
        <v>282388.5</v>
      </c>
      <c r="G141" s="17">
        <v>264771.9</v>
      </c>
      <c r="H141" s="17">
        <v>236771.9</v>
      </c>
      <c r="I141" s="17">
        <v>93516.95</v>
      </c>
      <c r="J141" s="29">
        <f t="shared" si="14"/>
        <v>0.33116415859711</v>
      </c>
      <c r="K141" s="29">
        <f t="shared" si="15"/>
        <v>0.3949664212687401</v>
      </c>
    </row>
    <row r="142" spans="1:11" ht="35.25" customHeight="1">
      <c r="A142" s="21"/>
      <c r="B142" s="21">
        <v>6</v>
      </c>
      <c r="C142" s="32"/>
      <c r="D142" s="30" t="s">
        <v>117</v>
      </c>
      <c r="E142" s="17">
        <f>E143</f>
        <v>852291.7</v>
      </c>
      <c r="F142" s="17">
        <f>F143</f>
        <v>853191.7</v>
      </c>
      <c r="G142" s="17">
        <f>G143</f>
        <v>589781.2</v>
      </c>
      <c r="H142" s="17">
        <f>H143</f>
        <v>590331.2</v>
      </c>
      <c r="I142" s="17">
        <f>I143</f>
        <v>576270.73</v>
      </c>
      <c r="J142" s="29">
        <f t="shared" si="14"/>
        <v>0.6754293671633234</v>
      </c>
      <c r="K142" s="29">
        <f t="shared" si="15"/>
        <v>0.9761820652542167</v>
      </c>
    </row>
    <row r="143" spans="1:11" ht="30.75" customHeight="1">
      <c r="A143" s="21"/>
      <c r="B143" s="21"/>
      <c r="C143" s="32">
        <v>1</v>
      </c>
      <c r="D143" s="30" t="s">
        <v>117</v>
      </c>
      <c r="E143" s="17">
        <v>852291.7</v>
      </c>
      <c r="F143" s="17">
        <v>853191.7</v>
      </c>
      <c r="G143" s="17">
        <v>589781.2</v>
      </c>
      <c r="H143" s="17">
        <v>590331.2</v>
      </c>
      <c r="I143" s="17">
        <v>576270.73</v>
      </c>
      <c r="J143" s="29">
        <f t="shared" si="14"/>
        <v>0.6754293671633234</v>
      </c>
      <c r="K143" s="29">
        <f t="shared" si="15"/>
        <v>0.9761820652542167</v>
      </c>
    </row>
    <row r="144" spans="1:11" ht="21" customHeight="1">
      <c r="A144" s="21">
        <v>9</v>
      </c>
      <c r="B144" s="21"/>
      <c r="C144" s="14"/>
      <c r="D144" s="37" t="s">
        <v>118</v>
      </c>
      <c r="E144" s="23">
        <f>SUM(E146,E149,E152,E155,E158,E161,E163,)</f>
        <v>127158715.19999999</v>
      </c>
      <c r="F144" s="23">
        <f>SUM(F146,F149,F152,F155,F158,F161,F163,)</f>
        <v>127511511.2</v>
      </c>
      <c r="G144" s="23">
        <f>SUM(G146,G149,G152,G155,G158,G161,G163,)</f>
        <v>86897425.70000002</v>
      </c>
      <c r="H144" s="23">
        <f>SUM(H146,H149,H152,H155,H158,H161,H163,)</f>
        <v>87267113.4</v>
      </c>
      <c r="I144" s="23">
        <f>SUM(I146,I149,I152,I155,I158,I161,I163,)</f>
        <v>81777806.21</v>
      </c>
      <c r="J144" s="31">
        <f t="shared" si="14"/>
        <v>0.6413366561214435</v>
      </c>
      <c r="K144" s="31">
        <f t="shared" si="15"/>
        <v>0.937097642214438</v>
      </c>
    </row>
    <row r="145" spans="1:11" ht="14.25">
      <c r="A145" s="21"/>
      <c r="B145" s="21"/>
      <c r="C145" s="14"/>
      <c r="D145" s="25" t="s">
        <v>15</v>
      </c>
      <c r="E145" s="23"/>
      <c r="F145" s="23"/>
      <c r="G145" s="23"/>
      <c r="H145" s="23"/>
      <c r="I145" s="23"/>
      <c r="J145" s="31"/>
      <c r="K145" s="31"/>
    </row>
    <row r="146" spans="1:11" ht="27">
      <c r="A146" s="21"/>
      <c r="B146" s="21">
        <v>1</v>
      </c>
      <c r="C146" s="32"/>
      <c r="D146" s="38" t="s">
        <v>119</v>
      </c>
      <c r="E146" s="17">
        <f>E147+E148</f>
        <v>29134439.8</v>
      </c>
      <c r="F146" s="17">
        <f>F147+F148</f>
        <v>29134439.8</v>
      </c>
      <c r="G146" s="17">
        <f>G147+G148</f>
        <v>19351208.2</v>
      </c>
      <c r="H146" s="17">
        <f>H147+H148</f>
        <v>19351208.2</v>
      </c>
      <c r="I146" s="17">
        <f>I147+I148</f>
        <v>18993964.799999997</v>
      </c>
      <c r="J146" s="29">
        <f aca="true" t="shared" si="16" ref="J146:J165">I146/F146</f>
        <v>0.6519419947796626</v>
      </c>
      <c r="K146" s="29">
        <f aca="true" t="shared" si="17" ref="K146:K165">I146/H146</f>
        <v>0.981538961479418</v>
      </c>
    </row>
    <row r="147" spans="1:11" ht="21.75" customHeight="1">
      <c r="A147" s="21"/>
      <c r="B147" s="21"/>
      <c r="C147" s="32">
        <v>1</v>
      </c>
      <c r="D147" s="38" t="s">
        <v>120</v>
      </c>
      <c r="E147" s="34">
        <v>796136.3</v>
      </c>
      <c r="F147" s="34">
        <v>796136.3</v>
      </c>
      <c r="G147" s="34">
        <v>525450</v>
      </c>
      <c r="H147" s="34">
        <v>525450</v>
      </c>
      <c r="I147" s="34">
        <v>496149.4</v>
      </c>
      <c r="J147" s="29">
        <f t="shared" si="16"/>
        <v>0.6231965556651543</v>
      </c>
      <c r="K147" s="29">
        <f t="shared" si="17"/>
        <v>0.9442371300789799</v>
      </c>
    </row>
    <row r="148" spans="1:11" ht="21.75" customHeight="1">
      <c r="A148" s="21"/>
      <c r="B148" s="21"/>
      <c r="C148" s="32">
        <v>2</v>
      </c>
      <c r="D148" s="38" t="s">
        <v>121</v>
      </c>
      <c r="E148" s="34">
        <v>28338303.5</v>
      </c>
      <c r="F148" s="34">
        <v>28338303.5</v>
      </c>
      <c r="G148" s="34">
        <v>18825758.2</v>
      </c>
      <c r="H148" s="34">
        <v>18825758.2</v>
      </c>
      <c r="I148" s="34">
        <v>18497815.4</v>
      </c>
      <c r="J148" s="29">
        <f t="shared" si="16"/>
        <v>0.6527495691476379</v>
      </c>
      <c r="K148" s="29">
        <f t="shared" si="17"/>
        <v>0.9825801013422131</v>
      </c>
    </row>
    <row r="149" spans="1:11" ht="21.75" customHeight="1">
      <c r="A149" s="21"/>
      <c r="B149" s="21">
        <v>2</v>
      </c>
      <c r="C149" s="32"/>
      <c r="D149" s="38" t="s">
        <v>122</v>
      </c>
      <c r="E149" s="17">
        <f>SUM(E150:E151)</f>
        <v>53526791</v>
      </c>
      <c r="F149" s="17">
        <f>SUM(F150:F151)</f>
        <v>53536683.3</v>
      </c>
      <c r="G149" s="17">
        <f>SUM(G150:G151)</f>
        <v>35588898.5</v>
      </c>
      <c r="H149" s="17">
        <f>SUM(H150:H151)</f>
        <v>35665898.8</v>
      </c>
      <c r="I149" s="17">
        <f>SUM(I150:I151)</f>
        <v>35065598.43</v>
      </c>
      <c r="J149" s="29">
        <f t="shared" si="16"/>
        <v>0.6549826449558933</v>
      </c>
      <c r="K149" s="29">
        <f t="shared" si="17"/>
        <v>0.9831687861459418</v>
      </c>
    </row>
    <row r="150" spans="1:11" ht="21.75" customHeight="1">
      <c r="A150" s="21"/>
      <c r="B150" s="21"/>
      <c r="C150" s="32">
        <v>1</v>
      </c>
      <c r="D150" s="38" t="s">
        <v>123</v>
      </c>
      <c r="E150" s="34">
        <v>38811887.6</v>
      </c>
      <c r="F150" s="34">
        <v>38811602</v>
      </c>
      <c r="G150" s="34">
        <v>25783807</v>
      </c>
      <c r="H150" s="34">
        <v>25831807.3</v>
      </c>
      <c r="I150" s="34">
        <v>25533267.3</v>
      </c>
      <c r="J150" s="29">
        <f t="shared" si="16"/>
        <v>0.6578771806430459</v>
      </c>
      <c r="K150" s="29">
        <f t="shared" si="17"/>
        <v>0.9884429302010161</v>
      </c>
    </row>
    <row r="151" spans="1:11" ht="21.75" customHeight="1">
      <c r="A151" s="21"/>
      <c r="B151" s="21"/>
      <c r="C151" s="32">
        <v>2</v>
      </c>
      <c r="D151" s="38" t="s">
        <v>124</v>
      </c>
      <c r="E151" s="34">
        <v>14714903.4</v>
      </c>
      <c r="F151" s="34">
        <v>14725081.3</v>
      </c>
      <c r="G151" s="34">
        <v>9805091.5</v>
      </c>
      <c r="H151" s="34">
        <v>9834091.5</v>
      </c>
      <c r="I151" s="34">
        <v>9532331.13</v>
      </c>
      <c r="J151" s="29">
        <f t="shared" si="16"/>
        <v>0.6473533786193765</v>
      </c>
      <c r="K151" s="29">
        <f t="shared" si="17"/>
        <v>0.9693148706212465</v>
      </c>
    </row>
    <row r="152" spans="1:11" ht="45" customHeight="1">
      <c r="A152" s="21"/>
      <c r="B152" s="21">
        <v>3</v>
      </c>
      <c r="C152" s="32"/>
      <c r="D152" s="38" t="s">
        <v>125</v>
      </c>
      <c r="E152" s="17">
        <f>SUM(E153:E154)</f>
        <v>10619426.1</v>
      </c>
      <c r="F152" s="17">
        <f>SUM(F153:F154)</f>
        <v>10619426.1</v>
      </c>
      <c r="G152" s="17">
        <f>SUM(G153:G154)</f>
        <v>7144684.300000001</v>
      </c>
      <c r="H152" s="17">
        <f>SUM(H153:H154)</f>
        <v>7144684.300000001</v>
      </c>
      <c r="I152" s="17">
        <f>SUM(I153:I154)</f>
        <v>7060311.7</v>
      </c>
      <c r="J152" s="29">
        <f t="shared" si="16"/>
        <v>0.6648487059013481</v>
      </c>
      <c r="K152" s="29">
        <f t="shared" si="17"/>
        <v>0.9881908568024481</v>
      </c>
    </row>
    <row r="153" spans="1:11" ht="27">
      <c r="A153" s="21"/>
      <c r="B153" s="21"/>
      <c r="C153" s="32">
        <v>1</v>
      </c>
      <c r="D153" s="38" t="s">
        <v>126</v>
      </c>
      <c r="E153" s="34">
        <v>2660918</v>
      </c>
      <c r="F153" s="34">
        <v>2660918</v>
      </c>
      <c r="G153" s="34">
        <v>1785888.4</v>
      </c>
      <c r="H153" s="34">
        <v>1785888.4</v>
      </c>
      <c r="I153" s="34">
        <v>1766150.2</v>
      </c>
      <c r="J153" s="29">
        <f t="shared" si="16"/>
        <v>0.6637371764180632</v>
      </c>
      <c r="K153" s="29">
        <f t="shared" si="17"/>
        <v>0.9889476856448589</v>
      </c>
    </row>
    <row r="154" spans="1:11" ht="21" customHeight="1">
      <c r="A154" s="21"/>
      <c r="B154" s="21"/>
      <c r="C154" s="32">
        <v>2</v>
      </c>
      <c r="D154" s="38" t="s">
        <v>127</v>
      </c>
      <c r="E154" s="34">
        <v>7958508.1</v>
      </c>
      <c r="F154" s="34">
        <v>7958508.1</v>
      </c>
      <c r="G154" s="34">
        <v>5358795.9</v>
      </c>
      <c r="H154" s="34">
        <v>5358795.9</v>
      </c>
      <c r="I154" s="34">
        <v>5294161.5</v>
      </c>
      <c r="J154" s="29">
        <f t="shared" si="16"/>
        <v>0.6652203445015028</v>
      </c>
      <c r="K154" s="29">
        <f t="shared" si="17"/>
        <v>0.9879386337516605</v>
      </c>
    </row>
    <row r="155" spans="1:11" ht="21" customHeight="1">
      <c r="A155" s="21"/>
      <c r="B155" s="21">
        <v>4</v>
      </c>
      <c r="C155" s="32"/>
      <c r="D155" s="38" t="s">
        <v>128</v>
      </c>
      <c r="E155" s="17">
        <f>SUM(E156:E157)</f>
        <v>12151993.4</v>
      </c>
      <c r="F155" s="17">
        <f>SUM(F156:F157)</f>
        <v>12151993.4</v>
      </c>
      <c r="G155" s="17">
        <f>SUM(G156:G157)</f>
        <v>8588760.700000001</v>
      </c>
      <c r="H155" s="17">
        <f>SUM(H156:H157)</f>
        <v>8588760.700000001</v>
      </c>
      <c r="I155" s="17">
        <f>SUM(I156:I157)</f>
        <v>8303475.46</v>
      </c>
      <c r="J155" s="29">
        <f t="shared" si="16"/>
        <v>0.6833015116680363</v>
      </c>
      <c r="K155" s="29">
        <f t="shared" si="17"/>
        <v>0.9667838876917364</v>
      </c>
    </row>
    <row r="156" spans="1:11" ht="21" customHeight="1">
      <c r="A156" s="21"/>
      <c r="B156" s="21"/>
      <c r="C156" s="32">
        <v>1</v>
      </c>
      <c r="D156" s="38" t="s">
        <v>129</v>
      </c>
      <c r="E156" s="34">
        <v>11201029.3</v>
      </c>
      <c r="F156" s="34">
        <v>11201029.3</v>
      </c>
      <c r="G156" s="34">
        <v>7930006.4</v>
      </c>
      <c r="H156" s="34">
        <v>7930006.4</v>
      </c>
      <c r="I156" s="34">
        <v>7659323.36</v>
      </c>
      <c r="J156" s="29">
        <f t="shared" si="16"/>
        <v>0.6838053142134</v>
      </c>
      <c r="K156" s="29">
        <f t="shared" si="17"/>
        <v>0.9658659745848377</v>
      </c>
    </row>
    <row r="157" spans="1:11" ht="21" customHeight="1">
      <c r="A157" s="21"/>
      <c r="B157" s="21"/>
      <c r="C157" s="32">
        <v>2</v>
      </c>
      <c r="D157" s="38" t="s">
        <v>130</v>
      </c>
      <c r="E157" s="34">
        <v>950964.1</v>
      </c>
      <c r="F157" s="34">
        <v>950964.1</v>
      </c>
      <c r="G157" s="34">
        <v>658754.3</v>
      </c>
      <c r="H157" s="34">
        <v>658754.3</v>
      </c>
      <c r="I157" s="34">
        <v>644152.1</v>
      </c>
      <c r="J157" s="29">
        <f t="shared" si="16"/>
        <v>0.6773674211255714</v>
      </c>
      <c r="K157" s="29">
        <f t="shared" si="17"/>
        <v>0.9778336171771478</v>
      </c>
    </row>
    <row r="158" spans="1:11" ht="22.5" customHeight="1">
      <c r="A158" s="21"/>
      <c r="B158" s="21">
        <v>5</v>
      </c>
      <c r="C158" s="32"/>
      <c r="D158" s="38" t="s">
        <v>131</v>
      </c>
      <c r="E158" s="17">
        <f>SUM(E159:E160)</f>
        <v>5616066.3</v>
      </c>
      <c r="F158" s="17">
        <f>SUM(F159:F160)</f>
        <v>5541060.4</v>
      </c>
      <c r="G158" s="17">
        <f>SUM(G159:G160)</f>
        <v>3973898.7</v>
      </c>
      <c r="H158" s="17">
        <f>SUM(H159:H160)</f>
        <v>3915784.5</v>
      </c>
      <c r="I158" s="17">
        <f>SUM(I159:I160)</f>
        <v>3724386.8499999996</v>
      </c>
      <c r="J158" s="29">
        <f t="shared" si="16"/>
        <v>0.6721433410110453</v>
      </c>
      <c r="K158" s="29">
        <f t="shared" si="17"/>
        <v>0.9511215057927728</v>
      </c>
    </row>
    <row r="159" spans="1:11" ht="20.25" customHeight="1">
      <c r="A159" s="21"/>
      <c r="B159" s="21"/>
      <c r="C159" s="32">
        <v>1</v>
      </c>
      <c r="D159" s="38" t="s">
        <v>132</v>
      </c>
      <c r="E159" s="34">
        <v>4351511.3</v>
      </c>
      <c r="F159" s="34">
        <v>4351511.3</v>
      </c>
      <c r="G159" s="34">
        <v>3077587</v>
      </c>
      <c r="H159" s="34">
        <v>3077587</v>
      </c>
      <c r="I159" s="34">
        <v>3033742.8</v>
      </c>
      <c r="J159" s="29">
        <f t="shared" si="16"/>
        <v>0.6971699234700367</v>
      </c>
      <c r="K159" s="29">
        <f t="shared" si="17"/>
        <v>0.9857537089934418</v>
      </c>
    </row>
    <row r="160" spans="1:11" ht="20.25" customHeight="1">
      <c r="A160" s="21"/>
      <c r="B160" s="21"/>
      <c r="C160" s="32">
        <v>2</v>
      </c>
      <c r="D160" s="38" t="s">
        <v>133</v>
      </c>
      <c r="E160" s="34">
        <v>1264555</v>
      </c>
      <c r="F160" s="34">
        <v>1189549.1</v>
      </c>
      <c r="G160" s="34">
        <v>896311.7</v>
      </c>
      <c r="H160" s="34">
        <v>838197.5</v>
      </c>
      <c r="I160" s="34">
        <v>690644.05</v>
      </c>
      <c r="J160" s="29">
        <f t="shared" si="16"/>
        <v>0.5805931423931976</v>
      </c>
      <c r="K160" s="29">
        <f t="shared" si="17"/>
        <v>0.8239633857175667</v>
      </c>
    </row>
    <row r="161" spans="1:11" ht="27">
      <c r="A161" s="21"/>
      <c r="B161" s="21">
        <v>6</v>
      </c>
      <c r="C161" s="32"/>
      <c r="D161" s="38" t="s">
        <v>134</v>
      </c>
      <c r="E161" s="17">
        <f>E162</f>
        <v>14991683.8</v>
      </c>
      <c r="F161" s="17">
        <f>F162</f>
        <v>14886411.8</v>
      </c>
      <c r="G161" s="17">
        <f>G162</f>
        <v>11477793.4</v>
      </c>
      <c r="H161" s="17">
        <f>H162</f>
        <v>11305413.4</v>
      </c>
      <c r="I161" s="17">
        <f>I162</f>
        <v>7903070.38</v>
      </c>
      <c r="J161" s="29">
        <f t="shared" si="16"/>
        <v>0.5308915597780252</v>
      </c>
      <c r="K161" s="29">
        <f t="shared" si="17"/>
        <v>0.6990518701421391</v>
      </c>
    </row>
    <row r="162" spans="1:11" ht="27" customHeight="1">
      <c r="A162" s="21"/>
      <c r="B162" s="21"/>
      <c r="C162" s="32">
        <v>1</v>
      </c>
      <c r="D162" s="38" t="s">
        <v>134</v>
      </c>
      <c r="E162" s="34">
        <v>14991683.8</v>
      </c>
      <c r="F162" s="34">
        <v>14886411.8</v>
      </c>
      <c r="G162" s="34">
        <v>11477793.4</v>
      </c>
      <c r="H162" s="34">
        <v>11305413.4</v>
      </c>
      <c r="I162" s="34">
        <v>7903070.38</v>
      </c>
      <c r="J162" s="29">
        <f t="shared" si="16"/>
        <v>0.5308915597780252</v>
      </c>
      <c r="K162" s="29">
        <f t="shared" si="17"/>
        <v>0.6990518701421391</v>
      </c>
    </row>
    <row r="163" spans="1:11" ht="19.5" customHeight="1">
      <c r="A163" s="21"/>
      <c r="B163" s="21">
        <v>8</v>
      </c>
      <c r="C163" s="32"/>
      <c r="D163" s="38" t="s">
        <v>135</v>
      </c>
      <c r="E163" s="17">
        <f>E164</f>
        <v>1118314.8</v>
      </c>
      <c r="F163" s="17">
        <f>F164</f>
        <v>1641496.4</v>
      </c>
      <c r="G163" s="17">
        <f>G164</f>
        <v>772181.9</v>
      </c>
      <c r="H163" s="17">
        <f>H164</f>
        <v>1295363.5</v>
      </c>
      <c r="I163" s="17">
        <f>I164</f>
        <v>726998.59</v>
      </c>
      <c r="J163" s="29">
        <f t="shared" si="16"/>
        <v>0.4428877151360186</v>
      </c>
      <c r="K163" s="29">
        <f t="shared" si="17"/>
        <v>0.5612313377673526</v>
      </c>
    </row>
    <row r="164" spans="1:11" ht="19.5" customHeight="1">
      <c r="A164" s="21"/>
      <c r="B164" s="21"/>
      <c r="C164" s="32">
        <v>1</v>
      </c>
      <c r="D164" s="38" t="s">
        <v>135</v>
      </c>
      <c r="E164" s="34">
        <v>1118314.8</v>
      </c>
      <c r="F164" s="34">
        <v>1641496.4</v>
      </c>
      <c r="G164" s="34">
        <v>772181.9</v>
      </c>
      <c r="H164" s="34">
        <v>1295363.5</v>
      </c>
      <c r="I164" s="34">
        <v>726998.59</v>
      </c>
      <c r="J164" s="29">
        <f t="shared" si="16"/>
        <v>0.4428877151360186</v>
      </c>
      <c r="K164" s="29">
        <f t="shared" si="17"/>
        <v>0.5612313377673526</v>
      </c>
    </row>
    <row r="165" spans="1:11" ht="14.25">
      <c r="A165" s="21">
        <v>10</v>
      </c>
      <c r="B165" s="21"/>
      <c r="C165" s="13"/>
      <c r="D165" s="22" t="s">
        <v>136</v>
      </c>
      <c r="E165" s="23">
        <f>SUM(E167,E170,E172,E174,E176,E178,E180,E182)</f>
        <v>408681176.09999996</v>
      </c>
      <c r="F165" s="23">
        <f>SUM(F167,F170,F172,F174,F176,F178,F180,F182)</f>
        <v>413777676.37</v>
      </c>
      <c r="G165" s="23">
        <f>SUM(G167,G170,G172,G174,G176,G178,G180,G182)</f>
        <v>315139906.40000004</v>
      </c>
      <c r="H165" s="23">
        <f>SUM(H167,H170,H172,H174,H176,H178,H180,H182)</f>
        <v>320236876.97</v>
      </c>
      <c r="I165" s="23">
        <f>SUM(I167,I170,I172,I174,I176,I178,I180,I182)</f>
        <v>305481724.96</v>
      </c>
      <c r="J165" s="31">
        <f t="shared" si="16"/>
        <v>0.7382750264343363</v>
      </c>
      <c r="K165" s="31">
        <f t="shared" si="17"/>
        <v>0.953924257101151</v>
      </c>
    </row>
    <row r="166" spans="1:11" ht="14.25" customHeight="1">
      <c r="A166" s="21"/>
      <c r="B166" s="21"/>
      <c r="C166" s="21"/>
      <c r="D166" s="25" t="s">
        <v>15</v>
      </c>
      <c r="E166" s="17"/>
      <c r="F166" s="17"/>
      <c r="G166" s="17"/>
      <c r="H166" s="17"/>
      <c r="I166" s="17"/>
      <c r="J166" s="29"/>
      <c r="K166" s="29"/>
    </row>
    <row r="167" spans="1:11" ht="19.5" customHeight="1">
      <c r="A167" s="21"/>
      <c r="B167" s="21">
        <v>1</v>
      </c>
      <c r="C167" s="21"/>
      <c r="D167" s="25" t="s">
        <v>137</v>
      </c>
      <c r="E167" s="17">
        <f>SUM(E168:E169)</f>
        <v>1273728</v>
      </c>
      <c r="F167" s="17">
        <f>SUM(F168:F169)</f>
        <v>1273728</v>
      </c>
      <c r="G167" s="17">
        <f>SUM(G168:G169)</f>
        <v>898971.9</v>
      </c>
      <c r="H167" s="17">
        <f>SUM(H168:H169)</f>
        <v>898971.9</v>
      </c>
      <c r="I167" s="17">
        <f>SUM(I168:I169)</f>
        <v>564469.69</v>
      </c>
      <c r="J167" s="29">
        <f aca="true" t="shared" si="18" ref="J167:J185">I167/F167</f>
        <v>0.44316344619887443</v>
      </c>
      <c r="K167" s="29">
        <f aca="true" t="shared" si="19" ref="K167:K185">I167/H167</f>
        <v>0.6279058221953322</v>
      </c>
    </row>
    <row r="168" spans="1:11" ht="19.5" customHeight="1">
      <c r="A168" s="21"/>
      <c r="B168" s="21"/>
      <c r="C168" s="21">
        <v>1</v>
      </c>
      <c r="D168" s="30" t="s">
        <v>138</v>
      </c>
      <c r="E168" s="17">
        <v>193341.6</v>
      </c>
      <c r="F168" s="17">
        <v>193341.6</v>
      </c>
      <c r="G168" s="17">
        <v>139433.1</v>
      </c>
      <c r="H168" s="17">
        <v>139433.1</v>
      </c>
      <c r="I168" s="17">
        <v>76615.5</v>
      </c>
      <c r="J168" s="29">
        <f t="shared" si="18"/>
        <v>0.3962701250015516</v>
      </c>
      <c r="K168" s="29">
        <f t="shared" si="19"/>
        <v>0.5494785671408008</v>
      </c>
    </row>
    <row r="169" spans="1:11" ht="19.5" customHeight="1">
      <c r="A169" s="21"/>
      <c r="B169" s="21"/>
      <c r="C169" s="21">
        <v>2</v>
      </c>
      <c r="D169" s="30" t="s">
        <v>139</v>
      </c>
      <c r="E169" s="17">
        <v>1080386.4</v>
      </c>
      <c r="F169" s="17">
        <v>1080386.4</v>
      </c>
      <c r="G169" s="17">
        <v>759538.8</v>
      </c>
      <c r="H169" s="17">
        <v>759538.8</v>
      </c>
      <c r="I169" s="17">
        <v>487854.19</v>
      </c>
      <c r="J169" s="29">
        <f t="shared" si="18"/>
        <v>0.4515552861457716</v>
      </c>
      <c r="K169" s="29">
        <f t="shared" si="19"/>
        <v>0.642303184511443</v>
      </c>
    </row>
    <row r="170" spans="1:11" ht="19.5" customHeight="1">
      <c r="A170" s="21"/>
      <c r="B170" s="21">
        <v>2</v>
      </c>
      <c r="C170" s="21"/>
      <c r="D170" s="30" t="s">
        <v>140</v>
      </c>
      <c r="E170" s="17">
        <f>E171</f>
        <v>297039470.2</v>
      </c>
      <c r="F170" s="17">
        <f>F171</f>
        <v>297039470.2</v>
      </c>
      <c r="G170" s="17">
        <f>G171</f>
        <v>230902030.7</v>
      </c>
      <c r="H170" s="17">
        <f>H171</f>
        <v>231288030.7</v>
      </c>
      <c r="I170" s="17">
        <f>I171</f>
        <v>228738870.25</v>
      </c>
      <c r="J170" s="29">
        <f t="shared" si="18"/>
        <v>0.7700622078809513</v>
      </c>
      <c r="K170" s="29">
        <f t="shared" si="19"/>
        <v>0.988978416036987</v>
      </c>
    </row>
    <row r="171" spans="1:11" ht="19.5" customHeight="1">
      <c r="A171" s="21"/>
      <c r="B171" s="21"/>
      <c r="C171" s="21">
        <v>1</v>
      </c>
      <c r="D171" s="30" t="s">
        <v>140</v>
      </c>
      <c r="E171" s="17">
        <v>297039470.2</v>
      </c>
      <c r="F171" s="17">
        <v>297039470.2</v>
      </c>
      <c r="G171" s="17">
        <v>230902030.7</v>
      </c>
      <c r="H171" s="17">
        <v>231288030.7</v>
      </c>
      <c r="I171" s="17">
        <v>228738870.25</v>
      </c>
      <c r="J171" s="29">
        <f t="shared" si="18"/>
        <v>0.7700622078809513</v>
      </c>
      <c r="K171" s="29">
        <f t="shared" si="19"/>
        <v>0.988978416036987</v>
      </c>
    </row>
    <row r="172" spans="1:11" ht="19.5" customHeight="1">
      <c r="A172" s="21"/>
      <c r="B172" s="21">
        <v>3</v>
      </c>
      <c r="C172" s="21"/>
      <c r="D172" s="30" t="s">
        <v>141</v>
      </c>
      <c r="E172" s="17">
        <f>E173</f>
        <v>5122200</v>
      </c>
      <c r="F172" s="17">
        <f>F173</f>
        <v>5122200</v>
      </c>
      <c r="G172" s="17">
        <f>G173</f>
        <v>4089810</v>
      </c>
      <c r="H172" s="17">
        <f>H173</f>
        <v>4090400</v>
      </c>
      <c r="I172" s="17">
        <f>I173</f>
        <v>3462611.13</v>
      </c>
      <c r="J172" s="29">
        <f t="shared" si="18"/>
        <v>0.6760007672484479</v>
      </c>
      <c r="K172" s="29">
        <f t="shared" si="19"/>
        <v>0.8465213988851946</v>
      </c>
    </row>
    <row r="173" spans="1:11" ht="19.5" customHeight="1">
      <c r="A173" s="21"/>
      <c r="B173" s="21"/>
      <c r="C173" s="21">
        <v>1</v>
      </c>
      <c r="D173" s="30" t="s">
        <v>141</v>
      </c>
      <c r="E173" s="17">
        <v>5122200</v>
      </c>
      <c r="F173" s="17">
        <v>5122200</v>
      </c>
      <c r="G173" s="17">
        <v>4089810</v>
      </c>
      <c r="H173" s="17">
        <v>4090400</v>
      </c>
      <c r="I173" s="17">
        <v>3462611.13</v>
      </c>
      <c r="J173" s="29">
        <f t="shared" si="18"/>
        <v>0.6760007672484479</v>
      </c>
      <c r="K173" s="29">
        <f t="shared" si="19"/>
        <v>0.8465213988851946</v>
      </c>
    </row>
    <row r="174" spans="1:11" ht="19.5" customHeight="1">
      <c r="A174" s="21"/>
      <c r="B174" s="21">
        <v>4</v>
      </c>
      <c r="C174" s="21"/>
      <c r="D174" s="30" t="s">
        <v>142</v>
      </c>
      <c r="E174" s="17">
        <f>E175</f>
        <v>67023725.9</v>
      </c>
      <c r="F174" s="17">
        <f>F175</f>
        <v>66967680.7</v>
      </c>
      <c r="G174" s="17">
        <f>G175</f>
        <v>50429145.7</v>
      </c>
      <c r="H174" s="17">
        <f>H175</f>
        <v>50373100.5</v>
      </c>
      <c r="I174" s="17">
        <f>I175</f>
        <v>44669005.72</v>
      </c>
      <c r="J174" s="29">
        <f t="shared" si="18"/>
        <v>0.6670233350339099</v>
      </c>
      <c r="K174" s="29">
        <f t="shared" si="19"/>
        <v>0.8867630794336354</v>
      </c>
    </row>
    <row r="175" spans="1:11" ht="19.5" customHeight="1">
      <c r="A175" s="21"/>
      <c r="B175" s="21"/>
      <c r="C175" s="21">
        <v>1</v>
      </c>
      <c r="D175" s="30" t="s">
        <v>142</v>
      </c>
      <c r="E175" s="17">
        <v>67023725.9</v>
      </c>
      <c r="F175" s="17">
        <v>66967680.7</v>
      </c>
      <c r="G175" s="17">
        <v>50429145.7</v>
      </c>
      <c r="H175" s="17">
        <v>50373100.5</v>
      </c>
      <c r="I175" s="17">
        <v>44669005.72</v>
      </c>
      <c r="J175" s="29">
        <f t="shared" si="18"/>
        <v>0.6670233350339099</v>
      </c>
      <c r="K175" s="29">
        <f t="shared" si="19"/>
        <v>0.8867630794336354</v>
      </c>
    </row>
    <row r="176" spans="1:11" ht="19.5" customHeight="1">
      <c r="A176" s="21"/>
      <c r="B176" s="21">
        <v>5</v>
      </c>
      <c r="C176" s="21"/>
      <c r="D176" s="30" t="s">
        <v>143</v>
      </c>
      <c r="E176" s="17">
        <f>E177</f>
        <v>1627449.5</v>
      </c>
      <c r="F176" s="17">
        <f>F177</f>
        <v>1627449.5</v>
      </c>
      <c r="G176" s="17">
        <f>G177</f>
        <v>1345648.5</v>
      </c>
      <c r="H176" s="17">
        <f>H177</f>
        <v>1345648.5</v>
      </c>
      <c r="I176" s="17">
        <f>I177</f>
        <v>231618.11</v>
      </c>
      <c r="J176" s="29">
        <f t="shared" si="18"/>
        <v>0.14231969102574304</v>
      </c>
      <c r="K176" s="29">
        <f t="shared" si="19"/>
        <v>0.17212378269659573</v>
      </c>
    </row>
    <row r="177" spans="1:11" ht="19.5" customHeight="1">
      <c r="A177" s="21"/>
      <c r="B177" s="21"/>
      <c r="C177" s="21">
        <v>1</v>
      </c>
      <c r="D177" s="30" t="s">
        <v>143</v>
      </c>
      <c r="E177" s="17">
        <v>1627449.5</v>
      </c>
      <c r="F177" s="17">
        <v>1627449.5</v>
      </c>
      <c r="G177" s="17">
        <v>1345648.5</v>
      </c>
      <c r="H177" s="17">
        <v>1345648.5</v>
      </c>
      <c r="I177" s="17">
        <v>231618.11</v>
      </c>
      <c r="J177" s="29">
        <f t="shared" si="18"/>
        <v>0.14231969102574304</v>
      </c>
      <c r="K177" s="29">
        <f t="shared" si="19"/>
        <v>0.17212378269659573</v>
      </c>
    </row>
    <row r="178" spans="1:11" ht="18.75" customHeight="1">
      <c r="A178" s="21"/>
      <c r="B178" s="21">
        <v>6</v>
      </c>
      <c r="C178" s="21"/>
      <c r="D178" s="30" t="s">
        <v>144</v>
      </c>
      <c r="E178" s="17">
        <f>E179</f>
        <v>500000</v>
      </c>
      <c r="F178" s="17">
        <f>F179</f>
        <v>500000</v>
      </c>
      <c r="G178" s="17">
        <f>G179</f>
        <v>375000</v>
      </c>
      <c r="H178" s="17">
        <f>H179</f>
        <v>375000</v>
      </c>
      <c r="I178" s="17">
        <f>I179</f>
        <v>75195</v>
      </c>
      <c r="J178" s="29">
        <f t="shared" si="18"/>
        <v>0.15039</v>
      </c>
      <c r="K178" s="29">
        <f t="shared" si="19"/>
        <v>0.20052</v>
      </c>
    </row>
    <row r="179" spans="1:11" ht="18.75" customHeight="1">
      <c r="A179" s="21"/>
      <c r="B179" s="21"/>
      <c r="C179" s="21">
        <v>1</v>
      </c>
      <c r="D179" s="30" t="s">
        <v>144</v>
      </c>
      <c r="E179" s="17">
        <v>500000</v>
      </c>
      <c r="F179" s="17">
        <v>500000</v>
      </c>
      <c r="G179" s="17">
        <v>375000</v>
      </c>
      <c r="H179" s="17">
        <v>375000</v>
      </c>
      <c r="I179" s="17">
        <v>75195</v>
      </c>
      <c r="J179" s="29">
        <f t="shared" si="18"/>
        <v>0.15039</v>
      </c>
      <c r="K179" s="29">
        <f t="shared" si="19"/>
        <v>0.20052</v>
      </c>
    </row>
    <row r="180" spans="1:11" ht="27">
      <c r="A180" s="21"/>
      <c r="B180" s="21">
        <v>7</v>
      </c>
      <c r="C180" s="21"/>
      <c r="D180" s="30" t="s">
        <v>145</v>
      </c>
      <c r="E180" s="17">
        <f>E181</f>
        <v>13268248.1</v>
      </c>
      <c r="F180" s="17">
        <f>F181</f>
        <v>13268248.1</v>
      </c>
      <c r="G180" s="17">
        <f>G181</f>
        <v>9950765.3</v>
      </c>
      <c r="H180" s="17">
        <f>H181</f>
        <v>9564175.3</v>
      </c>
      <c r="I180" s="17">
        <f>I181</f>
        <v>9442920.82</v>
      </c>
      <c r="J180" s="29">
        <f t="shared" si="18"/>
        <v>0.7116931149335383</v>
      </c>
      <c r="K180" s="29">
        <f t="shared" si="19"/>
        <v>0.9873220140580233</v>
      </c>
    </row>
    <row r="181" spans="1:11" ht="27">
      <c r="A181" s="21"/>
      <c r="B181" s="21"/>
      <c r="C181" s="21">
        <v>1</v>
      </c>
      <c r="D181" s="30" t="s">
        <v>145</v>
      </c>
      <c r="E181" s="17">
        <v>13268248.1</v>
      </c>
      <c r="F181" s="17">
        <v>13268248.1</v>
      </c>
      <c r="G181" s="17">
        <v>9950765.3</v>
      </c>
      <c r="H181" s="17">
        <v>9564175.3</v>
      </c>
      <c r="I181" s="17">
        <v>9442920.82</v>
      </c>
      <c r="J181" s="29">
        <f t="shared" si="18"/>
        <v>0.7116931149335383</v>
      </c>
      <c r="K181" s="29">
        <f t="shared" si="19"/>
        <v>0.9873220140580233</v>
      </c>
    </row>
    <row r="182" spans="1:11" ht="27">
      <c r="A182" s="21"/>
      <c r="B182" s="21">
        <v>9</v>
      </c>
      <c r="C182" s="21"/>
      <c r="D182" s="30" t="s">
        <v>146</v>
      </c>
      <c r="E182" s="17">
        <f>SUM(E183:E184)</f>
        <v>22826354.4</v>
      </c>
      <c r="F182" s="17">
        <f>SUM(F183:F184)</f>
        <v>27978899.87</v>
      </c>
      <c r="G182" s="17">
        <f>SUM(G183:G184)</f>
        <v>17148534.3</v>
      </c>
      <c r="H182" s="17">
        <f>SUM(H183:H184)</f>
        <v>22301550.07</v>
      </c>
      <c r="I182" s="17">
        <f>SUM(I183:I184)</f>
        <v>18297034.240000002</v>
      </c>
      <c r="J182" s="29">
        <f t="shared" si="18"/>
        <v>0.6539583159100101</v>
      </c>
      <c r="K182" s="29">
        <f t="shared" si="19"/>
        <v>0.8204377804488637</v>
      </c>
    </row>
    <row r="183" spans="1:11" ht="27">
      <c r="A183" s="21"/>
      <c r="B183" s="21"/>
      <c r="C183" s="21">
        <v>1</v>
      </c>
      <c r="D183" s="30" t="s">
        <v>146</v>
      </c>
      <c r="E183" s="17">
        <v>7079505.6</v>
      </c>
      <c r="F183" s="17">
        <v>7088782</v>
      </c>
      <c r="G183" s="17">
        <v>5254623</v>
      </c>
      <c r="H183" s="17">
        <v>5263899.4</v>
      </c>
      <c r="I183" s="17">
        <v>3850486.24</v>
      </c>
      <c r="J183" s="29">
        <f t="shared" si="18"/>
        <v>0.5431802303978315</v>
      </c>
      <c r="K183" s="29">
        <f t="shared" si="19"/>
        <v>0.7314893289943953</v>
      </c>
    </row>
    <row r="184" spans="1:11" ht="40.5">
      <c r="A184" s="21"/>
      <c r="B184" s="21"/>
      <c r="C184" s="21">
        <v>2</v>
      </c>
      <c r="D184" s="30" t="s">
        <v>147</v>
      </c>
      <c r="E184" s="17">
        <v>15746848.8</v>
      </c>
      <c r="F184" s="17">
        <v>20890117.87</v>
      </c>
      <c r="G184" s="17">
        <v>11893911.3</v>
      </c>
      <c r="H184" s="17">
        <v>17037650.67</v>
      </c>
      <c r="I184" s="17">
        <v>14446548</v>
      </c>
      <c r="J184" s="29">
        <f t="shared" si="18"/>
        <v>0.6915493770739551</v>
      </c>
      <c r="K184" s="29">
        <f t="shared" si="19"/>
        <v>0.8479190165248293</v>
      </c>
    </row>
    <row r="185" spans="1:11" ht="28.5">
      <c r="A185" s="21">
        <v>11</v>
      </c>
      <c r="B185" s="21"/>
      <c r="C185" s="13"/>
      <c r="D185" s="22" t="s">
        <v>148</v>
      </c>
      <c r="E185" s="23">
        <f>E187</f>
        <v>25074440</v>
      </c>
      <c r="F185" s="23">
        <f>F187</f>
        <v>29219999.610000003</v>
      </c>
      <c r="G185" s="23">
        <f>G187</f>
        <v>16298342.6</v>
      </c>
      <c r="H185" s="23">
        <f>H187</f>
        <v>19502732.41</v>
      </c>
      <c r="I185" s="23">
        <f>I187</f>
        <v>8829318.43</v>
      </c>
      <c r="J185" s="31">
        <f t="shared" si="18"/>
        <v>0.30216695920072256</v>
      </c>
      <c r="K185" s="31">
        <f t="shared" si="19"/>
        <v>0.4527221234637244</v>
      </c>
    </row>
    <row r="186" spans="1:11" ht="14.25">
      <c r="A186" s="21"/>
      <c r="B186" s="21"/>
      <c r="C186" s="21"/>
      <c r="D186" s="25" t="s">
        <v>15</v>
      </c>
      <c r="E186" s="17"/>
      <c r="F186" s="17"/>
      <c r="G186" s="17"/>
      <c r="H186" s="17"/>
      <c r="I186" s="17"/>
      <c r="J186" s="29"/>
      <c r="K186" s="29"/>
    </row>
    <row r="187" spans="1:11" ht="27">
      <c r="A187" s="21"/>
      <c r="B187" s="21">
        <v>1</v>
      </c>
      <c r="C187" s="21"/>
      <c r="D187" s="30" t="s">
        <v>149</v>
      </c>
      <c r="E187" s="17">
        <f>E188</f>
        <v>25074440</v>
      </c>
      <c r="F187" s="17">
        <f>F188</f>
        <v>29219999.610000003</v>
      </c>
      <c r="G187" s="17">
        <f>G188</f>
        <v>16298342.6</v>
      </c>
      <c r="H187" s="17">
        <f>H188</f>
        <v>19502732.41</v>
      </c>
      <c r="I187" s="17">
        <f>I188</f>
        <v>8829318.43</v>
      </c>
      <c r="J187" s="29">
        <f>I187/F187</f>
        <v>0.30216695920072256</v>
      </c>
      <c r="K187" s="29">
        <f>I187/H187</f>
        <v>0.4527221234637244</v>
      </c>
    </row>
    <row r="188" spans="1:11" ht="14.25">
      <c r="A188" s="39"/>
      <c r="B188" s="39"/>
      <c r="C188" s="39">
        <v>1</v>
      </c>
      <c r="D188" s="40" t="s">
        <v>150</v>
      </c>
      <c r="E188" s="41">
        <v>25074440</v>
      </c>
      <c r="F188" s="41">
        <f>29220000.01-0.4</f>
        <v>29219999.610000003</v>
      </c>
      <c r="G188" s="41">
        <v>16298342.6</v>
      </c>
      <c r="H188" s="41">
        <v>19502732.41</v>
      </c>
      <c r="I188" s="41">
        <v>8829318.43</v>
      </c>
      <c r="J188" s="42">
        <f>I188/F188</f>
        <v>0.30216695920072256</v>
      </c>
      <c r="K188" s="42">
        <f>I188/H188</f>
        <v>0.4527221234637244</v>
      </c>
    </row>
    <row r="189" spans="1:11" ht="21.75" customHeight="1">
      <c r="A189" s="43" t="s">
        <v>151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</row>
    <row r="190" spans="1:11" ht="36" customHeight="1">
      <c r="A190" s="43" t="s">
        <v>152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 ht="20.25" customHeight="1">
      <c r="A191" s="43" t="s">
        <v>153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1:11" ht="13.5">
      <c r="A192" s="44"/>
      <c r="B192" s="44"/>
      <c r="C192" s="44"/>
      <c r="D192" s="45"/>
      <c r="E192" s="46"/>
      <c r="F192" s="44"/>
      <c r="G192" s="44"/>
      <c r="H192" s="46"/>
      <c r="I192" s="46"/>
      <c r="J192" s="46"/>
      <c r="K192" s="44"/>
    </row>
    <row r="193" spans="1:11" ht="13.5">
      <c r="A193" s="44"/>
      <c r="B193" s="44"/>
      <c r="C193" s="44"/>
      <c r="D193" s="45"/>
      <c r="E193" s="46"/>
      <c r="F193" s="44"/>
      <c r="G193" s="44"/>
      <c r="H193" s="46"/>
      <c r="I193" s="46"/>
      <c r="J193" s="46"/>
      <c r="K193" s="44"/>
    </row>
    <row r="194" spans="1:11" ht="13.5">
      <c r="A194" s="44"/>
      <c r="B194" s="44"/>
      <c r="C194" s="44"/>
      <c r="D194" s="45"/>
      <c r="E194" s="46"/>
      <c r="F194" s="44"/>
      <c r="G194" s="44"/>
      <c r="H194" s="46"/>
      <c r="I194" s="46"/>
      <c r="J194" s="46"/>
      <c r="K194" s="44"/>
    </row>
    <row r="195" spans="1:11" ht="13.5">
      <c r="A195" s="44"/>
      <c r="B195" s="44"/>
      <c r="C195" s="44"/>
      <c r="D195" s="45"/>
      <c r="E195" s="46"/>
      <c r="F195" s="44"/>
      <c r="G195" s="44"/>
      <c r="H195" s="46"/>
      <c r="I195" s="46"/>
      <c r="J195" s="46"/>
      <c r="K195" s="44"/>
    </row>
    <row r="196" spans="1:11" ht="13.5">
      <c r="A196" s="44"/>
      <c r="B196" s="44"/>
      <c r="C196" s="44"/>
      <c r="D196" s="45"/>
      <c r="E196" s="46"/>
      <c r="F196" s="44"/>
      <c r="G196" s="44"/>
      <c r="H196" s="46"/>
      <c r="I196" s="46"/>
      <c r="J196" s="46"/>
      <c r="K196" s="44"/>
    </row>
    <row r="197" spans="1:11" ht="13.5">
      <c r="A197" s="44"/>
      <c r="B197" s="44"/>
      <c r="C197" s="44"/>
      <c r="D197" s="45"/>
      <c r="E197" s="46"/>
      <c r="F197" s="44"/>
      <c r="G197" s="44"/>
      <c r="H197" s="46"/>
      <c r="I197" s="46"/>
      <c r="J197" s="46"/>
      <c r="K197" s="44"/>
    </row>
    <row r="198" spans="1:11" ht="13.5">
      <c r="A198" s="44"/>
      <c r="B198" s="44"/>
      <c r="C198" s="44"/>
      <c r="D198" s="45"/>
      <c r="E198" s="46"/>
      <c r="F198" s="44"/>
      <c r="G198" s="44"/>
      <c r="H198" s="46"/>
      <c r="I198" s="46"/>
      <c r="J198" s="46"/>
      <c r="K198" s="44"/>
    </row>
    <row r="199" spans="1:11" ht="13.5">
      <c r="A199" s="44"/>
      <c r="B199" s="44"/>
      <c r="C199" s="44"/>
      <c r="D199" s="45"/>
      <c r="E199" s="46"/>
      <c r="F199" s="44"/>
      <c r="G199" s="44"/>
      <c r="H199" s="46"/>
      <c r="I199" s="46"/>
      <c r="J199" s="46"/>
      <c r="K199" s="44"/>
    </row>
    <row r="200" spans="1:11" ht="13.5">
      <c r="A200" s="44"/>
      <c r="B200" s="44"/>
      <c r="C200" s="44"/>
      <c r="D200" s="45"/>
      <c r="E200" s="46"/>
      <c r="F200" s="44"/>
      <c r="G200" s="44"/>
      <c r="H200" s="46"/>
      <c r="I200" s="46"/>
      <c r="J200" s="46"/>
      <c r="K200" s="44"/>
    </row>
    <row r="201" spans="1:11" ht="13.5">
      <c r="A201" s="44"/>
      <c r="B201" s="44"/>
      <c r="C201" s="44"/>
      <c r="D201" s="45"/>
      <c r="E201" s="46"/>
      <c r="F201" s="44"/>
      <c r="G201" s="44"/>
      <c r="H201" s="46"/>
      <c r="I201" s="46"/>
      <c r="J201" s="46"/>
      <c r="K201" s="44"/>
    </row>
    <row r="202" spans="1:11" ht="13.5">
      <c r="A202" s="44"/>
      <c r="B202" s="44"/>
      <c r="C202" s="44"/>
      <c r="D202" s="45"/>
      <c r="E202" s="46"/>
      <c r="F202" s="44"/>
      <c r="G202" s="44"/>
      <c r="H202" s="46"/>
      <c r="I202" s="46"/>
      <c r="J202" s="46"/>
      <c r="K202" s="44"/>
    </row>
    <row r="203" spans="1:11" ht="13.5">
      <c r="A203" s="44"/>
      <c r="B203" s="44"/>
      <c r="C203" s="44"/>
      <c r="D203" s="45"/>
      <c r="E203" s="46"/>
      <c r="F203" s="44"/>
      <c r="G203" s="44"/>
      <c r="H203" s="46"/>
      <c r="I203" s="46"/>
      <c r="J203" s="46"/>
      <c r="K203" s="44"/>
    </row>
    <row r="204" spans="1:11" ht="13.5">
      <c r="A204" s="44"/>
      <c r="B204" s="44"/>
      <c r="C204" s="44"/>
      <c r="D204" s="45"/>
      <c r="E204" s="46"/>
      <c r="F204" s="44"/>
      <c r="G204" s="44"/>
      <c r="H204" s="46"/>
      <c r="I204" s="46"/>
      <c r="J204" s="46"/>
      <c r="K204" s="44"/>
    </row>
    <row r="205" spans="1:11" ht="13.5">
      <c r="A205" s="44"/>
      <c r="B205" s="44"/>
      <c r="C205" s="44"/>
      <c r="D205" s="45"/>
      <c r="E205" s="46"/>
      <c r="F205" s="44"/>
      <c r="G205" s="44"/>
      <c r="H205" s="46"/>
      <c r="I205" s="46"/>
      <c r="J205" s="46"/>
      <c r="K205" s="44"/>
    </row>
    <row r="206" spans="1:11" ht="13.5">
      <c r="A206" s="44"/>
      <c r="B206" s="44"/>
      <c r="C206" s="44"/>
      <c r="D206" s="45"/>
      <c r="E206" s="46"/>
      <c r="F206" s="44"/>
      <c r="G206" s="44"/>
      <c r="H206" s="46"/>
      <c r="I206" s="46"/>
      <c r="J206" s="46"/>
      <c r="K206" s="44"/>
    </row>
    <row r="207" spans="1:11" ht="13.5">
      <c r="A207" s="44"/>
      <c r="B207" s="44"/>
      <c r="C207" s="44"/>
      <c r="D207" s="45"/>
      <c r="E207" s="46"/>
      <c r="F207" s="44"/>
      <c r="G207" s="44"/>
      <c r="H207" s="46"/>
      <c r="I207" s="46"/>
      <c r="J207" s="46"/>
      <c r="K207" s="44"/>
    </row>
    <row r="208" spans="1:11" ht="13.5">
      <c r="A208" s="44"/>
      <c r="B208" s="44"/>
      <c r="C208" s="44"/>
      <c r="D208" s="45"/>
      <c r="E208" s="46"/>
      <c r="F208" s="44"/>
      <c r="G208" s="44"/>
      <c r="H208" s="46"/>
      <c r="I208" s="46"/>
      <c r="J208" s="46"/>
      <c r="K208" s="44"/>
    </row>
    <row r="209" spans="1:11" ht="13.5">
      <c r="A209" s="44"/>
      <c r="B209" s="44"/>
      <c r="C209" s="44"/>
      <c r="D209" s="45"/>
      <c r="E209" s="46"/>
      <c r="F209" s="44"/>
      <c r="G209" s="44"/>
      <c r="H209" s="46"/>
      <c r="I209" s="46"/>
      <c r="J209" s="46"/>
      <c r="K209" s="44"/>
    </row>
    <row r="210" spans="1:11" ht="13.5">
      <c r="A210" s="44"/>
      <c r="B210" s="44"/>
      <c r="C210" s="44"/>
      <c r="D210" s="45"/>
      <c r="E210" s="46"/>
      <c r="F210" s="44"/>
      <c r="G210" s="44"/>
      <c r="H210" s="46"/>
      <c r="I210" s="46"/>
      <c r="J210" s="46"/>
      <c r="K210" s="44"/>
    </row>
    <row r="211" spans="1:11" ht="13.5">
      <c r="A211" s="44"/>
      <c r="B211" s="44"/>
      <c r="C211" s="44"/>
      <c r="D211" s="45"/>
      <c r="E211" s="46"/>
      <c r="F211" s="44"/>
      <c r="G211" s="44"/>
      <c r="H211" s="46"/>
      <c r="I211" s="46"/>
      <c r="J211" s="46"/>
      <c r="K211" s="44"/>
    </row>
    <row r="212" spans="1:11" ht="13.5">
      <c r="A212" s="44"/>
      <c r="B212" s="44"/>
      <c r="C212" s="44"/>
      <c r="D212" s="45"/>
      <c r="E212" s="46"/>
      <c r="F212" s="44"/>
      <c r="G212" s="44"/>
      <c r="H212" s="46"/>
      <c r="I212" s="46"/>
      <c r="J212" s="46"/>
      <c r="K212" s="44"/>
    </row>
    <row r="213" spans="1:11" ht="13.5">
      <c r="A213" s="44"/>
      <c r="B213" s="44"/>
      <c r="C213" s="44"/>
      <c r="D213" s="45"/>
      <c r="E213" s="46"/>
      <c r="F213" s="44"/>
      <c r="G213" s="44"/>
      <c r="H213" s="46"/>
      <c r="I213" s="46"/>
      <c r="J213" s="46"/>
      <c r="K213" s="44"/>
    </row>
    <row r="214" spans="1:11" ht="13.5">
      <c r="A214" s="44"/>
      <c r="B214" s="44"/>
      <c r="C214" s="44"/>
      <c r="D214" s="45"/>
      <c r="E214" s="46"/>
      <c r="F214" s="44"/>
      <c r="G214" s="44"/>
      <c r="H214" s="46"/>
      <c r="I214" s="46"/>
      <c r="J214" s="46"/>
      <c r="K214" s="44"/>
    </row>
    <row r="215" spans="1:11" ht="13.5">
      <c r="A215" s="44"/>
      <c r="B215" s="44"/>
      <c r="C215" s="44"/>
      <c r="D215" s="45"/>
      <c r="E215" s="46"/>
      <c r="F215" s="44"/>
      <c r="G215" s="44"/>
      <c r="H215" s="46"/>
      <c r="I215" s="46"/>
      <c r="J215" s="46"/>
      <c r="K215" s="44"/>
    </row>
    <row r="216" spans="1:11" ht="13.5">
      <c r="A216" s="44"/>
      <c r="B216" s="44"/>
      <c r="C216" s="44"/>
      <c r="D216" s="45"/>
      <c r="E216" s="46"/>
      <c r="F216" s="44"/>
      <c r="G216" s="44"/>
      <c r="H216" s="46"/>
      <c r="I216" s="46"/>
      <c r="J216" s="46"/>
      <c r="K216" s="44"/>
    </row>
    <row r="217" spans="1:11" ht="13.5">
      <c r="A217" s="44"/>
      <c r="B217" s="44"/>
      <c r="C217" s="44"/>
      <c r="D217" s="45"/>
      <c r="E217" s="46"/>
      <c r="F217" s="44"/>
      <c r="G217" s="44"/>
      <c r="H217" s="46"/>
      <c r="I217" s="46"/>
      <c r="J217" s="46"/>
      <c r="K217" s="44"/>
    </row>
    <row r="218" spans="1:11" ht="13.5">
      <c r="A218" s="44"/>
      <c r="B218" s="44"/>
      <c r="C218" s="44"/>
      <c r="D218" s="45"/>
      <c r="E218" s="46"/>
      <c r="F218" s="44"/>
      <c r="G218" s="44"/>
      <c r="H218" s="46"/>
      <c r="I218" s="46"/>
      <c r="J218" s="46"/>
      <c r="K218" s="44"/>
    </row>
    <row r="219" spans="1:11" ht="13.5">
      <c r="A219" s="44"/>
      <c r="B219" s="44"/>
      <c r="C219" s="44"/>
      <c r="D219" s="45"/>
      <c r="E219" s="46"/>
      <c r="F219" s="44"/>
      <c r="G219" s="44"/>
      <c r="H219" s="46"/>
      <c r="I219" s="46"/>
      <c r="J219" s="46"/>
      <c r="K219" s="44"/>
    </row>
    <row r="220" spans="1:11" ht="13.5">
      <c r="A220" s="44"/>
      <c r="B220" s="44"/>
      <c r="C220" s="44"/>
      <c r="D220" s="45"/>
      <c r="E220" s="46"/>
      <c r="F220" s="44"/>
      <c r="G220" s="44"/>
      <c r="H220" s="46"/>
      <c r="I220" s="46"/>
      <c r="J220" s="46"/>
      <c r="K220" s="44"/>
    </row>
    <row r="221" spans="1:11" ht="13.5">
      <c r="A221" s="44"/>
      <c r="B221" s="44"/>
      <c r="C221" s="44"/>
      <c r="D221" s="45"/>
      <c r="E221" s="46"/>
      <c r="F221" s="44"/>
      <c r="G221" s="44"/>
      <c r="H221" s="46"/>
      <c r="I221" s="46"/>
      <c r="J221" s="46"/>
      <c r="K221" s="44"/>
    </row>
    <row r="222" spans="1:11" ht="13.5">
      <c r="A222" s="44"/>
      <c r="B222" s="44"/>
      <c r="C222" s="44"/>
      <c r="D222" s="45"/>
      <c r="E222" s="46"/>
      <c r="F222" s="44"/>
      <c r="G222" s="44"/>
      <c r="H222" s="46"/>
      <c r="I222" s="46"/>
      <c r="J222" s="46"/>
      <c r="K222" s="44"/>
    </row>
    <row r="223" spans="1:11" ht="13.5">
      <c r="A223" s="44"/>
      <c r="B223" s="44"/>
      <c r="C223" s="44"/>
      <c r="D223" s="45"/>
      <c r="E223" s="46"/>
      <c r="F223" s="44"/>
      <c r="G223" s="44"/>
      <c r="H223" s="46"/>
      <c r="I223" s="46"/>
      <c r="J223" s="46"/>
      <c r="K223" s="44"/>
    </row>
    <row r="224" spans="1:11" ht="13.5">
      <c r="A224" s="44"/>
      <c r="B224" s="44"/>
      <c r="C224" s="44"/>
      <c r="D224" s="45"/>
      <c r="E224" s="46"/>
      <c r="F224" s="44"/>
      <c r="G224" s="44"/>
      <c r="H224" s="46"/>
      <c r="I224" s="46"/>
      <c r="J224" s="46"/>
      <c r="K224" s="44"/>
    </row>
    <row r="225" spans="1:11" ht="13.5">
      <c r="A225" s="44"/>
      <c r="B225" s="44"/>
      <c r="C225" s="44"/>
      <c r="D225" s="45"/>
      <c r="E225" s="46"/>
      <c r="F225" s="44"/>
      <c r="G225" s="44"/>
      <c r="H225" s="46"/>
      <c r="I225" s="46"/>
      <c r="J225" s="46"/>
      <c r="K225" s="44"/>
    </row>
    <row r="226" spans="1:11" ht="13.5">
      <c r="A226" s="44"/>
      <c r="B226" s="44"/>
      <c r="C226" s="44"/>
      <c r="D226" s="45"/>
      <c r="E226" s="46"/>
      <c r="F226" s="44"/>
      <c r="G226" s="44"/>
      <c r="H226" s="46"/>
      <c r="I226" s="46"/>
      <c r="J226" s="46"/>
      <c r="K226" s="44"/>
    </row>
    <row r="227" spans="1:11" ht="13.5">
      <c r="A227" s="44"/>
      <c r="B227" s="44"/>
      <c r="C227" s="44"/>
      <c r="D227" s="45"/>
      <c r="E227" s="46"/>
      <c r="F227" s="44"/>
      <c r="G227" s="44"/>
      <c r="H227" s="46"/>
      <c r="I227" s="46"/>
      <c r="J227" s="46"/>
      <c r="K227" s="44"/>
    </row>
    <row r="228" spans="1:11" ht="13.5">
      <c r="A228" s="44"/>
      <c r="B228" s="44"/>
      <c r="C228" s="44"/>
      <c r="D228" s="45"/>
      <c r="E228" s="46"/>
      <c r="F228" s="44"/>
      <c r="G228" s="44"/>
      <c r="H228" s="46"/>
      <c r="I228" s="46"/>
      <c r="J228" s="46"/>
      <c r="K228" s="44"/>
    </row>
    <row r="229" spans="1:11" ht="13.5">
      <c r="A229" s="44"/>
      <c r="B229" s="44"/>
      <c r="C229" s="44"/>
      <c r="D229" s="45"/>
      <c r="E229" s="46"/>
      <c r="F229" s="44"/>
      <c r="G229" s="44"/>
      <c r="H229" s="46"/>
      <c r="I229" s="46"/>
      <c r="J229" s="46"/>
      <c r="K229" s="44"/>
    </row>
    <row r="230" spans="1:11" ht="13.5">
      <c r="A230" s="44"/>
      <c r="B230" s="44"/>
      <c r="C230" s="44"/>
      <c r="D230" s="45"/>
      <c r="E230" s="46"/>
      <c r="F230" s="44"/>
      <c r="G230" s="44"/>
      <c r="H230" s="46"/>
      <c r="I230" s="46"/>
      <c r="J230" s="46"/>
      <c r="K230" s="44"/>
    </row>
    <row r="231" spans="1:11" ht="13.5">
      <c r="A231" s="44"/>
      <c r="B231" s="44"/>
      <c r="C231" s="44"/>
      <c r="D231" s="45"/>
      <c r="E231" s="46"/>
      <c r="F231" s="44"/>
      <c r="G231" s="44"/>
      <c r="H231" s="46"/>
      <c r="I231" s="46"/>
      <c r="J231" s="46"/>
      <c r="K231" s="44"/>
    </row>
    <row r="232" spans="1:11" ht="13.5">
      <c r="A232" s="44"/>
      <c r="B232" s="44"/>
      <c r="C232" s="44"/>
      <c r="D232" s="45"/>
      <c r="E232" s="46"/>
      <c r="F232" s="44"/>
      <c r="G232" s="44"/>
      <c r="H232" s="46"/>
      <c r="I232" s="46"/>
      <c r="J232" s="46"/>
      <c r="K232" s="44"/>
    </row>
    <row r="233" spans="1:11" ht="13.5">
      <c r="A233" s="44"/>
      <c r="B233" s="44"/>
      <c r="C233" s="44"/>
      <c r="D233" s="45"/>
      <c r="E233" s="46"/>
      <c r="F233" s="44"/>
      <c r="G233" s="44"/>
      <c r="H233" s="46"/>
      <c r="I233" s="46"/>
      <c r="J233" s="46"/>
      <c r="K233" s="44"/>
    </row>
    <row r="234" spans="1:11" ht="13.5">
      <c r="A234" s="44"/>
      <c r="B234" s="44"/>
      <c r="C234" s="44"/>
      <c r="D234" s="45"/>
      <c r="E234" s="46"/>
      <c r="F234" s="44"/>
      <c r="G234" s="44"/>
      <c r="H234" s="46"/>
      <c r="I234" s="46"/>
      <c r="J234" s="46"/>
      <c r="K234" s="44"/>
    </row>
    <row r="235" spans="1:11" ht="13.5">
      <c r="A235" s="44"/>
      <c r="B235" s="44"/>
      <c r="C235" s="44"/>
      <c r="D235" s="45"/>
      <c r="E235" s="46"/>
      <c r="F235" s="44"/>
      <c r="G235" s="44"/>
      <c r="H235" s="46"/>
      <c r="I235" s="46"/>
      <c r="J235" s="46"/>
      <c r="K235" s="44"/>
    </row>
    <row r="236" spans="1:11" ht="13.5">
      <c r="A236" s="44"/>
      <c r="B236" s="44"/>
      <c r="C236" s="44"/>
      <c r="D236" s="45"/>
      <c r="E236" s="46"/>
      <c r="F236" s="44"/>
      <c r="G236" s="44"/>
      <c r="H236" s="46"/>
      <c r="I236" s="46"/>
      <c r="J236" s="46"/>
      <c r="K236" s="44"/>
    </row>
    <row r="237" spans="1:11" ht="13.5">
      <c r="A237" s="44"/>
      <c r="B237" s="44"/>
      <c r="C237" s="44"/>
      <c r="D237" s="45"/>
      <c r="E237" s="46"/>
      <c r="F237" s="44"/>
      <c r="G237" s="44"/>
      <c r="H237" s="46"/>
      <c r="I237" s="46"/>
      <c r="J237" s="46"/>
      <c r="K237" s="44"/>
    </row>
    <row r="238" spans="1:11" ht="13.5">
      <c r="A238" s="44"/>
      <c r="B238" s="44"/>
      <c r="C238" s="44"/>
      <c r="D238" s="45"/>
      <c r="E238" s="46"/>
      <c r="F238" s="44"/>
      <c r="G238" s="44"/>
      <c r="H238" s="46"/>
      <c r="I238" s="46"/>
      <c r="J238" s="46"/>
      <c r="K238" s="44"/>
    </row>
    <row r="239" spans="1:11" ht="13.5">
      <c r="A239" s="44"/>
      <c r="B239" s="44"/>
      <c r="C239" s="44"/>
      <c r="D239" s="45"/>
      <c r="E239" s="46"/>
      <c r="F239" s="44"/>
      <c r="G239" s="44"/>
      <c r="H239" s="46"/>
      <c r="I239" s="46"/>
      <c r="J239" s="46"/>
      <c r="K239" s="44"/>
    </row>
    <row r="240" spans="1:11" ht="13.5">
      <c r="A240" s="44"/>
      <c r="B240" s="44"/>
      <c r="C240" s="44"/>
      <c r="D240" s="45"/>
      <c r="E240" s="46"/>
      <c r="F240" s="44"/>
      <c r="G240" s="44"/>
      <c r="H240" s="46"/>
      <c r="I240" s="46"/>
      <c r="J240" s="46"/>
      <c r="K240" s="44"/>
    </row>
    <row r="241" spans="1:11" ht="13.5">
      <c r="A241" s="44"/>
      <c r="B241" s="44"/>
      <c r="C241" s="44"/>
      <c r="D241" s="45"/>
      <c r="E241" s="46"/>
      <c r="F241" s="44"/>
      <c r="G241" s="44"/>
      <c r="H241" s="46"/>
      <c r="I241" s="46"/>
      <c r="J241" s="46"/>
      <c r="K241" s="44"/>
    </row>
    <row r="242" spans="1:11" ht="13.5">
      <c r="A242" s="44"/>
      <c r="B242" s="44"/>
      <c r="C242" s="44"/>
      <c r="D242" s="45"/>
      <c r="E242" s="46"/>
      <c r="F242" s="44"/>
      <c r="G242" s="44"/>
      <c r="H242" s="46"/>
      <c r="I242" s="46"/>
      <c r="J242" s="46"/>
      <c r="K242" s="44"/>
    </row>
    <row r="243" spans="1:11" ht="13.5">
      <c r="A243" s="44"/>
      <c r="B243" s="44"/>
      <c r="C243" s="44"/>
      <c r="D243" s="45"/>
      <c r="E243" s="46"/>
      <c r="F243" s="44"/>
      <c r="G243" s="44"/>
      <c r="H243" s="46"/>
      <c r="I243" s="46"/>
      <c r="J243" s="46"/>
      <c r="K243" s="44"/>
    </row>
    <row r="244" spans="1:11" ht="13.5">
      <c r="A244" s="44"/>
      <c r="B244" s="44"/>
      <c r="C244" s="44"/>
      <c r="D244" s="45"/>
      <c r="E244" s="46"/>
      <c r="F244" s="44"/>
      <c r="G244" s="44"/>
      <c r="H244" s="46"/>
      <c r="I244" s="46"/>
      <c r="J244" s="46"/>
      <c r="K244" s="44"/>
    </row>
    <row r="245" spans="1:11" ht="13.5">
      <c r="A245" s="44"/>
      <c r="B245" s="44"/>
      <c r="C245" s="44"/>
      <c r="D245" s="45"/>
      <c r="E245" s="46"/>
      <c r="F245" s="44"/>
      <c r="G245" s="44"/>
      <c r="H245" s="46"/>
      <c r="I245" s="46"/>
      <c r="J245" s="46"/>
      <c r="K245" s="44"/>
    </row>
    <row r="246" spans="1:11" ht="13.5">
      <c r="A246" s="44"/>
      <c r="B246" s="44"/>
      <c r="C246" s="44"/>
      <c r="D246" s="45"/>
      <c r="E246" s="46"/>
      <c r="F246" s="44"/>
      <c r="G246" s="44"/>
      <c r="H246" s="46"/>
      <c r="I246" s="46"/>
      <c r="J246" s="46"/>
      <c r="K246" s="44"/>
    </row>
    <row r="247" spans="1:11" ht="13.5">
      <c r="A247" s="44"/>
      <c r="B247" s="44"/>
      <c r="C247" s="44"/>
      <c r="D247" s="45"/>
      <c r="E247" s="46"/>
      <c r="F247" s="44"/>
      <c r="G247" s="44"/>
      <c r="H247" s="46"/>
      <c r="I247" s="46"/>
      <c r="J247" s="46"/>
      <c r="K247" s="44"/>
    </row>
    <row r="248" spans="1:11" ht="13.5">
      <c r="A248" s="44"/>
      <c r="B248" s="44"/>
      <c r="C248" s="44"/>
      <c r="D248" s="45"/>
      <c r="E248" s="46"/>
      <c r="F248" s="44"/>
      <c r="G248" s="44"/>
      <c r="H248" s="46"/>
      <c r="I248" s="46"/>
      <c r="J248" s="46"/>
      <c r="K248" s="44"/>
    </row>
    <row r="249" spans="1:11" ht="13.5">
      <c r="A249" s="44"/>
      <c r="B249" s="44"/>
      <c r="C249" s="44"/>
      <c r="D249" s="45"/>
      <c r="E249" s="46"/>
      <c r="F249" s="44"/>
      <c r="G249" s="44"/>
      <c r="H249" s="46"/>
      <c r="I249" s="46"/>
      <c r="J249" s="46"/>
      <c r="K249" s="44"/>
    </row>
    <row r="250" spans="1:11" ht="13.5">
      <c r="A250" s="44"/>
      <c r="B250" s="44"/>
      <c r="C250" s="44"/>
      <c r="D250" s="45"/>
      <c r="E250" s="46"/>
      <c r="F250" s="44"/>
      <c r="G250" s="44"/>
      <c r="H250" s="46"/>
      <c r="I250" s="46"/>
      <c r="J250" s="46"/>
      <c r="K250" s="44"/>
    </row>
    <row r="251" spans="1:11" ht="13.5">
      <c r="A251" s="44"/>
      <c r="B251" s="44"/>
      <c r="C251" s="44"/>
      <c r="D251" s="45"/>
      <c r="E251" s="46"/>
      <c r="F251" s="44"/>
      <c r="G251" s="44"/>
      <c r="H251" s="46"/>
      <c r="I251" s="46"/>
      <c r="J251" s="46"/>
      <c r="K251" s="44"/>
    </row>
    <row r="252" spans="1:11" ht="13.5">
      <c r="A252" s="44"/>
      <c r="B252" s="44"/>
      <c r="C252" s="44"/>
      <c r="D252" s="45"/>
      <c r="E252" s="46"/>
      <c r="F252" s="44"/>
      <c r="G252" s="44"/>
      <c r="H252" s="46"/>
      <c r="I252" s="46"/>
      <c r="J252" s="46"/>
      <c r="K252" s="44"/>
    </row>
    <row r="253" spans="1:11" ht="13.5">
      <c r="A253" s="44"/>
      <c r="B253" s="44"/>
      <c r="C253" s="44"/>
      <c r="D253" s="45"/>
      <c r="E253" s="46"/>
      <c r="F253" s="44"/>
      <c r="G253" s="44"/>
      <c r="H253" s="46"/>
      <c r="I253" s="46"/>
      <c r="J253" s="46"/>
      <c r="K253" s="44"/>
    </row>
    <row r="254" spans="1:11" ht="13.5">
      <c r="A254" s="44"/>
      <c r="B254" s="44"/>
      <c r="C254" s="44"/>
      <c r="D254" s="45"/>
      <c r="E254" s="46"/>
      <c r="F254" s="44"/>
      <c r="G254" s="44"/>
      <c r="H254" s="46"/>
      <c r="I254" s="46"/>
      <c r="J254" s="46"/>
      <c r="K254" s="44"/>
    </row>
    <row r="255" spans="1:11" ht="13.5">
      <c r="A255" s="44"/>
      <c r="B255" s="44"/>
      <c r="C255" s="44"/>
      <c r="D255" s="45"/>
      <c r="E255" s="46"/>
      <c r="F255" s="44"/>
      <c r="G255" s="44"/>
      <c r="H255" s="46"/>
      <c r="I255" s="46"/>
      <c r="J255" s="46"/>
      <c r="K255" s="44"/>
    </row>
    <row r="256" spans="1:11" ht="13.5">
      <c r="A256" s="44"/>
      <c r="B256" s="44"/>
      <c r="C256" s="44"/>
      <c r="D256" s="45"/>
      <c r="E256" s="46"/>
      <c r="F256" s="44"/>
      <c r="G256" s="44"/>
      <c r="H256" s="46"/>
      <c r="I256" s="46"/>
      <c r="J256" s="46"/>
      <c r="K256" s="44"/>
    </row>
    <row r="257" spans="1:11" ht="13.5">
      <c r="A257" s="44"/>
      <c r="B257" s="44"/>
      <c r="C257" s="44"/>
      <c r="D257" s="45"/>
      <c r="E257" s="46"/>
      <c r="F257" s="44"/>
      <c r="G257" s="44"/>
      <c r="H257" s="46"/>
      <c r="I257" s="46"/>
      <c r="J257" s="46"/>
      <c r="K257" s="44"/>
    </row>
    <row r="258" spans="1:11" ht="13.5">
      <c r="A258" s="44"/>
      <c r="B258" s="44"/>
      <c r="C258" s="44"/>
      <c r="D258" s="45"/>
      <c r="E258" s="46"/>
      <c r="F258" s="44"/>
      <c r="G258" s="44"/>
      <c r="H258" s="46"/>
      <c r="I258" s="46"/>
      <c r="J258" s="46"/>
      <c r="K258" s="44"/>
    </row>
  </sheetData>
  <sheetProtection/>
  <mergeCells count="7">
    <mergeCell ref="A191:K191"/>
    <mergeCell ref="A2:K2"/>
    <mergeCell ref="A1:K1"/>
    <mergeCell ref="A3:K3"/>
    <mergeCell ref="A4:K4"/>
    <mergeCell ref="A190:K190"/>
    <mergeCell ref="A189:K189"/>
  </mergeCells>
  <printOptions/>
  <pageMargins left="0.16" right="0.16" top="0.22" bottom="0.46" header="0.13" footer="0.25"/>
  <pageSetup firstPageNumber="91" useFirstPageNumber="1" horizontalDpi="300" verticalDpi="300" orientation="landscape" paperSize="9" scale="9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2018-11-12T05:37:38Z</dcterms:created>
  <dcterms:modified xsi:type="dcterms:W3CDTF">2018-11-12T05:38:08Z</dcterms:modified>
  <cp:category/>
  <cp:version/>
  <cp:contentType/>
  <cp:contentStatus/>
</cp:coreProperties>
</file>