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Դեֆիցիտ_ըստ տարրերի" sheetId="1" r:id="rId1"/>
  </sheets>
  <definedNames>
    <definedName name="_xlnm._FilterDatabase" localSheetId="0" hidden="1">'Դեֆիցիտ_ըստ տարրերի'!$A$6:$HX$81</definedName>
    <definedName name="_xlnm.Print_Titles" localSheetId="0">'Դեֆիցիտ_ըստ տարրերի'!$5:$5</definedName>
  </definedNames>
  <calcPr calcId="144525" fullCalcOnLoad="1"/>
</workbook>
</file>

<file path=xl/calcChain.xml><?xml version="1.0" encoding="utf-8"?>
<calcChain xmlns="http://schemas.openxmlformats.org/spreadsheetml/2006/main">
  <c r="H81" i="1" l="1"/>
  <c r="G81" i="1"/>
  <c r="F80" i="1"/>
  <c r="H80" i="1" s="1"/>
  <c r="E80" i="1"/>
  <c r="D80" i="1"/>
  <c r="C80" i="1"/>
  <c r="B80" i="1"/>
  <c r="H79" i="1"/>
  <c r="G79" i="1"/>
  <c r="F77" i="1"/>
  <c r="H77" i="1" s="1"/>
  <c r="D77" i="1"/>
  <c r="C77" i="1"/>
  <c r="B77" i="1"/>
  <c r="F76" i="1"/>
  <c r="H76" i="1" s="1"/>
  <c r="E76" i="1"/>
  <c r="E77" i="1" s="1"/>
  <c r="D76" i="1"/>
  <c r="C76" i="1"/>
  <c r="B76" i="1"/>
  <c r="H75" i="1"/>
  <c r="G75" i="1"/>
  <c r="F73" i="1"/>
  <c r="H73" i="1" s="1"/>
  <c r="E73" i="1"/>
  <c r="D73" i="1"/>
  <c r="C73" i="1"/>
  <c r="B73" i="1"/>
  <c r="H72" i="1"/>
  <c r="G72" i="1"/>
  <c r="E70" i="1"/>
  <c r="D70" i="1"/>
  <c r="C70" i="1"/>
  <c r="F69" i="1"/>
  <c r="G69" i="1" s="1"/>
  <c r="E69" i="1"/>
  <c r="D69" i="1"/>
  <c r="D67" i="1" s="1"/>
  <c r="C69" i="1"/>
  <c r="C67" i="1" s="1"/>
  <c r="B69" i="1"/>
  <c r="B70" i="1" s="1"/>
  <c r="E67" i="1"/>
  <c r="H66" i="1"/>
  <c r="G66" i="1"/>
  <c r="F65" i="1"/>
  <c r="H65" i="1" s="1"/>
  <c r="E65" i="1"/>
  <c r="D65" i="1"/>
  <c r="D64" i="1" s="1"/>
  <c r="C65" i="1"/>
  <c r="C64" i="1" s="1"/>
  <c r="C57" i="1" s="1"/>
  <c r="C55" i="1" s="1"/>
  <c r="B65" i="1"/>
  <c r="B64" i="1" s="1"/>
  <c r="E64" i="1"/>
  <c r="H63" i="1"/>
  <c r="G63" i="1"/>
  <c r="F62" i="1"/>
  <c r="G62" i="1" s="1"/>
  <c r="E62" i="1"/>
  <c r="D62" i="1"/>
  <c r="C62" i="1"/>
  <c r="B62" i="1"/>
  <c r="G61" i="1"/>
  <c r="H60" i="1"/>
  <c r="G60" i="1"/>
  <c r="H59" i="1"/>
  <c r="F59" i="1"/>
  <c r="G59" i="1" s="1"/>
  <c r="E59" i="1"/>
  <c r="E57" i="1" s="1"/>
  <c r="E55" i="1" s="1"/>
  <c r="D59" i="1"/>
  <c r="D57" i="1" s="1"/>
  <c r="D55" i="1" s="1"/>
  <c r="C59" i="1"/>
  <c r="B59" i="1"/>
  <c r="G54" i="1"/>
  <c r="H53" i="1"/>
  <c r="H52" i="1"/>
  <c r="H51" i="1"/>
  <c r="G51" i="1"/>
  <c r="H50" i="1"/>
  <c r="G50" i="1"/>
  <c r="H49" i="1"/>
  <c r="F49" i="1"/>
  <c r="G49" i="1" s="1"/>
  <c r="E49" i="1"/>
  <c r="D49" i="1"/>
  <c r="C49" i="1"/>
  <c r="B49" i="1"/>
  <c r="H48" i="1"/>
  <c r="G48" i="1"/>
  <c r="F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29" i="1"/>
  <c r="F29" i="1"/>
  <c r="E29" i="1"/>
  <c r="D29" i="1"/>
  <c r="C29" i="1"/>
  <c r="G29" i="1" s="1"/>
  <c r="B29" i="1"/>
  <c r="F28" i="1"/>
  <c r="H28" i="1" s="1"/>
  <c r="H27" i="1"/>
  <c r="G27" i="1"/>
  <c r="H26" i="1"/>
  <c r="G26" i="1"/>
  <c r="F25" i="1"/>
  <c r="H25" i="1" s="1"/>
  <c r="E25" i="1"/>
  <c r="C25" i="1"/>
  <c r="H24" i="1"/>
  <c r="G24" i="1"/>
  <c r="H23" i="1"/>
  <c r="F23" i="1"/>
  <c r="G23" i="1" s="1"/>
  <c r="E23" i="1"/>
  <c r="E22" i="1" s="1"/>
  <c r="E17" i="1" s="1"/>
  <c r="D23" i="1"/>
  <c r="D22" i="1" s="1"/>
  <c r="D17" i="1" s="1"/>
  <c r="C23" i="1"/>
  <c r="F22" i="1"/>
  <c r="G22" i="1" s="1"/>
  <c r="C22" i="1"/>
  <c r="H21" i="1"/>
  <c r="G21" i="1"/>
  <c r="F20" i="1"/>
  <c r="G20" i="1" s="1"/>
  <c r="E20" i="1"/>
  <c r="C20" i="1"/>
  <c r="E19" i="1"/>
  <c r="C19" i="1"/>
  <c r="B17" i="1"/>
  <c r="H16" i="1"/>
  <c r="G16" i="1"/>
  <c r="H15" i="1"/>
  <c r="G15" i="1"/>
  <c r="H13" i="1"/>
  <c r="F13" i="1"/>
  <c r="E13" i="1"/>
  <c r="D13" i="1"/>
  <c r="C13" i="1"/>
  <c r="G13" i="1" s="1"/>
  <c r="B13" i="1"/>
  <c r="F12" i="1"/>
  <c r="G12" i="1" s="1"/>
  <c r="E12" i="1"/>
  <c r="D12" i="1"/>
  <c r="D10" i="1" s="1"/>
  <c r="D8" i="1" s="1"/>
  <c r="C12" i="1"/>
  <c r="C10" i="1" s="1"/>
  <c r="B12" i="1"/>
  <c r="B10" i="1" s="1"/>
  <c r="B8" i="1" s="1"/>
  <c r="E10" i="1"/>
  <c r="E8" i="1" s="1"/>
  <c r="D6" i="1" l="1"/>
  <c r="E6" i="1"/>
  <c r="B57" i="1"/>
  <c r="G28" i="1"/>
  <c r="F64" i="1"/>
  <c r="G65" i="1"/>
  <c r="B67" i="1"/>
  <c r="F67" i="1"/>
  <c r="G73" i="1"/>
  <c r="G77" i="1"/>
  <c r="H12" i="1"/>
  <c r="H20" i="1"/>
  <c r="H22" i="1"/>
  <c r="G25" i="1"/>
  <c r="H62" i="1"/>
  <c r="H69" i="1"/>
  <c r="G76" i="1"/>
  <c r="G80" i="1"/>
  <c r="C17" i="1"/>
  <c r="C8" i="1" s="1"/>
  <c r="C6" i="1" s="1"/>
  <c r="F19" i="1"/>
  <c r="F70" i="1"/>
  <c r="F10" i="1"/>
  <c r="G19" i="1" l="1"/>
  <c r="H19" i="1"/>
  <c r="H64" i="1"/>
  <c r="G64" i="1"/>
  <c r="H10" i="1"/>
  <c r="G10" i="1"/>
  <c r="F17" i="1"/>
  <c r="H67" i="1"/>
  <c r="G67" i="1"/>
  <c r="G70" i="1"/>
  <c r="H70" i="1"/>
  <c r="F57" i="1"/>
  <c r="B55" i="1"/>
  <c r="B6" i="1" s="1"/>
  <c r="H57" i="1" l="1"/>
  <c r="G57" i="1"/>
  <c r="F55" i="1"/>
  <c r="H17" i="1"/>
  <c r="G17" i="1"/>
  <c r="F8" i="1"/>
  <c r="G8" i="1" l="1"/>
  <c r="F6" i="1"/>
  <c r="H8" i="1"/>
  <c r="G55" i="1"/>
  <c r="H55" i="1"/>
  <c r="G6" i="1" l="1"/>
  <c r="H6" i="1"/>
</calcChain>
</file>

<file path=xl/sharedStrings.xml><?xml version="1.0" encoding="utf-8"?>
<sst xmlns="http://schemas.openxmlformats.org/spreadsheetml/2006/main" count="90" uniqueCount="74">
  <si>
    <t>ՀԱՇՎԵՏՎՈՒԹՅՈՒՆ</t>
  </si>
  <si>
    <t>Հայաստանի Հանրապետության 2021 թվականի առաջին կիսամյակի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</si>
  <si>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</si>
  <si>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</si>
  <si>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Տարեկան պլան¹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</si>
  <si>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</si>
  <si>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</si>
  <si>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</si>
  <si>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</si>
  <si>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</si>
  <si>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</si>
  <si>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</si>
  <si>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</si>
  <si>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</si>
  <si>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</si>
  <si>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</si>
  <si>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</si>
  <si>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</si>
  <si>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</si>
  <si>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 xml:space="preserve">մուրհակների մարում </t>
  </si>
  <si>
    <t>2. Ֆինանսական զուտ ակտիվներ</t>
  </si>
  <si>
    <t>2.1 Բաժնետոմսերի իրացումից մուտքեր</t>
  </si>
  <si>
    <t>ՀՀ տարածքային կառավարման և ենթակառուցվածքների նախարարություն</t>
  </si>
  <si>
    <t>«Բարձրավոլտ էլեկտրական ցանցեր» ՓԲԸ</t>
  </si>
  <si>
    <t>2.2. Բաժնետոմսերի և կապիտալում այլ մասնակցության ձեռքբերում</t>
  </si>
  <si>
    <t>ՀՀ էկոնոմիկայի նախարարություն</t>
  </si>
  <si>
    <t>«Ձեռնարկատեր+Պետություն հակաճգնաժամային ներդրումներ» ոչ հրապարակային մասնագիտացված պայմանագրային ներդրումային ֆոնդ</t>
  </si>
  <si>
    <t>«ՀՀ ատոմային էլեկտրակայան» ՓԲԸ</t>
  </si>
  <si>
    <t>2.3. Ելքերի ֆինանսավորմանն ուղղվող ՀՀ 2021 թվականի պետական բյուջեի տարեսկզբի ազատ մնացորդի միջոցներ</t>
  </si>
  <si>
    <t>2.4. Վարկերի և փոխատվությունների տրամադրում</t>
  </si>
  <si>
    <t>2.5. Տրամադրված վարկերի և փոխատվությունների վերադարձից մուտքեր</t>
  </si>
  <si>
    <t>«Հայկական ատոմակայան» 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</si>
  <si>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</si>
  <si>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</si>
  <si>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</si>
  <si>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</si>
  <si>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</si>
  <si>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</si>
  <si>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</si>
  <si>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</si>
  <si>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</si>
  <si>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</si>
  <si>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</si>
  <si>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</si>
  <si>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</si>
  <si>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>Նազելի Գյուլզադյան, Համլետ Դիլբարյան</t>
  </si>
  <si>
    <t xml:space="preserve">«Քոնթուր Գլոբալ  Հիդրո Կասկադ» ՓԲԸ         </t>
  </si>
  <si>
    <t>Այլ</t>
  </si>
  <si>
    <t>2.6.Այլ</t>
  </si>
  <si>
    <t>կայունացման դեպոզիտային հաշվի համալրում</t>
  </si>
  <si>
    <t>կայունացման դեպոզիտային հաշվից օգտագործում</t>
  </si>
  <si>
    <t>ժամանակավորապես ազատ միջոցներ</t>
  </si>
  <si>
    <t>արտաբյուջետային հաշվի ժամանակավորապես ազատ միջոցներ</t>
  </si>
  <si>
    <t>Արտաբյուջետային հաշվի միջոցների փոփոխություն</t>
  </si>
  <si>
    <t>Բ. Արտաքին աղբյուրներ - ընդամենը</t>
  </si>
  <si>
    <t xml:space="preserve"> այդ թվում</t>
  </si>
  <si>
    <t>1.1. Վարկերի և փոխատվությունների ստացում</t>
  </si>
  <si>
    <t>նպատակային վարկերի գծով</t>
  </si>
  <si>
    <t>բյուջետային աջակցության  վարկերի գծով</t>
  </si>
  <si>
    <t>1.2. Ստացված վարկերի և փոխատվությունների մարում</t>
  </si>
  <si>
    <t xml:space="preserve"> 1.3. Արժեթղթերի (բացառությամբ բաժնետոմսերի և կապիտալում այլ մասնակցության) թողարկումից և տեղաբաշխումից զուտ մուտքեր</t>
  </si>
  <si>
    <t>արտարժութային պետական պարտատոմսերի տեղաբաշխումից մուտք</t>
  </si>
  <si>
    <t>2.Ֆինանսական զուտ ակտիվներ</t>
  </si>
  <si>
    <t>2.1.Վարկերի և փոխատվությունների տրամադրում</t>
  </si>
  <si>
    <t>Միջպետական վարկ Արցախի Հանրապետությանը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</si>
  <si>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</si>
  <si>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</si>
  <si>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</si>
  <si>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</si>
  <si>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 xml:space="preserve">2.4. Այլ </t>
  </si>
  <si>
    <t>ելքերի ֆինանսավորմանն ուղղվող  ՀՀ 2021թ. պետական բյուջեի  տարեսկզբի ազատ մնացորդի միջոցներ</t>
  </si>
  <si>
    <t xml:space="preserve">¹ Հաստատված է «Հայաստանի Հանրապետության 2021 թվականի պետական բյուջեի մասին» Հայաստանի Հանրապետության օրենքով: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</si>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</sst>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_(* #,##0_);_(* \(#,##0\);_(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10"/>
      <color indexed="9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5" fontId="5" fillId="0" borderId="2" xfId="1" applyNumberFormat="1" applyFont="1" applyFill="1" applyBorder="1" applyAlignment="1">
      <alignment horizontal="center" vertical="center"/>
    </xf>
    <xf numFmtId="164" fontId="5" fillId="0" borderId="2" xfId="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165" fontId="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vertical="center" wrapText="1"/>
    </xf>
    <xf numFmtId="166" fontId="3" fillId="0" borderId="0" xfId="1" applyNumberFormat="1" applyFont="1" applyFill="1"/>
    <xf numFmtId="165" fontId="3" fillId="0" borderId="2" xfId="1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168" fontId="8" fillId="0" borderId="0" xfId="1" applyNumberFormat="1" applyFont="1" applyFill="1"/>
    <xf numFmtId="0" fontId="3" fillId="0" borderId="0" xfId="0" applyFont="1" applyFill="1" applyAlignment="1">
      <alignment wrapText="1"/>
    </xf>
    <xf numFmtId="165" fontId="3" fillId="0" borderId="0" xfId="1" applyNumberFormat="1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5" fontId="3" fillId="0" borderId="0" xfId="1" applyNumberFormat="1" applyFont="1" applyFill="1" applyBorder="1"/>
    <xf numFmtId="164" fontId="3" fillId="0" borderId="0" xfId="2" applyNumberFormat="1" applyFont="1" applyFill="1" applyBorder="1"/>
  </cellXfs>
  <cellStyles count="10">
    <cellStyle name="_Sheet2" xfId="3"/>
    <cellStyle name="Comma 2" xfId="4"/>
    <cellStyle name="Comma 2 2 2 3" xfId="1"/>
    <cellStyle name="Comma 3" xfId="5"/>
    <cellStyle name="Normal" xfId="0" builtinId="0"/>
    <cellStyle name="Normal 2" xfId="6"/>
    <cellStyle name="Percent 2" xfId="7"/>
    <cellStyle name="Percent 2 4" xfId="2"/>
    <cellStyle name="Style 1" xfId="8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86"/>
  <sheetViews>
    <sheetView tabSelected="1" workbookViewId="0">
      <selection activeCell="A2" sqref="A2:H2"/>
    </sheetView>
  </sheetViews>
  <sheetFormatPr defaultRowHeight="13.5"/>
  <cols>
    <col min="1" max="1" width="43.5703125" style="32" customWidth="1"/>
    <col min="2" max="2" width="15.42578125" style="32" customWidth="1"/>
    <col min="3" max="3" width="15.5703125" style="32" customWidth="1"/>
    <col min="4" max="5" width="15.42578125" style="36" customWidth="1"/>
    <col min="6" max="6" width="16" style="37" customWidth="1"/>
    <col min="7" max="7" width="13.140625" style="38" customWidth="1"/>
    <col min="8" max="8" width="12.140625" style="2" customWidth="1"/>
    <col min="9" max="9" width="18.140625" style="2" bestFit="1" customWidth="1"/>
    <col min="10" max="232" width="9.140625" style="2"/>
    <col min="233" max="16384" width="9.140625" style="3"/>
  </cols>
  <sheetData>
    <row r="1" spans="1:232" ht="16.5">
      <c r="A1" s="1" t="s">
        <v>0</v>
      </c>
      <c r="B1" s="1"/>
      <c r="C1" s="1"/>
      <c r="D1" s="1"/>
      <c r="E1" s="1"/>
      <c r="F1" s="1"/>
      <c r="G1" s="1"/>
      <c r="H1" s="1"/>
    </row>
    <row r="2" spans="1:232" ht="45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232" ht="17.2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232" ht="14.25">
      <c r="A4" s="6"/>
      <c r="B4" s="7"/>
      <c r="C4" s="7"/>
      <c r="D4" s="7"/>
      <c r="E4" s="7"/>
      <c r="F4" s="7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</row>
    <row r="5" spans="1:232" ht="126" customHeigh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1" t="s">
        <v>8</v>
      </c>
      <c r="G5" s="13" t="s">
        <v>9</v>
      </c>
      <c r="H5" s="13" t="s">
        <v>10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</row>
    <row r="6" spans="1:232" ht="20.25" customHeight="1">
      <c r="A6" s="14" t="s">
        <v>11</v>
      </c>
      <c r="B6" s="15">
        <f>B8+B55</f>
        <v>341414605.29999995</v>
      </c>
      <c r="C6" s="15">
        <f>C8+C55</f>
        <v>336399016.79999995</v>
      </c>
      <c r="D6" s="15">
        <f>D8+D55</f>
        <v>178955243.79999998</v>
      </c>
      <c r="E6" s="15">
        <f>E8+E55</f>
        <v>261977667.5999999</v>
      </c>
      <c r="F6" s="15">
        <f>F8+F55</f>
        <v>75492356.146000028</v>
      </c>
      <c r="G6" s="16">
        <f>F6/C6</f>
        <v>0.22441312957487822</v>
      </c>
      <c r="H6" s="16">
        <f>F6/E6</f>
        <v>0.28816332643004283</v>
      </c>
    </row>
    <row r="7" spans="1:232" ht="14.25">
      <c r="A7" s="17" t="s">
        <v>12</v>
      </c>
      <c r="B7" s="18"/>
      <c r="C7" s="18"/>
      <c r="D7" s="18"/>
      <c r="E7" s="18"/>
      <c r="F7" s="18"/>
      <c r="G7" s="16"/>
      <c r="H7" s="16"/>
    </row>
    <row r="8" spans="1:232" ht="24" customHeight="1">
      <c r="A8" s="19" t="s">
        <v>13</v>
      </c>
      <c r="B8" s="15">
        <f>B10+B17</f>
        <v>138686630.39999998</v>
      </c>
      <c r="C8" s="15">
        <f>C10+C17</f>
        <v>14593587.49999997</v>
      </c>
      <c r="D8" s="15">
        <f>D10+D17</f>
        <v>-10239285.300000012</v>
      </c>
      <c r="E8" s="15">
        <f>E10+E17</f>
        <v>-29763671.400000036</v>
      </c>
      <c r="F8" s="15">
        <f>F10+F17</f>
        <v>-202130249.954</v>
      </c>
      <c r="G8" s="16">
        <f>F8/C8</f>
        <v>-13.850621031600379</v>
      </c>
      <c r="H8" s="16">
        <f>F8/E8</f>
        <v>6.7911732809279624</v>
      </c>
    </row>
    <row r="9" spans="1:232" ht="14.25">
      <c r="A9" s="17" t="s">
        <v>12</v>
      </c>
      <c r="B9" s="15"/>
      <c r="C9" s="15"/>
      <c r="D9" s="15"/>
      <c r="E9" s="15"/>
      <c r="F9" s="15"/>
      <c r="G9" s="16"/>
      <c r="H9" s="16"/>
    </row>
    <row r="10" spans="1:232" ht="19.5" customHeight="1">
      <c r="A10" s="19" t="s">
        <v>14</v>
      </c>
      <c r="B10" s="15">
        <f>B12</f>
        <v>209901149</v>
      </c>
      <c r="C10" s="15">
        <f>C12</f>
        <v>203387805.5</v>
      </c>
      <c r="D10" s="15">
        <f>D12</f>
        <v>73824534.400000006</v>
      </c>
      <c r="E10" s="15">
        <f>E12</f>
        <v>67318764.400000006</v>
      </c>
      <c r="F10" s="15">
        <f>F12</f>
        <v>83921009.390000001</v>
      </c>
      <c r="G10" s="16">
        <f>F10/C10</f>
        <v>0.41261573762346337</v>
      </c>
      <c r="H10" s="16">
        <f>F10/E10</f>
        <v>1.2466213564371362</v>
      </c>
    </row>
    <row r="11" spans="1:232" ht="14.25">
      <c r="A11" s="17" t="s">
        <v>12</v>
      </c>
      <c r="B11" s="18"/>
      <c r="C11" s="18"/>
      <c r="D11" s="18"/>
      <c r="E11" s="18"/>
      <c r="F11" s="18"/>
      <c r="G11" s="16"/>
      <c r="H11" s="16"/>
    </row>
    <row r="12" spans="1:232" ht="69" customHeight="1">
      <c r="A12" s="19" t="s">
        <v>15</v>
      </c>
      <c r="B12" s="20">
        <f>B15+B16</f>
        <v>209901149</v>
      </c>
      <c r="C12" s="20">
        <f>C15+C16</f>
        <v>203387805.5</v>
      </c>
      <c r="D12" s="20">
        <f>D15+D16</f>
        <v>73824534.400000006</v>
      </c>
      <c r="E12" s="20">
        <f>E15+E16</f>
        <v>67318764.400000006</v>
      </c>
      <c r="F12" s="20">
        <f>F15+F16</f>
        <v>83921009.390000001</v>
      </c>
      <c r="G12" s="16">
        <f>F12/C12</f>
        <v>0.41261573762346337</v>
      </c>
      <c r="H12" s="16">
        <f>F12/E12</f>
        <v>1.2466213564371362</v>
      </c>
    </row>
    <row r="13" spans="1:232" ht="19.5" customHeight="1">
      <c r="A13" s="17" t="s">
        <v>16</v>
      </c>
      <c r="B13" s="21">
        <f>B15+B16</f>
        <v>209901149</v>
      </c>
      <c r="C13" s="21">
        <f>C15+C16</f>
        <v>203387805.5</v>
      </c>
      <c r="D13" s="21">
        <f>D15+D16</f>
        <v>73824534.400000006</v>
      </c>
      <c r="E13" s="21">
        <f>E15+E16</f>
        <v>67318764.400000006</v>
      </c>
      <c r="F13" s="21">
        <f>F15+F16</f>
        <v>83921009.390000001</v>
      </c>
      <c r="G13" s="22">
        <f>F13/C13</f>
        <v>0.41261573762346337</v>
      </c>
      <c r="H13" s="22">
        <f>F13/E13</f>
        <v>1.2466213564371362</v>
      </c>
    </row>
    <row r="14" spans="1:232" ht="17.25" customHeight="1">
      <c r="A14" s="17" t="s">
        <v>17</v>
      </c>
      <c r="B14" s="21"/>
      <c r="C14" s="21"/>
      <c r="D14" s="21"/>
      <c r="E14" s="21"/>
      <c r="F14" s="21"/>
      <c r="G14" s="22"/>
      <c r="H14" s="22"/>
    </row>
    <row r="15" spans="1:232" ht="19.5" customHeight="1">
      <c r="A15" s="23" t="s">
        <v>18</v>
      </c>
      <c r="B15" s="21">
        <v>210000121.5</v>
      </c>
      <c r="C15" s="21">
        <v>203500121.5</v>
      </c>
      <c r="D15" s="21">
        <v>73851625.400000006</v>
      </c>
      <c r="E15" s="21">
        <v>67351625.400000006</v>
      </c>
      <c r="F15" s="21">
        <v>83944882.390000001</v>
      </c>
      <c r="G15" s="22">
        <f>F15/C15</f>
        <v>0.41250531828306553</v>
      </c>
      <c r="H15" s="22">
        <f>F15/E15</f>
        <v>1.2463675804622822</v>
      </c>
    </row>
    <row r="16" spans="1:232" ht="19.5" customHeight="1">
      <c r="A16" s="23" t="s">
        <v>19</v>
      </c>
      <c r="B16" s="21">
        <v>-98972.5</v>
      </c>
      <c r="C16" s="21">
        <v>-112316</v>
      </c>
      <c r="D16" s="21">
        <v>-27091</v>
      </c>
      <c r="E16" s="21">
        <v>-32861</v>
      </c>
      <c r="F16" s="21">
        <v>-23873</v>
      </c>
      <c r="G16" s="22">
        <f>F16/C16</f>
        <v>0.21255208518821894</v>
      </c>
      <c r="H16" s="22">
        <f>F16/E16</f>
        <v>0.72648428227990625</v>
      </c>
    </row>
    <row r="17" spans="1:8" ht="18" customHeight="1">
      <c r="A17" s="19" t="s">
        <v>20</v>
      </c>
      <c r="B17" s="20">
        <f>B27+B28+B29+B49+B22</f>
        <v>-71214518.600000009</v>
      </c>
      <c r="C17" s="20">
        <f>C27+C28+C29+C49+C22+C19</f>
        <v>-188794218.00000003</v>
      </c>
      <c r="D17" s="20">
        <f>D27+D28+D29+D49+D22+D19</f>
        <v>-84063819.700000018</v>
      </c>
      <c r="E17" s="20">
        <f>E27+E28+E29+E49+E22+E19</f>
        <v>-97082435.800000042</v>
      </c>
      <c r="F17" s="20">
        <f>F27+F28+F29+F49+F22+F19</f>
        <v>-286051259.34399998</v>
      </c>
      <c r="G17" s="16">
        <f>F17/C17</f>
        <v>1.5151484106573643</v>
      </c>
      <c r="H17" s="16">
        <f>F17/E17</f>
        <v>2.9464779801497301</v>
      </c>
    </row>
    <row r="18" spans="1:8" ht="14.25">
      <c r="A18" s="17" t="s">
        <v>12</v>
      </c>
      <c r="B18" s="20"/>
      <c r="C18" s="20"/>
      <c r="D18" s="20"/>
      <c r="E18" s="20"/>
      <c r="F18" s="20"/>
      <c r="G18" s="16"/>
      <c r="H18" s="16"/>
    </row>
    <row r="19" spans="1:8" ht="19.5" customHeight="1">
      <c r="A19" s="14" t="s">
        <v>21</v>
      </c>
      <c r="B19" s="20">
        <v>0</v>
      </c>
      <c r="C19" s="20">
        <f>C20</f>
        <v>2007140</v>
      </c>
      <c r="D19" s="20">
        <v>0</v>
      </c>
      <c r="E19" s="20">
        <f>E20</f>
        <v>2007140</v>
      </c>
      <c r="F19" s="20">
        <f>F20</f>
        <v>2007140</v>
      </c>
      <c r="G19" s="16">
        <f t="shared" ref="G19:G29" si="0">F19/C19</f>
        <v>1</v>
      </c>
      <c r="H19" s="16">
        <f t="shared" ref="H19:H29" si="1">F19/E19</f>
        <v>1</v>
      </c>
    </row>
    <row r="20" spans="1:8" ht="33.75" customHeight="1">
      <c r="A20" s="24" t="s">
        <v>22</v>
      </c>
      <c r="B20" s="21">
        <v>0</v>
      </c>
      <c r="C20" s="21">
        <f>C21</f>
        <v>2007140</v>
      </c>
      <c r="D20" s="21">
        <v>0</v>
      </c>
      <c r="E20" s="21">
        <f>E21</f>
        <v>2007140</v>
      </c>
      <c r="F20" s="21">
        <f>F21</f>
        <v>2007140</v>
      </c>
      <c r="G20" s="22">
        <f t="shared" si="0"/>
        <v>1</v>
      </c>
      <c r="H20" s="22">
        <f t="shared" si="1"/>
        <v>1</v>
      </c>
    </row>
    <row r="21" spans="1:8" ht="18" customHeight="1">
      <c r="A21" s="24" t="s">
        <v>23</v>
      </c>
      <c r="B21" s="21">
        <v>0</v>
      </c>
      <c r="C21" s="21">
        <v>2007140</v>
      </c>
      <c r="D21" s="21">
        <v>0</v>
      </c>
      <c r="E21" s="21">
        <v>2007140</v>
      </c>
      <c r="F21" s="21">
        <v>2007140</v>
      </c>
      <c r="G21" s="22">
        <f t="shared" si="0"/>
        <v>1</v>
      </c>
      <c r="H21" s="22">
        <f t="shared" si="1"/>
        <v>1</v>
      </c>
    </row>
    <row r="22" spans="1:8" ht="33.75" customHeight="1">
      <c r="A22" s="14" t="s">
        <v>24</v>
      </c>
      <c r="B22" s="20">
        <v>0</v>
      </c>
      <c r="C22" s="20">
        <f>C23+C25</f>
        <v>-7007140</v>
      </c>
      <c r="D22" s="20">
        <f>D23</f>
        <v>0</v>
      </c>
      <c r="E22" s="20">
        <f>E23+E25</f>
        <v>-7007140</v>
      </c>
      <c r="F22" s="20">
        <f>F23+F25</f>
        <v>-7007140</v>
      </c>
      <c r="G22" s="16">
        <f t="shared" si="0"/>
        <v>1</v>
      </c>
      <c r="H22" s="16">
        <f t="shared" si="1"/>
        <v>1</v>
      </c>
    </row>
    <row r="23" spans="1:8" ht="21" customHeight="1">
      <c r="A23" s="24" t="s">
        <v>25</v>
      </c>
      <c r="B23" s="21">
        <v>0</v>
      </c>
      <c r="C23" s="21">
        <f>C24</f>
        <v>-5000000</v>
      </c>
      <c r="D23" s="21">
        <f>D24</f>
        <v>0</v>
      </c>
      <c r="E23" s="21">
        <f>E24</f>
        <v>-5000000</v>
      </c>
      <c r="F23" s="21">
        <f>F24</f>
        <v>-5000000</v>
      </c>
      <c r="G23" s="22">
        <f t="shared" si="0"/>
        <v>1</v>
      </c>
      <c r="H23" s="22">
        <f t="shared" si="1"/>
        <v>1</v>
      </c>
    </row>
    <row r="24" spans="1:8" ht="62.25" customHeight="1">
      <c r="A24" s="24" t="s">
        <v>26</v>
      </c>
      <c r="B24" s="21">
        <v>0</v>
      </c>
      <c r="C24" s="21">
        <v>-5000000</v>
      </c>
      <c r="D24" s="21">
        <v>0</v>
      </c>
      <c r="E24" s="21">
        <v>-5000000</v>
      </c>
      <c r="F24" s="21">
        <v>-5000000</v>
      </c>
      <c r="G24" s="22">
        <f t="shared" si="0"/>
        <v>1</v>
      </c>
      <c r="H24" s="22">
        <f t="shared" si="1"/>
        <v>1</v>
      </c>
    </row>
    <row r="25" spans="1:8" ht="35.25" customHeight="1">
      <c r="A25" s="24" t="s">
        <v>22</v>
      </c>
      <c r="B25" s="21">
        <v>0</v>
      </c>
      <c r="C25" s="21">
        <f>C26</f>
        <v>-2007140</v>
      </c>
      <c r="D25" s="21">
        <v>0</v>
      </c>
      <c r="E25" s="21">
        <f>E26</f>
        <v>-2007140</v>
      </c>
      <c r="F25" s="21">
        <f>F26</f>
        <v>-2007140</v>
      </c>
      <c r="G25" s="22">
        <f t="shared" si="0"/>
        <v>1</v>
      </c>
      <c r="H25" s="22">
        <f t="shared" si="1"/>
        <v>1</v>
      </c>
    </row>
    <row r="26" spans="1:8" ht="21" customHeight="1">
      <c r="A26" s="24" t="s">
        <v>27</v>
      </c>
      <c r="B26" s="21">
        <v>0</v>
      </c>
      <c r="C26" s="21">
        <v>-2007140</v>
      </c>
      <c r="D26" s="21">
        <v>0</v>
      </c>
      <c r="E26" s="21">
        <v>-2007140</v>
      </c>
      <c r="F26" s="21">
        <v>-2007140</v>
      </c>
      <c r="G26" s="22">
        <f t="shared" si="0"/>
        <v>1</v>
      </c>
      <c r="H26" s="22">
        <f t="shared" si="1"/>
        <v>1</v>
      </c>
    </row>
    <row r="27" spans="1:8" ht="53.25" customHeight="1">
      <c r="A27" s="19" t="s">
        <v>28</v>
      </c>
      <c r="B27" s="20">
        <v>0</v>
      </c>
      <c r="C27" s="20">
        <v>10487174.1</v>
      </c>
      <c r="D27" s="20">
        <v>0</v>
      </c>
      <c r="E27" s="20">
        <v>10755770</v>
      </c>
      <c r="F27" s="20">
        <v>0</v>
      </c>
      <c r="G27" s="16">
        <f t="shared" si="0"/>
        <v>0</v>
      </c>
      <c r="H27" s="16">
        <f t="shared" si="1"/>
        <v>0</v>
      </c>
    </row>
    <row r="28" spans="1:8" ht="35.25" customHeight="1">
      <c r="A28" s="19" t="s">
        <v>29</v>
      </c>
      <c r="B28" s="20">
        <v>-72579955.700000003</v>
      </c>
      <c r="C28" s="20">
        <v>-58829955.700000003</v>
      </c>
      <c r="D28" s="20">
        <v>-37445119.300000004</v>
      </c>
      <c r="E28" s="20">
        <v>-36695119.300000004</v>
      </c>
      <c r="F28" s="20">
        <f>-2571542.87-25000000-5750000</f>
        <v>-33321542.870000001</v>
      </c>
      <c r="G28" s="16">
        <f t="shared" si="0"/>
        <v>0.56640435087052088</v>
      </c>
      <c r="H28" s="16">
        <f t="shared" si="1"/>
        <v>0.90806471012072709</v>
      </c>
    </row>
    <row r="29" spans="1:8" ht="28.5">
      <c r="A29" s="19" t="s">
        <v>30</v>
      </c>
      <c r="B29" s="20">
        <f>SUM(B31:B48)</f>
        <v>27412425.299999997</v>
      </c>
      <c r="C29" s="20">
        <f>SUM(C31:C48)</f>
        <v>27412425.299999997</v>
      </c>
      <c r="D29" s="20">
        <f>SUM(D31:D48)</f>
        <v>13159237.799999997</v>
      </c>
      <c r="E29" s="20">
        <f>SUM(E31:E48)</f>
        <v>13159237.799999997</v>
      </c>
      <c r="F29" s="20">
        <f>SUM(F31:F48)</f>
        <v>14185084.710000001</v>
      </c>
      <c r="G29" s="16">
        <f t="shared" si="0"/>
        <v>0.51746916059995618</v>
      </c>
      <c r="H29" s="16">
        <f t="shared" si="1"/>
        <v>1.0779564079311648</v>
      </c>
    </row>
    <row r="30" spans="1:8" ht="14.25">
      <c r="A30" s="17" t="s">
        <v>17</v>
      </c>
      <c r="B30" s="21"/>
      <c r="C30" s="21"/>
      <c r="D30" s="21"/>
      <c r="E30" s="21"/>
      <c r="F30" s="21"/>
      <c r="G30" s="16"/>
      <c r="H30" s="16"/>
    </row>
    <row r="31" spans="1:8" ht="17.25" customHeight="1">
      <c r="A31" s="25" t="s">
        <v>31</v>
      </c>
      <c r="B31" s="26">
        <v>9443051.5</v>
      </c>
      <c r="C31" s="26">
        <v>9443051.5</v>
      </c>
      <c r="D31" s="26">
        <v>4690149</v>
      </c>
      <c r="E31" s="26">
        <v>4690149</v>
      </c>
      <c r="F31" s="26">
        <v>4791715.74</v>
      </c>
      <c r="G31" s="22">
        <f t="shared" ref="G31:G51" si="2">F31/C31</f>
        <v>0.50743297757086259</v>
      </c>
      <c r="H31" s="22">
        <f t="shared" ref="H31:H39" si="3">F31/E31</f>
        <v>1.0216553333380241</v>
      </c>
    </row>
    <row r="32" spans="1:8" ht="17.25" customHeight="1">
      <c r="A32" s="25" t="s">
        <v>23</v>
      </c>
      <c r="B32" s="26">
        <v>2455681.1</v>
      </c>
      <c r="C32" s="26">
        <v>2455681.1</v>
      </c>
      <c r="D32" s="26">
        <v>741620.8</v>
      </c>
      <c r="E32" s="26">
        <v>741620.8</v>
      </c>
      <c r="F32" s="26">
        <v>775542.57</v>
      </c>
      <c r="G32" s="22">
        <f t="shared" si="2"/>
        <v>0.3158156692251286</v>
      </c>
      <c r="H32" s="22">
        <f t="shared" si="3"/>
        <v>1.0457400466653577</v>
      </c>
    </row>
    <row r="33" spans="1:9" ht="36" customHeight="1">
      <c r="A33" s="25" t="s">
        <v>32</v>
      </c>
      <c r="B33" s="26">
        <v>709969.3</v>
      </c>
      <c r="C33" s="26">
        <v>709969.3</v>
      </c>
      <c r="D33" s="26">
        <v>354984.7</v>
      </c>
      <c r="E33" s="26">
        <v>354984.7</v>
      </c>
      <c r="F33" s="26">
        <v>391702.36</v>
      </c>
      <c r="G33" s="22">
        <f t="shared" si="2"/>
        <v>0.55171732073485424</v>
      </c>
      <c r="H33" s="22">
        <f t="shared" si="3"/>
        <v>1.1034344860496803</v>
      </c>
    </row>
    <row r="34" spans="1:9" ht="21.75" customHeight="1">
      <c r="A34" s="25" t="s">
        <v>33</v>
      </c>
      <c r="B34" s="26">
        <v>909067.4</v>
      </c>
      <c r="C34" s="26">
        <v>909067.4</v>
      </c>
      <c r="D34" s="26">
        <v>454533.7</v>
      </c>
      <c r="E34" s="26">
        <v>454533.7</v>
      </c>
      <c r="F34" s="26">
        <v>482025.64</v>
      </c>
      <c r="G34" s="22">
        <f t="shared" si="2"/>
        <v>0.53024191605594917</v>
      </c>
      <c r="H34" s="22">
        <f t="shared" si="3"/>
        <v>1.0604838321118983</v>
      </c>
    </row>
    <row r="35" spans="1:9" ht="21.75" customHeight="1">
      <c r="A35" s="25" t="s">
        <v>34</v>
      </c>
      <c r="B35" s="26">
        <v>360891.5</v>
      </c>
      <c r="C35" s="26">
        <v>360891.5</v>
      </c>
      <c r="D35" s="26">
        <v>180445.7</v>
      </c>
      <c r="E35" s="26">
        <v>180445.7</v>
      </c>
      <c r="F35" s="26">
        <v>199576.75</v>
      </c>
      <c r="G35" s="22">
        <f t="shared" si="2"/>
        <v>0.5530103923201295</v>
      </c>
      <c r="H35" s="22">
        <f t="shared" si="3"/>
        <v>1.1060210911094028</v>
      </c>
    </row>
    <row r="36" spans="1:9" ht="21.75" customHeight="1">
      <c r="A36" s="25" t="s">
        <v>35</v>
      </c>
      <c r="B36" s="26">
        <v>74226.899999999994</v>
      </c>
      <c r="C36" s="26">
        <v>74226.899999999994</v>
      </c>
      <c r="D36" s="26">
        <v>37113.5</v>
      </c>
      <c r="E36" s="26">
        <v>37113.5</v>
      </c>
      <c r="F36" s="26">
        <v>39071.96</v>
      </c>
      <c r="G36" s="22">
        <f t="shared" si="2"/>
        <v>0.52638544786324093</v>
      </c>
      <c r="H36" s="22">
        <f t="shared" si="3"/>
        <v>1.0527694774138789</v>
      </c>
    </row>
    <row r="37" spans="1:9" ht="30.75" customHeight="1">
      <c r="A37" s="25" t="s">
        <v>36</v>
      </c>
      <c r="B37" s="26">
        <v>819541.2</v>
      </c>
      <c r="C37" s="26">
        <v>819541.2</v>
      </c>
      <c r="D37" s="26">
        <v>409770.6</v>
      </c>
      <c r="E37" s="26">
        <v>409770.6</v>
      </c>
      <c r="F37" s="26">
        <v>410347.84</v>
      </c>
      <c r="G37" s="22">
        <f t="shared" si="2"/>
        <v>0.50070434530930241</v>
      </c>
      <c r="H37" s="22">
        <f t="shared" si="3"/>
        <v>1.0014086906186048</v>
      </c>
    </row>
    <row r="38" spans="1:9" ht="29.25" customHeight="1">
      <c r="A38" s="25" t="s">
        <v>37</v>
      </c>
      <c r="B38" s="26">
        <v>66675.600000000006</v>
      </c>
      <c r="C38" s="26">
        <v>66675.600000000006</v>
      </c>
      <c r="D38" s="26">
        <v>33337.800000000003</v>
      </c>
      <c r="E38" s="26">
        <v>33337.800000000003</v>
      </c>
      <c r="F38" s="26">
        <v>35185.120000000003</v>
      </c>
      <c r="G38" s="22">
        <f t="shared" si="2"/>
        <v>0.52770608738429048</v>
      </c>
      <c r="H38" s="22">
        <f t="shared" si="3"/>
        <v>1.055412174768581</v>
      </c>
    </row>
    <row r="39" spans="1:9" ht="21" customHeight="1">
      <c r="A39" s="25" t="s">
        <v>38</v>
      </c>
      <c r="B39" s="26">
        <v>52731.9</v>
      </c>
      <c r="C39" s="26">
        <v>52731.9</v>
      </c>
      <c r="D39" s="26">
        <v>26366</v>
      </c>
      <c r="E39" s="26">
        <v>26366</v>
      </c>
      <c r="F39" s="26">
        <v>27831.19</v>
      </c>
      <c r="G39" s="22">
        <f t="shared" si="2"/>
        <v>0.52778659596942268</v>
      </c>
      <c r="H39" s="22">
        <f t="shared" si="3"/>
        <v>1.0555711901691571</v>
      </c>
    </row>
    <row r="40" spans="1:9" ht="21" customHeight="1">
      <c r="A40" s="25" t="s">
        <v>39</v>
      </c>
      <c r="B40" s="26">
        <v>17934.400000000001</v>
      </c>
      <c r="C40" s="26">
        <v>17934.400000000001</v>
      </c>
      <c r="D40" s="26">
        <v>0</v>
      </c>
      <c r="E40" s="26">
        <v>0</v>
      </c>
      <c r="F40" s="26">
        <v>0</v>
      </c>
      <c r="G40" s="22">
        <f t="shared" si="2"/>
        <v>0</v>
      </c>
      <c r="H40" s="22"/>
    </row>
    <row r="41" spans="1:9" ht="21" customHeight="1">
      <c r="A41" s="25" t="s">
        <v>40</v>
      </c>
      <c r="B41" s="26">
        <v>3523809.5</v>
      </c>
      <c r="C41" s="26">
        <v>3523809.5</v>
      </c>
      <c r="D41" s="26">
        <v>1761904.8</v>
      </c>
      <c r="E41" s="26">
        <v>1761904.8</v>
      </c>
      <c r="F41" s="26">
        <v>1761904.76</v>
      </c>
      <c r="G41" s="22">
        <f t="shared" si="2"/>
        <v>0.50000000283783785</v>
      </c>
      <c r="H41" s="22">
        <f t="shared" ref="H41:H53" si="4">F41/E41</f>
        <v>0.99999997729729773</v>
      </c>
    </row>
    <row r="42" spans="1:9" ht="21" customHeight="1">
      <c r="A42" s="25" t="s">
        <v>41</v>
      </c>
      <c r="B42" s="26">
        <v>4078462.2</v>
      </c>
      <c r="C42" s="26">
        <v>4078462.2</v>
      </c>
      <c r="D42" s="26">
        <v>2039231.1</v>
      </c>
      <c r="E42" s="26">
        <v>2039231.1</v>
      </c>
      <c r="F42" s="26">
        <v>2093327.84</v>
      </c>
      <c r="G42" s="22">
        <f t="shared" si="2"/>
        <v>0.51326400426121399</v>
      </c>
      <c r="H42" s="22">
        <f t="shared" si="4"/>
        <v>1.026528008522428</v>
      </c>
    </row>
    <row r="43" spans="1:9" ht="48.75" customHeight="1">
      <c r="A43" s="23" t="s">
        <v>42</v>
      </c>
      <c r="B43" s="26">
        <v>82666.3</v>
      </c>
      <c r="C43" s="26">
        <v>82666.3</v>
      </c>
      <c r="D43" s="26">
        <v>41333.199999999997</v>
      </c>
      <c r="E43" s="26">
        <v>41333.199999999997</v>
      </c>
      <c r="F43" s="26">
        <v>42687.45</v>
      </c>
      <c r="G43" s="22">
        <f t="shared" si="2"/>
        <v>0.5163827339556748</v>
      </c>
      <c r="H43" s="22">
        <f t="shared" si="4"/>
        <v>1.0327642185942536</v>
      </c>
    </row>
    <row r="44" spans="1:9" ht="20.25" customHeight="1">
      <c r="A44" s="23" t="s">
        <v>43</v>
      </c>
      <c r="B44" s="26">
        <v>203104.4</v>
      </c>
      <c r="C44" s="26">
        <v>203104.4</v>
      </c>
      <c r="D44" s="26">
        <v>101552.2</v>
      </c>
      <c r="E44" s="26">
        <v>101552.2</v>
      </c>
      <c r="F44" s="26">
        <v>106479.77</v>
      </c>
      <c r="G44" s="22">
        <f t="shared" si="2"/>
        <v>0.52426126661953165</v>
      </c>
      <c r="H44" s="22">
        <f t="shared" si="4"/>
        <v>1.0485225332390633</v>
      </c>
    </row>
    <row r="45" spans="1:9" ht="37.5" customHeight="1">
      <c r="A45" s="23" t="s">
        <v>44</v>
      </c>
      <c r="B45" s="26">
        <v>104206.39999999999</v>
      </c>
      <c r="C45" s="26">
        <v>104206.39999999999</v>
      </c>
      <c r="D45" s="26">
        <v>52103.199999999997</v>
      </c>
      <c r="E45" s="26">
        <v>52103.199999999997</v>
      </c>
      <c r="F45" s="26">
        <v>52918.42</v>
      </c>
      <c r="G45" s="22">
        <f t="shared" si="2"/>
        <v>0.50782312794607631</v>
      </c>
      <c r="H45" s="22">
        <f t="shared" si="4"/>
        <v>1.0156462558921526</v>
      </c>
    </row>
    <row r="46" spans="1:9" ht="18" customHeight="1">
      <c r="A46" s="27" t="s">
        <v>45</v>
      </c>
      <c r="B46" s="26">
        <v>1731</v>
      </c>
      <c r="C46" s="26">
        <v>1731</v>
      </c>
      <c r="D46" s="26">
        <v>865.5</v>
      </c>
      <c r="E46" s="26">
        <v>865.5</v>
      </c>
      <c r="F46" s="26">
        <v>902.57</v>
      </c>
      <c r="G46" s="22">
        <f t="shared" si="2"/>
        <v>0.52141536683997691</v>
      </c>
      <c r="H46" s="22">
        <f t="shared" si="4"/>
        <v>1.0428307336799538</v>
      </c>
    </row>
    <row r="47" spans="1:9" ht="18" customHeight="1">
      <c r="A47" s="27" t="s">
        <v>46</v>
      </c>
      <c r="B47" s="26">
        <v>1419708.2</v>
      </c>
      <c r="C47" s="26">
        <v>1419708.2</v>
      </c>
      <c r="D47" s="26">
        <v>709854.1</v>
      </c>
      <c r="E47" s="26">
        <v>709854.1</v>
      </c>
      <c r="F47" s="26">
        <v>0</v>
      </c>
      <c r="G47" s="22">
        <f t="shared" si="2"/>
        <v>0</v>
      </c>
      <c r="H47" s="22">
        <f t="shared" si="4"/>
        <v>0</v>
      </c>
    </row>
    <row r="48" spans="1:9" ht="18" customHeight="1">
      <c r="A48" s="25" t="s">
        <v>47</v>
      </c>
      <c r="B48" s="26">
        <v>3088966.5</v>
      </c>
      <c r="C48" s="26">
        <v>3088966.5</v>
      </c>
      <c r="D48" s="26">
        <v>1524071.9</v>
      </c>
      <c r="E48" s="26">
        <v>1524071.9</v>
      </c>
      <c r="F48" s="26">
        <f>1052772.78+1921091.95</f>
        <v>2973864.73</v>
      </c>
      <c r="G48" s="22">
        <f t="shared" si="2"/>
        <v>0.9627377732973148</v>
      </c>
      <c r="H48" s="22">
        <f t="shared" si="4"/>
        <v>1.9512627521050681</v>
      </c>
      <c r="I48" s="28"/>
    </row>
    <row r="49" spans="1:232" ht="22.5" customHeight="1">
      <c r="A49" s="19" t="s">
        <v>48</v>
      </c>
      <c r="B49" s="20">
        <f>SUM(B50:B54)</f>
        <v>-26046988.200000003</v>
      </c>
      <c r="C49" s="20">
        <f>SUM(C50:C54)</f>
        <v>-162863861.70000002</v>
      </c>
      <c r="D49" s="20">
        <f>SUM(D50:D54)</f>
        <v>-59777938.200000003</v>
      </c>
      <c r="E49" s="20">
        <f>SUM(E50:E54)</f>
        <v>-79302324.300000027</v>
      </c>
      <c r="F49" s="20">
        <f>SUM(F50:F54)</f>
        <v>-261914801.18399999</v>
      </c>
      <c r="G49" s="16">
        <f t="shared" si="2"/>
        <v>1.6081824319409463</v>
      </c>
      <c r="H49" s="16">
        <f t="shared" si="4"/>
        <v>3.3027380155111028</v>
      </c>
    </row>
    <row r="50" spans="1:232" ht="14.25">
      <c r="A50" s="23" t="s">
        <v>49</v>
      </c>
      <c r="B50" s="29">
        <v>-57546988.200000003</v>
      </c>
      <c r="C50" s="29">
        <v>-194297799.60000002</v>
      </c>
      <c r="D50" s="20">
        <v>0</v>
      </c>
      <c r="E50" s="29">
        <v>-194297799.59999999</v>
      </c>
      <c r="F50" s="21">
        <v>-194297799.59999999</v>
      </c>
      <c r="G50" s="22">
        <f t="shared" si="2"/>
        <v>0.99999999999999989</v>
      </c>
      <c r="H50" s="22">
        <f t="shared" si="4"/>
        <v>1</v>
      </c>
      <c r="I50" s="30"/>
    </row>
    <row r="51" spans="1:232" ht="33.75" customHeight="1">
      <c r="A51" s="23" t="s">
        <v>50</v>
      </c>
      <c r="B51" s="29">
        <v>31500000</v>
      </c>
      <c r="C51" s="29">
        <v>31500000</v>
      </c>
      <c r="D51" s="29">
        <v>31500000</v>
      </c>
      <c r="E51" s="29">
        <v>31500000</v>
      </c>
      <c r="F51" s="29">
        <v>0</v>
      </c>
      <c r="G51" s="22">
        <f t="shared" si="2"/>
        <v>0</v>
      </c>
      <c r="H51" s="22">
        <f t="shared" si="4"/>
        <v>0</v>
      </c>
    </row>
    <row r="52" spans="1:232" ht="23.25" customHeight="1">
      <c r="A52" s="23" t="s">
        <v>51</v>
      </c>
      <c r="B52" s="29">
        <v>0</v>
      </c>
      <c r="C52" s="29">
        <v>0</v>
      </c>
      <c r="D52" s="29">
        <v>-91277938.200000003</v>
      </c>
      <c r="E52" s="29">
        <v>83561537.399999961</v>
      </c>
      <c r="F52" s="29">
        <v>-67549913.574000001</v>
      </c>
      <c r="G52" s="22"/>
      <c r="H52" s="22">
        <f t="shared" si="4"/>
        <v>-0.80838524129404099</v>
      </c>
    </row>
    <row r="53" spans="1:232" ht="27.75" customHeight="1">
      <c r="A53" s="17" t="s">
        <v>52</v>
      </c>
      <c r="B53" s="29">
        <v>0</v>
      </c>
      <c r="C53" s="29">
        <v>0</v>
      </c>
      <c r="D53" s="29">
        <v>0</v>
      </c>
      <c r="E53" s="29">
        <v>-66062.100000000006</v>
      </c>
      <c r="F53" s="29">
        <v>-67088.009999999995</v>
      </c>
      <c r="G53" s="22"/>
      <c r="H53" s="22">
        <f t="shared" si="4"/>
        <v>1.0155294790810463</v>
      </c>
    </row>
    <row r="54" spans="1:232" ht="33" customHeight="1">
      <c r="A54" s="17" t="s">
        <v>53</v>
      </c>
      <c r="B54" s="29">
        <v>0</v>
      </c>
      <c r="C54" s="29">
        <v>-66062.100000000006</v>
      </c>
      <c r="D54" s="29">
        <v>0</v>
      </c>
      <c r="E54" s="29">
        <v>0</v>
      </c>
      <c r="F54" s="29">
        <v>0</v>
      </c>
      <c r="G54" s="22">
        <f>F54/C54</f>
        <v>0</v>
      </c>
      <c r="H54" s="22"/>
    </row>
    <row r="55" spans="1:232" ht="24" customHeight="1">
      <c r="A55" s="19" t="s">
        <v>54</v>
      </c>
      <c r="B55" s="20">
        <f>B57+B67</f>
        <v>202727974.89999998</v>
      </c>
      <c r="C55" s="20">
        <f>C57+C67</f>
        <v>321805429.29999995</v>
      </c>
      <c r="D55" s="20">
        <f>D57+D67</f>
        <v>189194529.09999999</v>
      </c>
      <c r="E55" s="20">
        <f>E57+E67</f>
        <v>291741338.99999994</v>
      </c>
      <c r="F55" s="20">
        <f>F57+F67</f>
        <v>277622606.10000002</v>
      </c>
      <c r="G55" s="16">
        <f>F55/C55</f>
        <v>0.86270330088554559</v>
      </c>
      <c r="H55" s="16">
        <f>F55/E55</f>
        <v>0.95160530575339575</v>
      </c>
    </row>
    <row r="56" spans="1:232" ht="14.25">
      <c r="A56" s="17" t="s">
        <v>55</v>
      </c>
      <c r="B56" s="21"/>
      <c r="C56" s="21"/>
      <c r="D56" s="21"/>
      <c r="E56" s="21"/>
      <c r="F56" s="21"/>
      <c r="G56" s="16"/>
      <c r="H56" s="16"/>
    </row>
    <row r="57" spans="1:232" ht="21.75" customHeight="1">
      <c r="A57" s="19" t="s">
        <v>14</v>
      </c>
      <c r="B57" s="20">
        <f>B59+B62+B64</f>
        <v>268063831.69999999</v>
      </c>
      <c r="C57" s="20">
        <f>C59+C62+C64</f>
        <v>387084385.69999993</v>
      </c>
      <c r="D57" s="20">
        <f>D59+D62+D64</f>
        <v>222591265.59999999</v>
      </c>
      <c r="E57" s="20">
        <f>E59+E62+E64</f>
        <v>355671532.09999996</v>
      </c>
      <c r="F57" s="20">
        <f>F59+F62+F64</f>
        <v>345099542.75</v>
      </c>
      <c r="G57" s="16">
        <f>F57/C57</f>
        <v>0.89153568446302756</v>
      </c>
      <c r="H57" s="16">
        <f>F57/E57</f>
        <v>0.97027597545527611</v>
      </c>
    </row>
    <row r="58" spans="1:232" ht="14.25">
      <c r="A58" s="17" t="s">
        <v>12</v>
      </c>
      <c r="B58" s="21"/>
      <c r="C58" s="21"/>
      <c r="D58" s="21"/>
      <c r="E58" s="21"/>
      <c r="F58" s="21"/>
      <c r="G58" s="16"/>
      <c r="H58" s="16"/>
    </row>
    <row r="59" spans="1:232" ht="35.25" customHeight="1">
      <c r="A59" s="19" t="s">
        <v>56</v>
      </c>
      <c r="B59" s="20">
        <f>B60+B61</f>
        <v>152196135.09999999</v>
      </c>
      <c r="C59" s="20">
        <f>C60+C61</f>
        <v>134465877.69999999</v>
      </c>
      <c r="D59" s="20">
        <f>D60+D61</f>
        <v>42275051.200000003</v>
      </c>
      <c r="E59" s="20">
        <f>E60+E61</f>
        <v>38604506.300000004</v>
      </c>
      <c r="F59" s="20">
        <f>F60+F61</f>
        <v>25232971.5</v>
      </c>
      <c r="G59" s="16">
        <f t="shared" ref="G59:G67" si="5">F59/C59</f>
        <v>0.18765334322433833</v>
      </c>
      <c r="H59" s="16">
        <f>F59/E59</f>
        <v>0.65362761807939496</v>
      </c>
    </row>
    <row r="60" spans="1:232" ht="18" customHeight="1">
      <c r="A60" s="17" t="s">
        <v>57</v>
      </c>
      <c r="B60" s="21">
        <v>102820135.09999999</v>
      </c>
      <c r="C60" s="21">
        <v>85089877.699999988</v>
      </c>
      <c r="D60" s="21">
        <v>42275051.200000003</v>
      </c>
      <c r="E60" s="21">
        <v>38604506.300000004</v>
      </c>
      <c r="F60" s="21">
        <v>25232971.5</v>
      </c>
      <c r="G60" s="22">
        <f t="shared" si="5"/>
        <v>0.29654492616575945</v>
      </c>
      <c r="H60" s="22">
        <f>F60/E60</f>
        <v>0.65362761807939496</v>
      </c>
    </row>
    <row r="61" spans="1:232" ht="18" customHeight="1">
      <c r="A61" s="17" t="s">
        <v>58</v>
      </c>
      <c r="B61" s="21">
        <v>49376000</v>
      </c>
      <c r="C61" s="21">
        <v>49376000</v>
      </c>
      <c r="D61" s="21">
        <v>0</v>
      </c>
      <c r="E61" s="20">
        <v>0</v>
      </c>
      <c r="F61" s="18">
        <v>0</v>
      </c>
      <c r="G61" s="22">
        <f t="shared" si="5"/>
        <v>0</v>
      </c>
      <c r="H61" s="22"/>
    </row>
    <row r="62" spans="1:232" ht="33.75" customHeight="1">
      <c r="A62" s="19" t="s">
        <v>59</v>
      </c>
      <c r="B62" s="20">
        <f>B63</f>
        <v>-126074703.40000001</v>
      </c>
      <c r="C62" s="20">
        <f>C63</f>
        <v>-126074703.40000001</v>
      </c>
      <c r="D62" s="20">
        <f>D63</f>
        <v>-61626185.600000001</v>
      </c>
      <c r="E62" s="20">
        <f>E63</f>
        <v>-61626185.600000001</v>
      </c>
      <c r="F62" s="20">
        <f>F63</f>
        <v>-58826640.100000001</v>
      </c>
      <c r="G62" s="16">
        <f t="shared" si="5"/>
        <v>0.46660145543519083</v>
      </c>
      <c r="H62" s="16">
        <f t="shared" ref="H62:H67" si="6">F62/E62</f>
        <v>0.95457214376091448</v>
      </c>
    </row>
    <row r="63" spans="1:232" ht="24" customHeight="1">
      <c r="A63" s="17" t="s">
        <v>16</v>
      </c>
      <c r="B63" s="21">
        <v>-126074703.40000001</v>
      </c>
      <c r="C63" s="21">
        <v>-126074703.40000001</v>
      </c>
      <c r="D63" s="21">
        <v>-61626185.600000001</v>
      </c>
      <c r="E63" s="21">
        <v>-61626185.600000001</v>
      </c>
      <c r="F63" s="21">
        <v>-58826640.100000001</v>
      </c>
      <c r="G63" s="22">
        <f t="shared" si="5"/>
        <v>0.46660145543519083</v>
      </c>
      <c r="H63" s="22">
        <f t="shared" si="6"/>
        <v>0.95457214376091448</v>
      </c>
    </row>
    <row r="64" spans="1:232" ht="63.75" customHeight="1">
      <c r="A64" s="19" t="s">
        <v>60</v>
      </c>
      <c r="B64" s="20">
        <f t="shared" ref="B64:F65" si="7">B65</f>
        <v>241942400</v>
      </c>
      <c r="C64" s="20">
        <f t="shared" si="7"/>
        <v>378693211.39999998</v>
      </c>
      <c r="D64" s="20">
        <f t="shared" si="7"/>
        <v>241942400</v>
      </c>
      <c r="E64" s="20">
        <f t="shared" si="7"/>
        <v>378693211.39999998</v>
      </c>
      <c r="F64" s="20">
        <f t="shared" si="7"/>
        <v>378693211.35000002</v>
      </c>
      <c r="G64" s="16">
        <f t="shared" si="5"/>
        <v>0.99999999986796717</v>
      </c>
      <c r="H64" s="16">
        <f t="shared" si="6"/>
        <v>0.99999999986796717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</row>
    <row r="65" spans="1:232" ht="22.5" customHeight="1">
      <c r="A65" s="17" t="s">
        <v>16</v>
      </c>
      <c r="B65" s="21">
        <f t="shared" si="7"/>
        <v>241942400</v>
      </c>
      <c r="C65" s="21">
        <f t="shared" si="7"/>
        <v>378693211.39999998</v>
      </c>
      <c r="D65" s="21">
        <f t="shared" si="7"/>
        <v>241942400</v>
      </c>
      <c r="E65" s="21">
        <f t="shared" si="7"/>
        <v>378693211.39999998</v>
      </c>
      <c r="F65" s="21">
        <f t="shared" si="7"/>
        <v>378693211.35000002</v>
      </c>
      <c r="G65" s="22">
        <f t="shared" si="5"/>
        <v>0.99999999986796717</v>
      </c>
      <c r="H65" s="22">
        <f t="shared" si="6"/>
        <v>0.99999999986796717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</row>
    <row r="66" spans="1:232" ht="34.5" customHeight="1">
      <c r="A66" s="17" t="s">
        <v>61</v>
      </c>
      <c r="B66" s="21">
        <v>241942400</v>
      </c>
      <c r="C66" s="21">
        <v>378693211.39999998</v>
      </c>
      <c r="D66" s="21">
        <v>241942400</v>
      </c>
      <c r="E66" s="21">
        <v>378693211.39999998</v>
      </c>
      <c r="F66" s="21">
        <v>378693211.35000002</v>
      </c>
      <c r="G66" s="22">
        <f t="shared" si="5"/>
        <v>0.99999999986796717</v>
      </c>
      <c r="H66" s="22">
        <f t="shared" si="6"/>
        <v>0.99999999986796717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</row>
    <row r="67" spans="1:232" ht="24" customHeight="1">
      <c r="A67" s="19" t="s">
        <v>62</v>
      </c>
      <c r="B67" s="20">
        <f>B69+B73+B76+B80</f>
        <v>-65335856.799999997</v>
      </c>
      <c r="C67" s="20">
        <f>C69+C73+C76+C80</f>
        <v>-65278956.399999999</v>
      </c>
      <c r="D67" s="20">
        <f>D69+D73+D76+D80</f>
        <v>-33396736.5</v>
      </c>
      <c r="E67" s="20">
        <f>E69+E73+E76+E80</f>
        <v>-63930193.100000001</v>
      </c>
      <c r="F67" s="20">
        <f>F69+F73+F76+F80</f>
        <v>-67476936.650000006</v>
      </c>
      <c r="G67" s="16">
        <f t="shared" si="5"/>
        <v>1.0336705788697322</v>
      </c>
      <c r="H67" s="16">
        <f t="shared" si="6"/>
        <v>1.0554783800582639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</row>
    <row r="68" spans="1:232" ht="14.25">
      <c r="A68" s="17" t="s">
        <v>12</v>
      </c>
      <c r="B68" s="21"/>
      <c r="C68" s="21"/>
      <c r="D68" s="21"/>
      <c r="E68" s="21"/>
      <c r="F68" s="21"/>
      <c r="G68" s="16"/>
      <c r="H68" s="16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</row>
    <row r="69" spans="1:232" ht="34.5" customHeight="1">
      <c r="A69" s="19" t="s">
        <v>63</v>
      </c>
      <c r="B69" s="20">
        <f>B72</f>
        <v>-64780713.899999999</v>
      </c>
      <c r="C69" s="20">
        <f>C72</f>
        <v>-64780713.899999999</v>
      </c>
      <c r="D69" s="20">
        <f>D72</f>
        <v>-32390356.899999999</v>
      </c>
      <c r="E69" s="20">
        <f>E72</f>
        <v>-62980713.899999999</v>
      </c>
      <c r="F69" s="20">
        <f>F72</f>
        <v>-62980713.899999999</v>
      </c>
      <c r="G69" s="16">
        <f>F69/C69</f>
        <v>0.97221395239980524</v>
      </c>
      <c r="H69" s="16">
        <f>F69/E69</f>
        <v>1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</row>
    <row r="70" spans="1:232" ht="16.5" customHeight="1">
      <c r="A70" s="17" t="s">
        <v>16</v>
      </c>
      <c r="B70" s="21">
        <f>B69</f>
        <v>-64780713.899999999</v>
      </c>
      <c r="C70" s="21">
        <f>C69</f>
        <v>-64780713.899999999</v>
      </c>
      <c r="D70" s="21">
        <f>D69</f>
        <v>-32390356.899999999</v>
      </c>
      <c r="E70" s="21">
        <f>E69</f>
        <v>-62980713.899999999</v>
      </c>
      <c r="F70" s="21">
        <f>F69</f>
        <v>-62980713.899999999</v>
      </c>
      <c r="G70" s="22">
        <f>F70/C70</f>
        <v>0.97221395239980524</v>
      </c>
      <c r="H70" s="22">
        <f>F70/E70</f>
        <v>1</v>
      </c>
    </row>
    <row r="71" spans="1:232">
      <c r="A71" s="17" t="s">
        <v>17</v>
      </c>
      <c r="B71" s="21"/>
      <c r="C71" s="21"/>
      <c r="D71" s="21"/>
      <c r="E71" s="21"/>
      <c r="F71" s="21"/>
      <c r="G71" s="22"/>
      <c r="H71" s="22"/>
    </row>
    <row r="72" spans="1:232" ht="33.75" customHeight="1">
      <c r="A72" s="23" t="s">
        <v>64</v>
      </c>
      <c r="B72" s="21">
        <v>-64780713.899999999</v>
      </c>
      <c r="C72" s="21">
        <v>-64780713.899999999</v>
      </c>
      <c r="D72" s="21">
        <v>-32390356.899999999</v>
      </c>
      <c r="E72" s="21">
        <v>-62980713.899999999</v>
      </c>
      <c r="F72" s="21">
        <v>-62980713.899999999</v>
      </c>
      <c r="G72" s="22">
        <f>F72/C72</f>
        <v>0.97221395239980524</v>
      </c>
      <c r="H72" s="22">
        <f>F72/E72</f>
        <v>1</v>
      </c>
    </row>
    <row r="73" spans="1:232" ht="47.25" customHeight="1">
      <c r="A73" s="19" t="s">
        <v>65</v>
      </c>
      <c r="B73" s="20">
        <f>B75</f>
        <v>884918.2</v>
      </c>
      <c r="C73" s="20">
        <f>C75</f>
        <v>884918.2</v>
      </c>
      <c r="D73" s="20">
        <f>D75</f>
        <v>433681.5</v>
      </c>
      <c r="E73" s="20">
        <f>E75</f>
        <v>433681.5</v>
      </c>
      <c r="F73" s="20">
        <f>F75</f>
        <v>445756.75</v>
      </c>
      <c r="G73" s="16">
        <f>F73/C73</f>
        <v>0.50372650263041263</v>
      </c>
      <c r="H73" s="16">
        <f>F73/E73</f>
        <v>1.0278435902845753</v>
      </c>
    </row>
    <row r="74" spans="1:232" ht="14.25">
      <c r="A74" s="17" t="s">
        <v>17</v>
      </c>
      <c r="B74" s="21"/>
      <c r="C74" s="21"/>
      <c r="D74" s="21"/>
      <c r="E74" s="21"/>
      <c r="F74" s="21"/>
      <c r="G74" s="16"/>
      <c r="H74" s="16"/>
    </row>
    <row r="75" spans="1:232" ht="22.5" customHeight="1">
      <c r="A75" s="23" t="s">
        <v>66</v>
      </c>
      <c r="B75" s="21">
        <v>884918.2</v>
      </c>
      <c r="C75" s="21">
        <v>884918.2</v>
      </c>
      <c r="D75" s="21">
        <v>433681.5</v>
      </c>
      <c r="E75" s="21">
        <v>433681.5</v>
      </c>
      <c r="F75" s="21">
        <v>445756.75</v>
      </c>
      <c r="G75" s="22">
        <f>F75/C75</f>
        <v>0.50372650263041263</v>
      </c>
      <c r="H75" s="22">
        <f>F75/E75</f>
        <v>1.0278435902845753</v>
      </c>
    </row>
    <row r="76" spans="1:232" ht="42" customHeight="1">
      <c r="A76" s="19" t="s">
        <v>67</v>
      </c>
      <c r="B76" s="20">
        <f>B79</f>
        <v>-1440061.1</v>
      </c>
      <c r="C76" s="20">
        <f>C79</f>
        <v>-1440061.1</v>
      </c>
      <c r="D76" s="20">
        <f>D79</f>
        <v>-1440061.1</v>
      </c>
      <c r="E76" s="20">
        <f>E79</f>
        <v>-1440061.1</v>
      </c>
      <c r="F76" s="20">
        <f>F79</f>
        <v>-1435515.81</v>
      </c>
      <c r="G76" s="16">
        <f>F76/C76</f>
        <v>0.99684368253541467</v>
      </c>
      <c r="H76" s="16">
        <f>F76/E76</f>
        <v>0.99684368253541467</v>
      </c>
    </row>
    <row r="77" spans="1:232" ht="18.75" customHeight="1">
      <c r="A77" s="17" t="s">
        <v>16</v>
      </c>
      <c r="B77" s="21">
        <f>B76</f>
        <v>-1440061.1</v>
      </c>
      <c r="C77" s="21">
        <f>C76</f>
        <v>-1440061.1</v>
      </c>
      <c r="D77" s="21">
        <f>D76</f>
        <v>-1440061.1</v>
      </c>
      <c r="E77" s="21">
        <f>E76</f>
        <v>-1440061.1</v>
      </c>
      <c r="F77" s="21">
        <f>F76</f>
        <v>-1435515.81</v>
      </c>
      <c r="G77" s="22">
        <f>F77/C77</f>
        <v>0.99684368253541467</v>
      </c>
      <c r="H77" s="22">
        <f>F77/E77</f>
        <v>0.99684368253541467</v>
      </c>
    </row>
    <row r="78" spans="1:232">
      <c r="A78" s="17" t="s">
        <v>17</v>
      </c>
      <c r="B78" s="21"/>
      <c r="C78" s="21"/>
      <c r="D78" s="21"/>
      <c r="E78" s="21"/>
      <c r="F78" s="21"/>
      <c r="G78" s="22"/>
      <c r="H78" s="22"/>
    </row>
    <row r="79" spans="1:232" ht="66.75" customHeight="1">
      <c r="A79" s="23" t="s">
        <v>68</v>
      </c>
      <c r="B79" s="21">
        <v>-1440061.1</v>
      </c>
      <c r="C79" s="21">
        <v>-1440061.1</v>
      </c>
      <c r="D79" s="21">
        <v>-1440061.1</v>
      </c>
      <c r="E79" s="21">
        <v>-1440061.1</v>
      </c>
      <c r="F79" s="21">
        <v>-1435515.81</v>
      </c>
      <c r="G79" s="22">
        <f>F79/C79</f>
        <v>0.99684368253541467</v>
      </c>
      <c r="H79" s="22">
        <f>F79/E79</f>
        <v>0.99684368253541467</v>
      </c>
    </row>
    <row r="80" spans="1:232" ht="17.25" customHeight="1">
      <c r="A80" s="14" t="s">
        <v>69</v>
      </c>
      <c r="B80" s="20">
        <f>SUM(B81:B81)</f>
        <v>0</v>
      </c>
      <c r="C80" s="20">
        <f>SUM(C81:C81)</f>
        <v>56900.4</v>
      </c>
      <c r="D80" s="20">
        <f>SUM(D81:D81)</f>
        <v>0</v>
      </c>
      <c r="E80" s="20">
        <f>SUM(E81:E81)</f>
        <v>56900.4</v>
      </c>
      <c r="F80" s="20">
        <f>SUM(F81:F81)</f>
        <v>-3506463.6900000004</v>
      </c>
      <c r="G80" s="16">
        <f>F80/C80</f>
        <v>-61.624587700613709</v>
      </c>
      <c r="H80" s="16">
        <f>F80/E80</f>
        <v>-61.624587700613709</v>
      </c>
    </row>
    <row r="81" spans="1:8" ht="47.25" customHeight="1">
      <c r="A81" s="24" t="s">
        <v>70</v>
      </c>
      <c r="B81" s="21">
        <v>0</v>
      </c>
      <c r="C81" s="21">
        <v>56900.4</v>
      </c>
      <c r="D81" s="21">
        <v>0</v>
      </c>
      <c r="E81" s="21">
        <v>56900.4</v>
      </c>
      <c r="F81" s="21">
        <v>-3506463.6900000004</v>
      </c>
      <c r="G81" s="22">
        <f>F81/C81</f>
        <v>-61.624587700613709</v>
      </c>
      <c r="H81" s="22">
        <f>F81/E81</f>
        <v>-61.624587700613709</v>
      </c>
    </row>
    <row r="82" spans="1:8">
      <c r="B82" s="33"/>
      <c r="C82" s="33"/>
      <c r="D82" s="33"/>
      <c r="E82" s="33"/>
      <c r="F82" s="33"/>
      <c r="G82" s="34"/>
      <c r="H82" s="34"/>
    </row>
    <row r="83" spans="1:8">
      <c r="B83" s="33"/>
      <c r="C83" s="33"/>
      <c r="D83" s="33"/>
      <c r="E83" s="33"/>
      <c r="F83" s="33"/>
      <c r="G83" s="34"/>
      <c r="H83" s="34"/>
    </row>
    <row r="84" spans="1:8" ht="21" customHeight="1">
      <c r="A84" s="35" t="s">
        <v>71</v>
      </c>
      <c r="B84" s="35"/>
      <c r="C84" s="35"/>
      <c r="D84" s="35"/>
      <c r="E84" s="35"/>
      <c r="F84" s="35"/>
      <c r="G84" s="35"/>
      <c r="H84" s="35"/>
    </row>
    <row r="85" spans="1:8" ht="37.5" customHeight="1">
      <c r="A85" s="35" t="s">
        <v>72</v>
      </c>
      <c r="B85" s="35"/>
      <c r="C85" s="35"/>
      <c r="D85" s="35"/>
      <c r="E85" s="35"/>
      <c r="F85" s="35"/>
      <c r="G85" s="35"/>
      <c r="H85" s="35"/>
    </row>
    <row r="86" spans="1:8" ht="21.75" customHeight="1">
      <c r="A86" s="35" t="s">
        <v>73</v>
      </c>
      <c r="B86" s="35"/>
      <c r="C86" s="35"/>
      <c r="D86" s="35"/>
      <c r="E86" s="35"/>
      <c r="F86" s="35"/>
      <c r="G86" s="35"/>
      <c r="H86" s="35"/>
    </row>
  </sheetData>
  <mergeCells count="6">
    <mergeCell ref="A1:H1"/>
    <mergeCell ref="A2:H2"/>
    <mergeCell ref="A3:H3"/>
    <mergeCell ref="A84:H84"/>
    <mergeCell ref="A85:H85"/>
    <mergeCell ref="A86:H86"/>
  </mergeCells>
  <pageMargins left="0.2" right="0.2" top="0.44" bottom="0.44" header="0.3" footer="0.2"/>
  <pageSetup paperSize="9" firstPageNumber="168" orientation="landscape" useFirstPageNumber="1" verticalDpi="0" r:id="rId1"/>
  <headerFooter>
    <oddFooter xml:space="preserve">&amp;L&amp;"GHEA Grapalat,Regular"&amp;8Հայաստանի Հանրապետության ֆինանսների նախարարություն&amp;R&amp;"GHEA Grapalat,Regular"&amp;8&amp;F  &amp;P էջ&amp;"Arial,Regular"&amp;10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Դեֆիցիտ_ըստ տարրերի</vt:lpstr>
      <vt:lpstr>'Դեֆիցիտ_ըստ տարրերի'!Print_Titles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2021-08-11T07:05:53Z</dcterms:created>
  <dcterms:modified xsi:type="dcterms:W3CDTF">2021-08-11T07:06:12Z</dcterms:modified>
</cp:coreProperties>
</file>