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Dramayin_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D77" i="1"/>
  <c r="C77" i="1"/>
  <c r="E76" i="1"/>
  <c r="D76" i="1"/>
  <c r="C76" i="1"/>
  <c r="P75" i="1"/>
  <c r="M75" i="1"/>
  <c r="J75" i="1"/>
  <c r="D75" i="1" s="1"/>
  <c r="E75" i="1"/>
  <c r="C75" i="1"/>
  <c r="P74" i="1"/>
  <c r="M74" i="1"/>
  <c r="D74" i="1" s="1"/>
  <c r="J74" i="1"/>
  <c r="E74" i="1"/>
  <c r="C74" i="1"/>
  <c r="P73" i="1"/>
  <c r="M73" i="1"/>
  <c r="J73" i="1"/>
  <c r="D73" i="1" s="1"/>
  <c r="E73" i="1"/>
  <c r="C73" i="1"/>
  <c r="P72" i="1"/>
  <c r="M72" i="1"/>
  <c r="J72" i="1"/>
  <c r="G72" i="1"/>
  <c r="E72" i="1"/>
  <c r="D72" i="1"/>
  <c r="C72" i="1"/>
  <c r="P71" i="1"/>
  <c r="O71" i="1"/>
  <c r="N71" i="1"/>
  <c r="N11" i="1" s="1"/>
  <c r="L71" i="1"/>
  <c r="K71" i="1"/>
  <c r="P68" i="1"/>
  <c r="M68" i="1"/>
  <c r="J68" i="1"/>
  <c r="G68" i="1"/>
  <c r="E68" i="1"/>
  <c r="D68" i="1"/>
  <c r="C68" i="1"/>
  <c r="L67" i="1"/>
  <c r="E67" i="1"/>
  <c r="D67" i="1"/>
  <c r="C67" i="1"/>
  <c r="P66" i="1"/>
  <c r="M66" i="1"/>
  <c r="J66" i="1"/>
  <c r="D66" i="1" s="1"/>
  <c r="G66" i="1"/>
  <c r="E66" i="1"/>
  <c r="C66" i="1"/>
  <c r="P65" i="1"/>
  <c r="M65" i="1"/>
  <c r="J65" i="1"/>
  <c r="G65" i="1"/>
  <c r="D65" i="1" s="1"/>
  <c r="E65" i="1"/>
  <c r="C65" i="1"/>
  <c r="P64" i="1"/>
  <c r="M64" i="1"/>
  <c r="J64" i="1"/>
  <c r="G64" i="1"/>
  <c r="D64" i="1" s="1"/>
  <c r="E64" i="1"/>
  <c r="C64" i="1"/>
  <c r="G63" i="1"/>
  <c r="D63" i="1" s="1"/>
  <c r="E63" i="1"/>
  <c r="C63" i="1"/>
  <c r="M62" i="1"/>
  <c r="J62" i="1"/>
  <c r="D62" i="1" s="1"/>
  <c r="E62" i="1"/>
  <c r="C62" i="1"/>
  <c r="P61" i="1"/>
  <c r="M61" i="1"/>
  <c r="J61" i="1"/>
  <c r="G61" i="1"/>
  <c r="D61" i="1" s="1"/>
  <c r="E61" i="1"/>
  <c r="C61" i="1"/>
  <c r="P60" i="1"/>
  <c r="O60" i="1"/>
  <c r="N60" i="1"/>
  <c r="L60" i="1"/>
  <c r="K60" i="1"/>
  <c r="H60" i="1"/>
  <c r="H11" i="1" s="1"/>
  <c r="H7" i="1" s="1"/>
  <c r="F60" i="1"/>
  <c r="P57" i="1"/>
  <c r="M57" i="1"/>
  <c r="J57" i="1"/>
  <c r="D57" i="1" s="1"/>
  <c r="G57" i="1"/>
  <c r="E57" i="1"/>
  <c r="C57" i="1"/>
  <c r="P56" i="1"/>
  <c r="M56" i="1"/>
  <c r="J56" i="1"/>
  <c r="G56" i="1"/>
  <c r="D56" i="1" s="1"/>
  <c r="E56" i="1"/>
  <c r="C56" i="1"/>
  <c r="P55" i="1"/>
  <c r="M55" i="1"/>
  <c r="J55" i="1"/>
  <c r="G55" i="1"/>
  <c r="D55" i="1" s="1"/>
  <c r="E55" i="1"/>
  <c r="C55" i="1"/>
  <c r="P54" i="1"/>
  <c r="M54" i="1"/>
  <c r="J54" i="1"/>
  <c r="G54" i="1"/>
  <c r="E54" i="1"/>
  <c r="D54" i="1"/>
  <c r="C54" i="1"/>
  <c r="P53" i="1"/>
  <c r="M53" i="1"/>
  <c r="J53" i="1"/>
  <c r="D53" i="1" s="1"/>
  <c r="E53" i="1"/>
  <c r="C53" i="1"/>
  <c r="P52" i="1"/>
  <c r="M52" i="1"/>
  <c r="J52" i="1"/>
  <c r="G52" i="1"/>
  <c r="D52" i="1" s="1"/>
  <c r="E52" i="1"/>
  <c r="C52" i="1"/>
  <c r="P51" i="1"/>
  <c r="M51" i="1"/>
  <c r="J51" i="1"/>
  <c r="G51" i="1"/>
  <c r="E51" i="1"/>
  <c r="D51" i="1"/>
  <c r="C51" i="1"/>
  <c r="P50" i="1"/>
  <c r="M50" i="1"/>
  <c r="J50" i="1"/>
  <c r="D50" i="1" s="1"/>
  <c r="G50" i="1"/>
  <c r="E50" i="1"/>
  <c r="C50" i="1"/>
  <c r="P49" i="1"/>
  <c r="M49" i="1"/>
  <c r="J49" i="1"/>
  <c r="G49" i="1"/>
  <c r="D49" i="1" s="1"/>
  <c r="E49" i="1"/>
  <c r="C49" i="1"/>
  <c r="P48" i="1"/>
  <c r="M48" i="1"/>
  <c r="J48" i="1"/>
  <c r="G48" i="1"/>
  <c r="D48" i="1" s="1"/>
  <c r="E48" i="1"/>
  <c r="C48" i="1"/>
  <c r="P47" i="1"/>
  <c r="M47" i="1"/>
  <c r="J47" i="1"/>
  <c r="G47" i="1"/>
  <c r="E47" i="1"/>
  <c r="D47" i="1"/>
  <c r="C47" i="1"/>
  <c r="P46" i="1"/>
  <c r="M46" i="1"/>
  <c r="J46" i="1"/>
  <c r="D46" i="1" s="1"/>
  <c r="G46" i="1"/>
  <c r="E46" i="1"/>
  <c r="C46" i="1"/>
  <c r="P45" i="1"/>
  <c r="M45" i="1"/>
  <c r="G45" i="1"/>
  <c r="D45" i="1" s="1"/>
  <c r="E45" i="1"/>
  <c r="C45" i="1"/>
  <c r="J44" i="1"/>
  <c r="G44" i="1"/>
  <c r="D44" i="1" s="1"/>
  <c r="E44" i="1"/>
  <c r="C44" i="1"/>
  <c r="J43" i="1"/>
  <c r="D43" i="1" s="1"/>
  <c r="E43" i="1"/>
  <c r="C43" i="1"/>
  <c r="J42" i="1"/>
  <c r="D42" i="1" s="1"/>
  <c r="E42" i="1"/>
  <c r="C42" i="1"/>
  <c r="E41" i="1"/>
  <c r="D41" i="1"/>
  <c r="C41" i="1"/>
  <c r="E40" i="1"/>
  <c r="D40" i="1"/>
  <c r="C40" i="1"/>
  <c r="E39" i="1"/>
  <c r="D39" i="1"/>
  <c r="C39" i="1"/>
  <c r="E38" i="1"/>
  <c r="D38" i="1"/>
  <c r="C38" i="1"/>
  <c r="E37" i="1"/>
  <c r="D37" i="1"/>
  <c r="C37" i="1"/>
  <c r="E36" i="1"/>
  <c r="D36" i="1"/>
  <c r="C36" i="1"/>
  <c r="P35" i="1"/>
  <c r="M35" i="1"/>
  <c r="J35" i="1"/>
  <c r="D35" i="1" s="1"/>
  <c r="G35" i="1"/>
  <c r="E35" i="1"/>
  <c r="C35" i="1"/>
  <c r="P34" i="1"/>
  <c r="M34" i="1"/>
  <c r="J34" i="1"/>
  <c r="G34" i="1"/>
  <c r="D34" i="1" s="1"/>
  <c r="E34" i="1"/>
  <c r="C34" i="1"/>
  <c r="P33" i="1"/>
  <c r="M33" i="1"/>
  <c r="J33" i="1"/>
  <c r="G33" i="1"/>
  <c r="D33" i="1" s="1"/>
  <c r="E33" i="1"/>
  <c r="C33" i="1"/>
  <c r="P32" i="1"/>
  <c r="M32" i="1"/>
  <c r="J32" i="1"/>
  <c r="G32" i="1"/>
  <c r="E32" i="1"/>
  <c r="D32" i="1"/>
  <c r="C32" i="1"/>
  <c r="P31" i="1"/>
  <c r="M31" i="1"/>
  <c r="J31" i="1"/>
  <c r="D31" i="1" s="1"/>
  <c r="G31" i="1"/>
  <c r="E31" i="1"/>
  <c r="C31" i="1"/>
  <c r="P30" i="1"/>
  <c r="M30" i="1"/>
  <c r="J30" i="1"/>
  <c r="G30" i="1"/>
  <c r="D30" i="1" s="1"/>
  <c r="E30" i="1"/>
  <c r="C30" i="1"/>
  <c r="P29" i="1"/>
  <c r="M29" i="1"/>
  <c r="J29" i="1"/>
  <c r="G29" i="1"/>
  <c r="D29" i="1" s="1"/>
  <c r="E29" i="1"/>
  <c r="C29" i="1"/>
  <c r="P28" i="1"/>
  <c r="M28" i="1"/>
  <c r="J28" i="1"/>
  <c r="G28" i="1"/>
  <c r="E28" i="1"/>
  <c r="D28" i="1"/>
  <c r="C28" i="1"/>
  <c r="P27" i="1"/>
  <c r="M27" i="1"/>
  <c r="J27" i="1"/>
  <c r="D27" i="1" s="1"/>
  <c r="G27" i="1"/>
  <c r="E27" i="1"/>
  <c r="C27" i="1"/>
  <c r="P26" i="1"/>
  <c r="M26" i="1"/>
  <c r="J26" i="1"/>
  <c r="G26" i="1"/>
  <c r="D26" i="1" s="1"/>
  <c r="E26" i="1"/>
  <c r="C26" i="1"/>
  <c r="P25" i="1"/>
  <c r="M25" i="1"/>
  <c r="J25" i="1"/>
  <c r="G25" i="1"/>
  <c r="D25" i="1" s="1"/>
  <c r="E25" i="1"/>
  <c r="C25" i="1"/>
  <c r="P24" i="1"/>
  <c r="L24" i="1"/>
  <c r="C24" i="1" s="1"/>
  <c r="J24" i="1"/>
  <c r="G24" i="1"/>
  <c r="E24" i="1"/>
  <c r="D24" i="1"/>
  <c r="P23" i="1"/>
  <c r="M23" i="1"/>
  <c r="J23" i="1"/>
  <c r="D23" i="1" s="1"/>
  <c r="G23" i="1"/>
  <c r="E23" i="1"/>
  <c r="C23" i="1"/>
  <c r="P22" i="1"/>
  <c r="M22" i="1"/>
  <c r="J22" i="1"/>
  <c r="D22" i="1" s="1"/>
  <c r="E22" i="1"/>
  <c r="C22" i="1"/>
  <c r="G21" i="1"/>
  <c r="F21" i="1"/>
  <c r="F11" i="1" s="1"/>
  <c r="E21" i="1"/>
  <c r="D21" i="1"/>
  <c r="P20" i="1"/>
  <c r="J20" i="1"/>
  <c r="G20" i="1"/>
  <c r="E20" i="1"/>
  <c r="D20" i="1"/>
  <c r="C20" i="1"/>
  <c r="P19" i="1"/>
  <c r="M19" i="1"/>
  <c r="J19" i="1"/>
  <c r="D19" i="1" s="1"/>
  <c r="G19" i="1"/>
  <c r="E19" i="1"/>
  <c r="C19" i="1"/>
  <c r="P18" i="1"/>
  <c r="M18" i="1"/>
  <c r="J18" i="1"/>
  <c r="G18" i="1"/>
  <c r="D18" i="1" s="1"/>
  <c r="E18" i="1"/>
  <c r="C18" i="1"/>
  <c r="P17" i="1"/>
  <c r="M17" i="1"/>
  <c r="J17" i="1"/>
  <c r="G17" i="1"/>
  <c r="D17" i="1" s="1"/>
  <c r="E17" i="1"/>
  <c r="C17" i="1"/>
  <c r="P16" i="1"/>
  <c r="M16" i="1"/>
  <c r="J16" i="1"/>
  <c r="G16" i="1"/>
  <c r="E16" i="1"/>
  <c r="D16" i="1"/>
  <c r="C16" i="1"/>
  <c r="P15" i="1"/>
  <c r="M15" i="1"/>
  <c r="J15" i="1"/>
  <c r="D15" i="1" s="1"/>
  <c r="G15" i="1"/>
  <c r="E15" i="1"/>
  <c r="C15" i="1"/>
  <c r="P14" i="1"/>
  <c r="M14" i="1"/>
  <c r="J14" i="1"/>
  <c r="J11" i="1" s="1"/>
  <c r="G14" i="1"/>
  <c r="D14" i="1" s="1"/>
  <c r="E14" i="1"/>
  <c r="C14" i="1"/>
  <c r="P13" i="1"/>
  <c r="P11" i="1" s="1"/>
  <c r="M13" i="1"/>
  <c r="J13" i="1"/>
  <c r="G13" i="1"/>
  <c r="D13" i="1" s="1"/>
  <c r="E13" i="1"/>
  <c r="C13" i="1"/>
  <c r="P12" i="1"/>
  <c r="M12" i="1"/>
  <c r="M11" i="1" s="1"/>
  <c r="J12" i="1"/>
  <c r="G12" i="1"/>
  <c r="E12" i="1"/>
  <c r="E11" i="1" s="1"/>
  <c r="D12" i="1"/>
  <c r="C12" i="1"/>
  <c r="Q11" i="1"/>
  <c r="O11" i="1"/>
  <c r="O7" i="1" s="1"/>
  <c r="K11" i="1"/>
  <c r="K7" i="1" s="1"/>
  <c r="I11" i="1"/>
  <c r="G11" i="1"/>
  <c r="D10" i="1"/>
  <c r="C10" i="1"/>
  <c r="P9" i="1"/>
  <c r="P8" i="1" s="1"/>
  <c r="P7" i="1" s="1"/>
  <c r="G9" i="1"/>
  <c r="D9" i="1" s="1"/>
  <c r="D8" i="1" s="1"/>
  <c r="E9" i="1"/>
  <c r="C9" i="1"/>
  <c r="C8" i="1" s="1"/>
  <c r="Q8" i="1"/>
  <c r="Q7" i="1" s="1"/>
  <c r="O8" i="1"/>
  <c r="N8" i="1"/>
  <c r="N7" i="1" s="1"/>
  <c r="M8" i="1"/>
  <c r="L8" i="1"/>
  <c r="K8" i="1"/>
  <c r="J8" i="1"/>
  <c r="I8" i="1"/>
  <c r="I7" i="1" s="1"/>
  <c r="H8" i="1"/>
  <c r="F8" i="1"/>
  <c r="E8" i="1"/>
  <c r="E7" i="1" s="1"/>
  <c r="P3" i="1"/>
  <c r="M7" i="1" l="1"/>
  <c r="C7" i="1"/>
  <c r="D11" i="1"/>
  <c r="J7" i="1"/>
  <c r="F7" i="1"/>
  <c r="D7" i="1"/>
  <c r="C21" i="1"/>
  <c r="C11" i="1" s="1"/>
  <c r="G8" i="1"/>
  <c r="G7" i="1" s="1"/>
  <c r="L11" i="1"/>
  <c r="L7" i="1" s="1"/>
</calcChain>
</file>

<file path=xl/comments1.xml><?xml version="1.0" encoding="utf-8"?>
<comments xmlns="http://schemas.openxmlformats.org/spreadsheetml/2006/main">
  <authors>
    <author>Author</author>
  </authors>
  <commentList>
    <comment ref="J2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Տեղի է ունեցել վերաբաշխում և նախատեսումը փոխվել է
</t>
        </r>
      </text>
    </comment>
  </commentList>
</comments>
</file>

<file path=xl/sharedStrings.xml><?xml version="1.0" encoding="utf-8"?>
<sst xmlns="http://schemas.openxmlformats.org/spreadsheetml/2006/main" count="169" uniqueCount="155">
  <si>
    <t xml:space="preserve"> </t>
  </si>
  <si>
    <t>Տեղեկանք</t>
  </si>
  <si>
    <t>2023 թվականի պետական բյուջեով նախատեսված Հայաստանի Հանրապետությանը տրամադրված դրամաշնորհների վերաբերյալ 30.09.2023թ. դրությամբ</t>
  </si>
  <si>
    <t>հազ. դրամ</t>
  </si>
  <si>
    <t>ԴՐԱՄԱՇՆՈՐՀ</t>
  </si>
  <si>
    <t xml:space="preserve">2023թ  </t>
  </si>
  <si>
    <t xml:space="preserve"> 1-ին եռ. </t>
  </si>
  <si>
    <t xml:space="preserve"> 2-րդ եռ. </t>
  </si>
  <si>
    <t xml:space="preserve"> 3-րդ եռ. </t>
  </si>
  <si>
    <t xml:space="preserve"> 4-րդ եռ. </t>
  </si>
  <si>
    <t>Նախատեսված</t>
  </si>
  <si>
    <t>Ճշտված</t>
  </si>
  <si>
    <t>Փաստացի</t>
  </si>
  <si>
    <t>ՊԱՇՏՈՆԱԿԱՆ ՏՐԱՆՍՖԵՐՏՆԵՐ ԸՆԴԱՄԵՆԸ</t>
  </si>
  <si>
    <t>1. Ընդամենը չկապակցված տրանսֆերտներ, այդ թվում`</t>
  </si>
  <si>
    <t>1</t>
  </si>
  <si>
    <t>Եվրոպական հարևանության շրջանակներում ՀՀ-ԵՄ գործողությունների ծրագրով նախատեսված դրամաշնորհային ծրագրեր «Աջակցություն Հայաստանում դատական ոլորտի բարեփոխումների իրականացմանը.  Փուլ I»</t>
  </si>
  <si>
    <t>2</t>
  </si>
  <si>
    <t>Ընդամենը կապակցված տրանսֆերտներ, այդ թվում`</t>
  </si>
  <si>
    <t xml:space="preserve"> Համաշխարհային բանկիաջակցությամբ իրականացվող «Հայսատանի արդյունահանող ճյուղերի թափանցիկության նախաձեռնությանն աջակցություն. Լրացուցիչ ֆինանսավորում» դրամաշնորհային ծրագիր   </t>
  </si>
  <si>
    <t xml:space="preserve"> Գերմանիայի զարգացման վարկերի բանկի աջակցությամբ իրականացվող Ախուրյան գետի ջրային ռեսուրսների ինտեգրացված կառավարման դրամաշնորհային ծրագիր</t>
  </si>
  <si>
    <t>3</t>
  </si>
  <si>
    <t xml:space="preserve">  Զարգացման ֆրանսիական գործակալության աջակցությամբ իրականացվող ոռոգման ոլորտի ֆինանսական կայունության և ոռոգման կառավարման կարողությունների բարելավման դրամաշնորհային ծրագրի խորհրդատվություն և կառավարում</t>
  </si>
  <si>
    <t>4</t>
  </si>
  <si>
    <t xml:space="preserve"> Վերակառուցման և զարգացման եվրոպական բանկի աջակցությամբ իրականացվող «Կոտայքի և Գեղարքունիքի մարզի կոշտ թափոնների կառավարման խորհրդատվության համար» դրամաշնորհային  ծրագիր</t>
  </si>
  <si>
    <t>5</t>
  </si>
  <si>
    <t xml:space="preserve">  Վերակառուցման և զարգացման եվրոպական բանկի աջակցությամբ իրականացվող «Կոտայքի և Գեղարքունիքի մարզի կոշտ թափոնների կառավարման» դրամաշնորհային ծրագիր</t>
  </si>
  <si>
    <t>6</t>
  </si>
  <si>
    <t xml:space="preserve"> Եվրոպական ներդրումային բանկի աջակցությամբ իրականացվող Հյուսիս-հարավ միջանցքի զարգացման դրամաշնորհային ծրագիր, Տրանշ 3</t>
  </si>
  <si>
    <t>7</t>
  </si>
  <si>
    <t xml:space="preserve"> Եվրոպական ներդրումային բանկի աջակցությամբ իրականացվող Մ6 Վանաձոր-Ալավերդի-Վրաստանի սահման միջպետական նշանակության ճանապարհի անվտանգության բարելավման  դրամաշնորհային ծրագիր</t>
  </si>
  <si>
    <t>8</t>
  </si>
  <si>
    <t xml:space="preserve"> Եվրոպական միության հարևանության ներդրումային ծրագրի աջակցությամբ իրականացվող Երևանի ջրամատակարարման բարելավման դրամաշնորհային ծրագիր</t>
  </si>
  <si>
    <t>9</t>
  </si>
  <si>
    <t xml:space="preserve"> Գերմանիայի զարգացման վարկերի բանկի աջակցությամբ իրականացվող Համայնքային ենթակառուցվածքների երկրորդ ծրագրի երրորդ փուլի դրամաշնորհային ծրագրի ուղեկցող միջոցառման 3-րդ բաղադրիչ</t>
  </si>
  <si>
    <t>10</t>
  </si>
  <si>
    <t xml:space="preserve"> Գերմանիայի զարգացման վարկերի բանկի աջակցությամբ իրականացվող Համայնքային ենթակառուցվածքների երկրորդ ծրագրի երրորդ փուլի դրամաշնորհային ծրագիր</t>
  </si>
  <si>
    <t>11</t>
  </si>
  <si>
    <t>12</t>
  </si>
  <si>
    <t xml:space="preserve"> Եվրոպական միության հարևանության ներդրումային ծրագրի աջակցությամբ իրականացվող Երևանի ջրամատակարարման բարելավման դրամաշնորհային ծրագրի շրջանակներում Ջրամատակարարման և ջրահեռացման ենթակառուցվածքների հիմնանորոգում</t>
  </si>
  <si>
    <t>13</t>
  </si>
  <si>
    <t xml:space="preserve"> Արևելյան եվրոպայի էներգախնայողության և բնապահպանական գործընկերության ֆոնդի աջակցությամբ իրականացվող Երևանի քաղաքային լուսավորության դրամաշնորհային ծրագրի կատարման ապահովում</t>
  </si>
  <si>
    <t>14</t>
  </si>
  <si>
    <t xml:space="preserve"> Վերակառուցման և զարգացման եվրոպական բանկի աջակցությամբ իրականացվող Երևանի քաղաքային լուսավորության դրամաշնորհային ծրագրի կատարման ապահովում</t>
  </si>
  <si>
    <t>15</t>
  </si>
  <si>
    <t xml:space="preserve"> Եվրոպական միության հարևանության ներդրումային բանկի աջակցությամբ իրականացվող Երևանի մետրոպոլիտենի վերակառուցման երկրորդ դրամաշնորհային ծրագիր</t>
  </si>
  <si>
    <t>16</t>
  </si>
  <si>
    <t xml:space="preserve"> Վերակառուցման և զարգացման եվրոպական բանկի աջակցությամբ իրականացվող Գյումրու քաղաքային ճանապարհների տեխնիկական համագործակցության   դրամաշնորհային ծրագիր</t>
  </si>
  <si>
    <t>17</t>
  </si>
  <si>
    <t xml:space="preserve"> Վերակառուցման և զարգացման եվրոպական բանկի աջակցությամբ իրականացվող Գյումրու քաղաքային ճանապարհների դրամաշնորհային ծրագիր (Տրանշ Ա, Բ, Գ)</t>
  </si>
  <si>
    <t>18</t>
  </si>
  <si>
    <t xml:space="preserve"> Արևելյան Եվրոպայի էներգախնյողության և շրջակա միջավայրի գործընկերության տարածաշրջանային հիմնադրամի աջակցությամբ իրականացվող Երևան քաղաքի հանրային տրանսպորտի նոր երթուղային ցանցի շարժակազմի ներդրման ֆինասական աջակցության դրամաշնորհային ծրագիր</t>
  </si>
  <si>
    <t>19</t>
  </si>
  <si>
    <t xml:space="preserve"> Գերմանիայի զարգացման վարկերի բանկի (KFW)) աջակցությամբ իրականացվող «Կովկասյան էլեկտրահաղորդման ցանց I» Հայաստան-Վրաստան հաղորդիչ գիծ/ենթակայանների դրամաշնորհային ծրագիր</t>
  </si>
  <si>
    <t>20</t>
  </si>
  <si>
    <t xml:space="preserve"> Գերմանիայի զարգացման վարկերի բանկի (KFW) աջակցությամբ իրականացվող Կովկասյան էլեկտրահաղորդման ցանց I Հայաստան-Վրաստան հաղորդիչ գիծ/ենթակայանների դրամաշնորհային ծրագրի շրջանակներում իրականացվող ներդրումներ</t>
  </si>
  <si>
    <t>21</t>
  </si>
  <si>
    <t xml:space="preserve"> Եվրասիական զարգացման բանկի աջակցությամբ իրականացվող հանրային  շենքերում էներգախնայողության բարելավման  և կանաչ էներգիայի զարգացմանը նպաստող  դրամաշնորհային ծրագրի կառավարում</t>
  </si>
  <si>
    <t>22</t>
  </si>
  <si>
    <t xml:space="preserve"> Արևելյան Եվրոպայի էներգախնայողության և շրջակա միջավայրի գործընկերության տարածաշրջանային հիմնադրամի աջակցությամբ իրականացվող Երևանի էներգաարդյունավետության ծրագրի երկրորդ փուլ</t>
  </si>
  <si>
    <t>23</t>
  </si>
  <si>
    <t>5*Եվրասիական զարգացման բանկի աջակցությամբ իրականացվողհանրային  շենքերում էներգախնայողության բարեավման  և կանաչ էներգիայի զարգացմանը նպաստող  դրամաշնորհային ծրագրի շրջանակներում հիմնանորոգման աշխատանքներ</t>
  </si>
  <si>
    <t>24</t>
  </si>
  <si>
    <t xml:space="preserve"> Գլոբալ հիմնադրամի աջակցությամբ իրականացվող «Հայաստանի Հանրապետությունում տուբերկուլյոզի և ՄԻԱՎ/ՁԻԱՀ-ի ծրագրերի հզորացում» դրամաշնորհային ծրագիր</t>
  </si>
  <si>
    <t>25</t>
  </si>
  <si>
    <t xml:space="preserve"> ՀՀ կայունացման և զարգացման Եվրասիական հիմնադրամի միջոցներից ֆինանսավորվող «Առողջապահության առաջնային օղակում ոչ վարակիչ հիվանդությունների կանխարգելման և վերահսկողության  կատարելագործում» ծրագիր</t>
  </si>
  <si>
    <t>26</t>
  </si>
  <si>
    <t xml:space="preserve"> Գլոբալ հիմնադրամի աջակցությամբ իրականացվող «Հայաստանի Հանրապետությունում ՄԻԱՎ/ՁԻԱՀ-ի դեմ պայքարի ազգային ծրագրին աջակցություն» դրամաշնորհային շարունակության ծրագիր</t>
  </si>
  <si>
    <t>27</t>
  </si>
  <si>
    <t xml:space="preserve"> Գլոբալ հիմնադրամի աջակցությամբ իրականացվող «Հայաստանի Հանրապետությունում տուբերկուլյոզի դեմ պայքարի ազգային ծրագրին աջակցություն» դրամաշնորհային ծրագիր</t>
  </si>
  <si>
    <t>28</t>
  </si>
  <si>
    <t xml:space="preserve"> Գլոբալ հիմնադրամի աջակցությամբ իրականացվող «Հայաստանի Հանրապետությունում տուբերկուլյոզով հիվանդներին հոգեբանական աջակցության տրամադրում» դրամաշնորհային ծրագիր</t>
  </si>
  <si>
    <t>29</t>
  </si>
  <si>
    <t xml:space="preserve"> Գլոբալ հիմնադրամի աջակցությամբ իրականացվող «Հայաստանի Հանրապետությունում տուբերկուլյոզի և ՄԻԱՎ/ՁԻԱՀ-ի կանխարգելում, ախտորոշում և բուժում քրեակատարողական համակարգում» դրամաշնորհային ծրագիր</t>
  </si>
  <si>
    <t>30</t>
  </si>
  <si>
    <t xml:space="preserve"> Գլոբալ հիմնադրամի աջակցությամբ իրականացվող «Հայաստանի Հանրապետությունում Covid համավարակի դեմ պայքարի» ծրագիր</t>
  </si>
  <si>
    <t>31</t>
  </si>
  <si>
    <t xml:space="preserve"> ՀՀ կայունացման և զարգացման Եվրասիական հիմնադրամի միջոցներից ֆինանսավորվող «Հայաստանի Հանրապետությունում COVID-19 համավարակի պատրաստվածության մակարդակի բարձրացում. կորոնավիրուսից առաջացող սպառնալիքի հայտնաբերում և արձագանքում»</t>
  </si>
  <si>
    <t>32</t>
  </si>
  <si>
    <t xml:space="preserve"> Եվրասիական հիմնադրամի միջոցներից ֆինանսավորվող «Առողջապահության առաջնային օղակում ոչ վարակիչ հիվանդությունների կանխարգելման և վերահսկողության  կատարելագործում» ծրագրի շրջանակներում սքրինինգների իրականացման համար տեխնիկական կարողությունների ընդլայնում</t>
  </si>
  <si>
    <t>33</t>
  </si>
  <si>
    <t xml:space="preserve"> Գլոբալ հիմնադրամի աջակցությամբ իրականացվող «ՀՀ-ում տուբերկուլյոզի և ՄԻԱՎ/ՁԻԱՀ-ի ծրագրերի հզորացում» դրամաշնորհային ծրագրի շրջանակներում ՀՀ պետական առողջապահական համակարգի կարողությունների զարգացում և տեխնիկական հագեցվածության ապահովում</t>
  </si>
  <si>
    <t>34</t>
  </si>
  <si>
    <t xml:space="preserve"> 5*ՀՀ կայունացման և զարգացման Եվրասիական հիմնադրամի միջոցներից ֆինանսավորվող «ՀՀ-ում COVID-19 համավարակի պատրաստվածությանմակարդակի բարձրացում. կորոնավիրուսից առաջացող սպառնալիքի հայտնաբերում և արձագանքում» ծրագրի շրջանակներում շենքային պայմանների բարելավում</t>
  </si>
  <si>
    <t>35</t>
  </si>
  <si>
    <t xml:space="preserve"> Գերմանիայի զարգացման վարկերի բանկի (KFW) հետ համատեղ գյուղատնտեսության ոլորտում ապահովագրական համակարգի ներդրման փորձնական ծրագրի իրականացման համար պետական աջակցություն</t>
  </si>
  <si>
    <t>36</t>
  </si>
  <si>
    <t xml:space="preserve"> ԱՄՆ կառավարության աջակցությամբ իրականացված «Հազարամյակի մարտահրավեր» դրամաշնորհային ծրագրի արդյունքում ձևավորված ֆինանսական միջոցների կառավարում</t>
  </si>
  <si>
    <t>37</t>
  </si>
  <si>
    <t xml:space="preserve"> Զարգացման ֆրանսիական գործակալության աջակցությամբ իրականացվող ՀՀ Արարատի և Արմավիրի մարզերում» ոռոգվող գյուղատնտեսության զարգացման դրամաշնորհային ծրագրի համակարգում և ղեկավարում</t>
  </si>
  <si>
    <t>38</t>
  </si>
  <si>
    <t xml:space="preserve"> Զարգացման ֆրանսիական գործակալության աջակցությամբ ՀՀ Արարատի և Արմավիրի մարզերում ժամանակակաից պահանջներին համապատասխան ոռոգման համակարգերի ներդրման և զարգացմանն աջակցություն</t>
  </si>
  <si>
    <t>39</t>
  </si>
  <si>
    <t xml:space="preserve"> Զարգացման ֆրանսիական գործակալության աջակցությամբ իրականացվող ՀՀ Արարատի և Արմավիրի մարզերում Ոռոգվող գյուղատնտեսության զարգացման դրամաշնորհային ծրագիր</t>
  </si>
  <si>
    <t>40</t>
  </si>
  <si>
    <t xml:space="preserve"> Գլոբալ էկոլոգիական հիմնադրամի աջակցությամբ իրականացվող «Հայաստանում արտադրողականության աճին ուղղված հողերի  կայուն կառավարում» դրամաշնորհային ծրագրի շրջանակներում ֆինանսական փաթեթների տրամադրում</t>
  </si>
  <si>
    <t>41</t>
  </si>
  <si>
    <t xml:space="preserve"> Գլոբալ էկոլոգիական հիմնադրամի աջակցությամբ իրականացվող «Հայաստանում արտադրողականության աճին ուղղված հողերի  կայուն կառավարում» դրամաշնորհային ծրագիր</t>
  </si>
  <si>
    <t>42</t>
  </si>
  <si>
    <t xml:space="preserve"> Գերմանիայի միջազգային համագործակցության ընկե րության աջակցությամբ իրականացվող «Նորարարական տուրիզմի և տեխնոլոգիաների զարգացում Հայաստանի համար» դրամաշնորհային ծրագրի շրջանակներում մարքեթինգային միջոցառումների իրականացում</t>
  </si>
  <si>
    <t>43</t>
  </si>
  <si>
    <t xml:space="preserve"> «Անցում էլեկտրական շարժունակությանը Հայաստանում» դրամաշնորհային ծրագրի կազմակերպչական աշխատանքների իրականացում</t>
  </si>
  <si>
    <t>44</t>
  </si>
  <si>
    <t xml:space="preserve"> «Շենքերի ոլորտում չափողականություն, հաշվետվողականություն և հավաստագրում (ՉՀՀ)» համակարգի ստեղծում և գիտելիքների կառավարում</t>
  </si>
  <si>
    <t>45</t>
  </si>
  <si>
    <t xml:space="preserve"> «Անցում էլեկտրական շարժունակությանը Հայաստանում» դրամաշնորհային ծրագրի շրջանակներում պետական կառույցներին աջակցություն</t>
  </si>
  <si>
    <t>46</t>
  </si>
  <si>
    <t xml:space="preserve"> «Անցում էլեկտրական շարժունակությանը Հայաստանում» դրամաշնորհային ծրագրի շրջանակներում էլեկտրամոբիլների լիցքավորման կայանների տեղադրում</t>
  </si>
  <si>
    <t>Գերմանիայի զարգացման վարկերի բանկի (KFW) կողմից տրամադրվող դրամաշնորհային ծրագրի շրջանակներում ՀՀ Սյունիքի մարզի բնության հատուկ պահպանվող տարածքների կառավարման բարելավմանն ուղղված ծրագրերի իրականացում</t>
  </si>
  <si>
    <t>48</t>
  </si>
  <si>
    <t>Գերմանիայի զարգացման վարկերի բանկի (KFW) կողմից տրամադրվող դրամաշնորհային ծրագրի շրջանակներում ՀՀ Սյունիքի մարզի բնության հատուկ պահպանվող տարածքների հարակից համայնքների սոցիալ-տնտեսական վիճակի բարելավմանն ուղղված աջակցություն</t>
  </si>
  <si>
    <t>49</t>
  </si>
  <si>
    <t>Գերմանիայի զարգացման վարկերի բանկի (KFW) կողմից
տրամադրվող դրամաշնորհային ծրագրի շրջանակներում
ՀՀ Սյունիքի մարզի բնության հատուկ պահպանվող
տարածքների պահպանությունն իրականացնող պետական
կազմակերպությունների կարողությունների զարգացում</t>
  </si>
  <si>
    <t>50</t>
  </si>
  <si>
    <t xml:space="preserve"> Համաշխարհային բանկի աջակցությամբ իրականացվող Հայաստանում ԵՄ-ն հանուն նորարարության դրամաշնորհային փորձնական ծրագրի շրջանակներում ԳՏՃՄ  ոլորտներում կրթության բարելավում, կրթության զարգացման և նորարարության ազգային կենտրոնի զարգացում</t>
  </si>
  <si>
    <t>51</t>
  </si>
  <si>
    <t>** Համաշխարհային բանկի աջակցությամբ իրականացվող Հայաստանում ԵՄ-ն հանուն նորարարության դրամաշնորհային փորձնական ծրագրի շրջանակներում Տավուշի մարզում ԳՏՃՄ  ոլորտներում կրթության բարելավում, կրթության զարգացման և նորարարության ազգային կենտրոնի զարգացում</t>
  </si>
  <si>
    <t>52</t>
  </si>
  <si>
    <t>53</t>
  </si>
  <si>
    <t xml:space="preserve"> Եվրասիական զարգացման բանկի աջակցությամբ իրականացվող«Աշխատանքի Էլեկտրոնային Բորսա» դրամաշնորհային ծրագիր</t>
  </si>
  <si>
    <t>54</t>
  </si>
  <si>
    <t xml:space="preserve"> Եվրասիական զարգացման բանկի աջակցությամբ իրականացվող «Աշխատանքի Էլեկտրոնային Բորսա» դրամաշնորհային ծրագրի շրջանակներում տեխնիկական հագեցվածություն</t>
  </si>
  <si>
    <t>55</t>
  </si>
  <si>
    <t xml:space="preserve"> Ռուսաստանի Դաշնության կողմից Հայաստանի Հանրապետությանն անհատույց ֆինանսական օգնության դրամաշնորհային ծրագրի շրջանակներում խորհրդատվական ծառայությունների ձեռքբերում</t>
  </si>
  <si>
    <t>56</t>
  </si>
  <si>
    <t>* ՌԴ-ի կառավարության աջակցությամբ իրականացվող ԵՏՄ-ի անդամակցության շրջանակներում ՀՀ-ին տեխնիկական և ֆինանսական աջակցություն ցուցաբերելու  դրամաշնորհային ծրագիր</t>
  </si>
  <si>
    <t>57</t>
  </si>
  <si>
    <t xml:space="preserve"> Ռուսաստանի Դաշնության կողմից Հայաստանի Հանրապետությանն անհատույց ֆինանսական օգնության դրամաշնորհային ծրագիր շրջանակներում ԿՖԿՏՀ ներդրում</t>
  </si>
  <si>
    <t xml:space="preserve">ԵՄ-ի կողմից Հարավային Կովկասի խոցելի տարածքներում երկրաշարժի համակողմանի կառավարման աջակցության ծրագիր
</t>
  </si>
  <si>
    <t>59</t>
  </si>
  <si>
    <t>ԵՄ-ի կողմից Հարավային Կովկասի խոցելի տարածքներում երկրաշարժի համակողմանի կառավարման աջակցության ծրագրի շրջանակներում տեխնիկական հագեցվածության բարելավում</t>
  </si>
  <si>
    <t>60</t>
  </si>
  <si>
    <t>Զարգացման ֆրանսիական գործակալության կողմից ՀՀ ՊԵԿ-ին հատկացվող
կարճաժամկետ տեխնիկական աջակցություն</t>
  </si>
  <si>
    <t>61</t>
  </si>
  <si>
    <t xml:space="preserve"> Վերակառուցման և զարգացման եվրոպական բանկի աջակցությամբ իրականացվող «Մեղրիի սահմանային անցակետի ծրագիր» դրամաշնորհային  ծրագրի շրջանակներում ՀՀ պետական եկամուտների կոմիտեի նոր շենքային պայմանների ապահովում</t>
  </si>
  <si>
    <t>62</t>
  </si>
  <si>
    <t xml:space="preserve"> Երեխաների և երիտասարդների պաշտպանության բարելավում և մասնակցության խթանում</t>
  </si>
  <si>
    <t>63</t>
  </si>
  <si>
    <t>***Գենդերային հավասարության խթանում Հայաստանի իրավապահ համակարգում</t>
  </si>
  <si>
    <t>64</t>
  </si>
  <si>
    <t>65</t>
  </si>
  <si>
    <t>ԱՄՆ ՄԶԳ աջակցությամբ իրականացվող Տեղական ինքնակառավարման և ապակենտրոնացման բարեփոխումների դրամաշնորհային
ծրագրի կառավարում</t>
  </si>
  <si>
    <t>66</t>
  </si>
  <si>
    <t>ԱՄՆ ՄԶԳ աջակցությամբ իրականացվող Տեղական ինքնակառավարման և ապակենտրոնացման բարեփոխումների դրամաշնորհային ծրագրի շրջանակներում Տեղական կառավարման համակարգերի հզորացում, ապակենտրոնացման գործընթացներին աջակցություն, պիլոտային ծրագրերի իրականացում</t>
  </si>
  <si>
    <t>ԱՄՆ դոլար/դրամ 477.45</t>
  </si>
  <si>
    <t>*15.12.2022թ. ՀՀ կառ. Որոշում N 1985-Ա որոշում</t>
  </si>
  <si>
    <t>**16.02.2023թ. ՀՀ կառ. Որոշում N 207-Ն որոշում</t>
  </si>
  <si>
    <t xml:space="preserve">***,4***  09.02.2023թ ՀՀ կառ. Որոշում N 163 -Ն </t>
  </si>
  <si>
    <t>5*ՀՀ կառ. N .2023թ. N որոշում</t>
  </si>
  <si>
    <t>6***  ՀՀ կառ. N 06.07.2023թ. N 1114-Ն որոշում</t>
  </si>
  <si>
    <t>6* Համաձայն ՀՀ կառ. 06.07.2023թ. N 1114-Ն որոշում</t>
  </si>
  <si>
    <t>6*«Հայաստանի ազգային արխիվ ՊՈԱԿ-ի կողմից ներկայացված Հայաստանի ազգային արխիվի 100-ամյակին նվիրված միջազգային գիտաժողով «Արխիվներ՝ մարդկության հիշողություն» ծրագիր</t>
  </si>
  <si>
    <t xml:space="preserve"> 6*Գերմանիայի զարգացման և Եվրոպական միության հարևանության ներդրումային բանկի աջակցությամբ իրականացվող ջրամատակարարման և ջրահեռացման ենթակառուցվածքների դրամաշնորհային ծրագիր` երրորդ փուլ</t>
  </si>
  <si>
    <t>5*Ամերիկայի Միացյալ Նահանգների միջազգային զարգացման գործակալության աջակցությամբ իրականացվող «Ներառական կրթության համակարգի ներդրում» դրամաշնորհային ծրագիր</t>
  </si>
  <si>
    <t xml:space="preserve">4*Աջակցություն ՀՀ մարդու իրավունքների պաշտպանի աշխատակազմի տեխնիկական
հագեցվածության բարելավմանը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</si>
</sst>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(* #,##0.00_);_(* \(#,##0.00\);_(* &quot;-&quot;?_);_(@_)"/>
    <numFmt numFmtId="165" formatCode="_(* #,##0_);_(* \(#,##0\);_(* &quot;-&quot;??_);_(@_)"/>
    <numFmt numFmtId="166" formatCode="_(* #,##0.0_);_(* \(#,##0.0\);_(* &quot;-&quot;?_);_(@_)"/>
    <numFmt numFmtId="167" formatCode="_(* #,##0.0_);_(* \(#,##0.0\);_(* &quot;-&quot;??_);_(@_)"/>
    <numFmt numFmtId="168" formatCode="##,##0.0;\(##,##0.0\);\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Times Armenian"/>
      <family val="1"/>
    </font>
    <font>
      <sz val="10"/>
      <name val="Arial LatArm"/>
      <family val="2"/>
    </font>
    <font>
      <sz val="10"/>
      <name val="Arial Armenian"/>
      <family val="2"/>
    </font>
    <font>
      <sz val="10"/>
      <name val="Arial"/>
      <family val="2"/>
    </font>
    <font>
      <sz val="8"/>
      <name val="GHEA Grapala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 applyNumberFormat="0" applyFill="0" applyBorder="0" applyAlignment="0" applyProtection="0"/>
    <xf numFmtId="0" fontId="7" fillId="0" borderId="0"/>
    <xf numFmtId="168" fontId="8" fillId="0" borderId="0" applyFill="0" applyBorder="0" applyProtection="0">
      <alignment horizontal="right" vertical="top"/>
    </xf>
  </cellStyleXfs>
  <cellXfs count="43">
    <xf numFmtId="0" fontId="0" fillId="0" borderId="0" xfId="0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2" fillId="0" borderId="0" xfId="0" applyFont="1" applyFill="1" applyBorder="1"/>
    <xf numFmtId="43" fontId="3" fillId="0" borderId="0" xfId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2" fillId="0" borderId="0" xfId="2" applyFont="1" applyFill="1" applyBorder="1" applyAlignment="1">
      <alignment vertical="center"/>
    </xf>
    <xf numFmtId="165" fontId="2" fillId="0" borderId="0" xfId="1" applyNumberFormat="1" applyFont="1" applyFill="1" applyBorder="1"/>
    <xf numFmtId="43" fontId="2" fillId="0" borderId="0" xfId="0" applyNumberFormat="1" applyFont="1" applyFill="1" applyBorder="1"/>
    <xf numFmtId="43" fontId="2" fillId="0" borderId="0" xfId="1" applyFont="1" applyFill="1" applyBorder="1"/>
    <xf numFmtId="166" fontId="2" fillId="0" borderId="0" xfId="0" applyNumberFormat="1" applyFont="1" applyFill="1" applyBorder="1"/>
    <xf numFmtId="166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1" applyNumberFormat="1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164" fontId="3" fillId="0" borderId="1" xfId="3" applyNumberFormat="1" applyFont="1" applyFill="1" applyBorder="1" applyAlignment="1">
      <alignment vertical="center"/>
    </xf>
    <xf numFmtId="0" fontId="3" fillId="0" borderId="0" xfId="0" applyFont="1" applyFill="1" applyBorder="1"/>
    <xf numFmtId="49" fontId="2" fillId="0" borderId="1" xfId="4" applyNumberFormat="1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left" vertical="center" wrapText="1"/>
    </xf>
    <xf numFmtId="166" fontId="2" fillId="0" borderId="1" xfId="3" applyNumberFormat="1" applyFont="1" applyFill="1" applyBorder="1" applyAlignment="1">
      <alignment horizontal="right" vertical="center"/>
    </xf>
    <xf numFmtId="43" fontId="3" fillId="0" borderId="1" xfId="3" applyNumberFormat="1" applyFont="1" applyFill="1" applyBorder="1" applyAlignment="1">
      <alignment horizontal="right" vertical="center"/>
    </xf>
    <xf numFmtId="49" fontId="2" fillId="0" borderId="1" xfId="4" applyNumberFormat="1" applyFont="1" applyFill="1" applyBorder="1" applyAlignment="1">
      <alignment horizontal="left" vertical="center" wrapText="1"/>
    </xf>
    <xf numFmtId="164" fontId="2" fillId="0" borderId="1" xfId="1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 wrapText="1"/>
    </xf>
    <xf numFmtId="164" fontId="2" fillId="0" borderId="1" xfId="3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3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 shrinkToFit="1"/>
    </xf>
    <xf numFmtId="164" fontId="2" fillId="0" borderId="1" xfId="1" applyNumberFormat="1" applyFont="1" applyFill="1" applyBorder="1" applyAlignment="1">
      <alignment vertical="center"/>
    </xf>
    <xf numFmtId="0" fontId="2" fillId="0" borderId="1" xfId="0" applyFont="1" applyFill="1" applyBorder="1"/>
    <xf numFmtId="0" fontId="2" fillId="0" borderId="0" xfId="5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vertical="center" wrapText="1"/>
    </xf>
    <xf numFmtId="164" fontId="2" fillId="0" borderId="0" xfId="0" applyNumberFormat="1" applyFont="1" applyFill="1" applyBorder="1"/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center" wrapText="1"/>
    </xf>
    <xf numFmtId="168" fontId="3" fillId="0" borderId="1" xfId="6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left" wrapText="1"/>
    </xf>
  </cellXfs>
  <cellStyles count="7">
    <cellStyle name="Comma" xfId="1" builtinId="3"/>
    <cellStyle name="Normal" xfId="0" builtinId="0"/>
    <cellStyle name="Normal_Grants quartal" xfId="5"/>
    <cellStyle name="Normal_Transfert" xfId="2"/>
    <cellStyle name="Normal_transfert-08" xfId="3"/>
    <cellStyle name="RowLevel_1" xfId="4" builtinId="1" iLevel="0"/>
    <cellStyle name="SN_24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O85"/>
  <sheetViews>
    <sheetView tabSelected="1" topLeftCell="A70" workbookViewId="0">
      <selection activeCell="E73" sqref="E73"/>
    </sheetView>
  </sheetViews>
  <sheetFormatPr defaultRowHeight="17.25" outlineLevelRow="1" x14ac:dyDescent="0.3"/>
  <cols>
    <col min="1" max="1" width="4.42578125" style="1" customWidth="1"/>
    <col min="2" max="2" width="73" style="8" customWidth="1"/>
    <col min="3" max="3" width="20.5703125" style="8" customWidth="1"/>
    <col min="4" max="4" width="24.7109375" style="8" customWidth="1"/>
    <col min="5" max="5" width="20.5703125" style="8" customWidth="1"/>
    <col min="6" max="7" width="24.28515625" style="5" customWidth="1"/>
    <col min="8" max="8" width="22.85546875" style="5" customWidth="1"/>
    <col min="9" max="9" width="23.7109375" style="5" customWidth="1"/>
    <col min="10" max="10" width="27.85546875" style="5" customWidth="1"/>
    <col min="11" max="11" width="21.7109375" style="5" customWidth="1"/>
    <col min="12" max="12" width="23.28515625" style="5" customWidth="1"/>
    <col min="13" max="13" width="21.85546875" style="5" customWidth="1"/>
    <col min="14" max="14" width="28" style="5" customWidth="1"/>
    <col min="15" max="15" width="24.28515625" style="5" customWidth="1"/>
    <col min="16" max="16" width="29.28515625" style="5" customWidth="1"/>
    <col min="17" max="17" width="23.5703125" style="5" customWidth="1"/>
    <col min="18" max="54" width="9.140625" style="5"/>
    <col min="55" max="55" width="5.85546875" style="5" customWidth="1"/>
    <col min="56" max="56" width="135.28515625" style="5" customWidth="1"/>
    <col min="57" max="57" width="23.85546875" style="5" customWidth="1"/>
    <col min="58" max="58" width="28.85546875" style="5" bestFit="1" customWidth="1"/>
    <col min="59" max="59" width="23.85546875" style="5" customWidth="1"/>
    <col min="60" max="60" width="22" style="5" customWidth="1"/>
    <col min="61" max="61" width="22.5703125" style="5" customWidth="1"/>
    <col min="62" max="62" width="21.140625" style="5" bestFit="1" customWidth="1"/>
    <col min="63" max="63" width="22" style="5" customWidth="1"/>
    <col min="64" max="64" width="27.85546875" style="5" customWidth="1"/>
    <col min="65" max="65" width="21.7109375" style="5" customWidth="1"/>
    <col min="66" max="66" width="23.7109375" style="5" customWidth="1"/>
    <col min="67" max="67" width="21.85546875" style="5" customWidth="1"/>
    <col min="68" max="68" width="23.7109375" style="5" customWidth="1"/>
    <col min="69" max="69" width="22.42578125" style="5" bestFit="1" customWidth="1"/>
    <col min="70" max="70" width="22.28515625" style="5" bestFit="1" customWidth="1"/>
    <col min="71" max="71" width="21.85546875" style="5" customWidth="1"/>
    <col min="72" max="72" width="9.140625" style="5" customWidth="1"/>
    <col min="73" max="73" width="19.5703125" style="5" customWidth="1"/>
    <col min="74" max="91" width="9.140625" style="5"/>
    <col min="92" max="92" width="9" style="5" customWidth="1"/>
    <col min="93" max="93" width="9.140625" style="5" hidden="1" customWidth="1"/>
    <col min="94" max="273" width="9.140625" style="5"/>
    <col min="274" max="274" width="5.85546875" style="5" customWidth="1"/>
    <col min="275" max="275" width="135.28515625" style="5" customWidth="1"/>
    <col min="276" max="276" width="23.85546875" style="5" customWidth="1"/>
    <col min="277" max="277" width="28.85546875" style="5" bestFit="1" customWidth="1"/>
    <col min="278" max="278" width="23.85546875" style="5" customWidth="1"/>
    <col min="279" max="279" width="22" style="5" customWidth="1"/>
    <col min="280" max="280" width="22.5703125" style="5" customWidth="1"/>
    <col min="281" max="281" width="21.140625" style="5" bestFit="1" customWidth="1"/>
    <col min="282" max="282" width="22" style="5" customWidth="1"/>
    <col min="283" max="283" width="27.85546875" style="5" customWidth="1"/>
    <col min="284" max="284" width="21.7109375" style="5" customWidth="1"/>
    <col min="285" max="285" width="23.7109375" style="5" customWidth="1"/>
    <col min="286" max="286" width="21.85546875" style="5" customWidth="1"/>
    <col min="287" max="287" width="23.7109375" style="5" customWidth="1"/>
    <col min="288" max="288" width="22.42578125" style="5" bestFit="1" customWidth="1"/>
    <col min="289" max="289" width="22.28515625" style="5" bestFit="1" customWidth="1"/>
    <col min="290" max="290" width="21.85546875" style="5" customWidth="1"/>
    <col min="291" max="291" width="14.7109375" style="5" customWidth="1"/>
    <col min="292" max="292" width="19.5703125" style="5" customWidth="1"/>
    <col min="293" max="529" width="9.140625" style="5"/>
    <col min="530" max="530" width="5.85546875" style="5" customWidth="1"/>
    <col min="531" max="531" width="135.28515625" style="5" customWidth="1"/>
    <col min="532" max="532" width="23.85546875" style="5" customWidth="1"/>
    <col min="533" max="533" width="28.85546875" style="5" bestFit="1" customWidth="1"/>
    <col min="534" max="534" width="23.85546875" style="5" customWidth="1"/>
    <col min="535" max="535" width="22" style="5" customWidth="1"/>
    <col min="536" max="536" width="22.5703125" style="5" customWidth="1"/>
    <col min="537" max="537" width="21.140625" style="5" bestFit="1" customWidth="1"/>
    <col min="538" max="538" width="22" style="5" customWidth="1"/>
    <col min="539" max="539" width="27.85546875" style="5" customWidth="1"/>
    <col min="540" max="540" width="21.7109375" style="5" customWidth="1"/>
    <col min="541" max="541" width="23.7109375" style="5" customWidth="1"/>
    <col min="542" max="542" width="21.85546875" style="5" customWidth="1"/>
    <col min="543" max="543" width="23.7109375" style="5" customWidth="1"/>
    <col min="544" max="544" width="22.42578125" style="5" bestFit="1" customWidth="1"/>
    <col min="545" max="545" width="22.28515625" style="5" bestFit="1" customWidth="1"/>
    <col min="546" max="546" width="21.85546875" style="5" customWidth="1"/>
    <col min="547" max="547" width="14.7109375" style="5" customWidth="1"/>
    <col min="548" max="548" width="19.5703125" style="5" customWidth="1"/>
    <col min="549" max="785" width="9.140625" style="5"/>
    <col min="786" max="786" width="5.85546875" style="5" customWidth="1"/>
    <col min="787" max="787" width="135.28515625" style="5" customWidth="1"/>
    <col min="788" max="788" width="23.85546875" style="5" customWidth="1"/>
    <col min="789" max="789" width="28.85546875" style="5" bestFit="1" customWidth="1"/>
    <col min="790" max="790" width="23.85546875" style="5" customWidth="1"/>
    <col min="791" max="791" width="22" style="5" customWidth="1"/>
    <col min="792" max="792" width="22.5703125" style="5" customWidth="1"/>
    <col min="793" max="793" width="21.140625" style="5" bestFit="1" customWidth="1"/>
    <col min="794" max="794" width="22" style="5" customWidth="1"/>
    <col min="795" max="795" width="27.85546875" style="5" customWidth="1"/>
    <col min="796" max="796" width="21.7109375" style="5" customWidth="1"/>
    <col min="797" max="797" width="23.7109375" style="5" customWidth="1"/>
    <col min="798" max="798" width="21.85546875" style="5" customWidth="1"/>
    <col min="799" max="799" width="23.7109375" style="5" customWidth="1"/>
    <col min="800" max="800" width="22.42578125" style="5" bestFit="1" customWidth="1"/>
    <col min="801" max="801" width="22.28515625" style="5" bestFit="1" customWidth="1"/>
    <col min="802" max="802" width="21.85546875" style="5" customWidth="1"/>
    <col min="803" max="803" width="14.7109375" style="5" customWidth="1"/>
    <col min="804" max="804" width="19.5703125" style="5" customWidth="1"/>
    <col min="805" max="1041" width="9.140625" style="5"/>
    <col min="1042" max="1042" width="5.85546875" style="5" customWidth="1"/>
    <col min="1043" max="1043" width="135.28515625" style="5" customWidth="1"/>
    <col min="1044" max="1044" width="23.85546875" style="5" customWidth="1"/>
    <col min="1045" max="1045" width="28.85546875" style="5" bestFit="1" customWidth="1"/>
    <col min="1046" max="1046" width="23.85546875" style="5" customWidth="1"/>
    <col min="1047" max="1047" width="22" style="5" customWidth="1"/>
    <col min="1048" max="1048" width="22.5703125" style="5" customWidth="1"/>
    <col min="1049" max="1049" width="21.140625" style="5" bestFit="1" customWidth="1"/>
    <col min="1050" max="1050" width="22" style="5" customWidth="1"/>
    <col min="1051" max="1051" width="27.85546875" style="5" customWidth="1"/>
    <col min="1052" max="1052" width="21.7109375" style="5" customWidth="1"/>
    <col min="1053" max="1053" width="23.7109375" style="5" customWidth="1"/>
    <col min="1054" max="1054" width="21.85546875" style="5" customWidth="1"/>
    <col min="1055" max="1055" width="23.7109375" style="5" customWidth="1"/>
    <col min="1056" max="1056" width="22.42578125" style="5" bestFit="1" customWidth="1"/>
    <col min="1057" max="1057" width="22.28515625" style="5" bestFit="1" customWidth="1"/>
    <col min="1058" max="1058" width="21.85546875" style="5" customWidth="1"/>
    <col min="1059" max="1059" width="14.7109375" style="5" customWidth="1"/>
    <col min="1060" max="1060" width="19.5703125" style="5" customWidth="1"/>
    <col min="1061" max="1297" width="9.140625" style="5"/>
    <col min="1298" max="1298" width="5.85546875" style="5" customWidth="1"/>
    <col min="1299" max="1299" width="135.28515625" style="5" customWidth="1"/>
    <col min="1300" max="1300" width="23.85546875" style="5" customWidth="1"/>
    <col min="1301" max="1301" width="28.85546875" style="5" bestFit="1" customWidth="1"/>
    <col min="1302" max="1302" width="23.85546875" style="5" customWidth="1"/>
    <col min="1303" max="1303" width="22" style="5" customWidth="1"/>
    <col min="1304" max="1304" width="22.5703125" style="5" customWidth="1"/>
    <col min="1305" max="1305" width="21.140625" style="5" bestFit="1" customWidth="1"/>
    <col min="1306" max="1306" width="22" style="5" customWidth="1"/>
    <col min="1307" max="1307" width="27.85546875" style="5" customWidth="1"/>
    <col min="1308" max="1308" width="21.7109375" style="5" customWidth="1"/>
    <col min="1309" max="1309" width="23.7109375" style="5" customWidth="1"/>
    <col min="1310" max="1310" width="21.85546875" style="5" customWidth="1"/>
    <col min="1311" max="1311" width="23.7109375" style="5" customWidth="1"/>
    <col min="1312" max="1312" width="22.42578125" style="5" bestFit="1" customWidth="1"/>
    <col min="1313" max="1313" width="22.28515625" style="5" bestFit="1" customWidth="1"/>
    <col min="1314" max="1314" width="21.85546875" style="5" customWidth="1"/>
    <col min="1315" max="1315" width="14.7109375" style="5" customWidth="1"/>
    <col min="1316" max="1316" width="19.5703125" style="5" customWidth="1"/>
    <col min="1317" max="1553" width="9.140625" style="5"/>
    <col min="1554" max="1554" width="5.85546875" style="5" customWidth="1"/>
    <col min="1555" max="1555" width="135.28515625" style="5" customWidth="1"/>
    <col min="1556" max="1556" width="23.85546875" style="5" customWidth="1"/>
    <col min="1557" max="1557" width="28.85546875" style="5" bestFit="1" customWidth="1"/>
    <col min="1558" max="1558" width="23.85546875" style="5" customWidth="1"/>
    <col min="1559" max="1559" width="22" style="5" customWidth="1"/>
    <col min="1560" max="1560" width="22.5703125" style="5" customWidth="1"/>
    <col min="1561" max="1561" width="21.140625" style="5" bestFit="1" customWidth="1"/>
    <col min="1562" max="1562" width="22" style="5" customWidth="1"/>
    <col min="1563" max="1563" width="27.85546875" style="5" customWidth="1"/>
    <col min="1564" max="1564" width="21.7109375" style="5" customWidth="1"/>
    <col min="1565" max="1565" width="23.7109375" style="5" customWidth="1"/>
    <col min="1566" max="1566" width="21.85546875" style="5" customWidth="1"/>
    <col min="1567" max="1567" width="23.7109375" style="5" customWidth="1"/>
    <col min="1568" max="1568" width="22.42578125" style="5" bestFit="1" customWidth="1"/>
    <col min="1569" max="1569" width="22.28515625" style="5" bestFit="1" customWidth="1"/>
    <col min="1570" max="1570" width="21.85546875" style="5" customWidth="1"/>
    <col min="1571" max="1571" width="14.7109375" style="5" customWidth="1"/>
    <col min="1572" max="1572" width="19.5703125" style="5" customWidth="1"/>
    <col min="1573" max="1809" width="9.140625" style="5"/>
    <col min="1810" max="1810" width="5.85546875" style="5" customWidth="1"/>
    <col min="1811" max="1811" width="135.28515625" style="5" customWidth="1"/>
    <col min="1812" max="1812" width="23.85546875" style="5" customWidth="1"/>
    <col min="1813" max="1813" width="28.85546875" style="5" bestFit="1" customWidth="1"/>
    <col min="1814" max="1814" width="23.85546875" style="5" customWidth="1"/>
    <col min="1815" max="1815" width="22" style="5" customWidth="1"/>
    <col min="1816" max="1816" width="22.5703125" style="5" customWidth="1"/>
    <col min="1817" max="1817" width="21.140625" style="5" bestFit="1" customWidth="1"/>
    <col min="1818" max="1818" width="22" style="5" customWidth="1"/>
    <col min="1819" max="1819" width="27.85546875" style="5" customWidth="1"/>
    <col min="1820" max="1820" width="21.7109375" style="5" customWidth="1"/>
    <col min="1821" max="1821" width="23.7109375" style="5" customWidth="1"/>
    <col min="1822" max="1822" width="21.85546875" style="5" customWidth="1"/>
    <col min="1823" max="1823" width="23.7109375" style="5" customWidth="1"/>
    <col min="1824" max="1824" width="22.42578125" style="5" bestFit="1" customWidth="1"/>
    <col min="1825" max="1825" width="22.28515625" style="5" bestFit="1" customWidth="1"/>
    <col min="1826" max="1826" width="21.85546875" style="5" customWidth="1"/>
    <col min="1827" max="1827" width="14.7109375" style="5" customWidth="1"/>
    <col min="1828" max="1828" width="19.5703125" style="5" customWidth="1"/>
    <col min="1829" max="2065" width="9.140625" style="5"/>
    <col min="2066" max="2066" width="5.85546875" style="5" customWidth="1"/>
    <col min="2067" max="2067" width="135.28515625" style="5" customWidth="1"/>
    <col min="2068" max="2068" width="23.85546875" style="5" customWidth="1"/>
    <col min="2069" max="2069" width="28.85546875" style="5" bestFit="1" customWidth="1"/>
    <col min="2070" max="2070" width="23.85546875" style="5" customWidth="1"/>
    <col min="2071" max="2071" width="22" style="5" customWidth="1"/>
    <col min="2072" max="2072" width="22.5703125" style="5" customWidth="1"/>
    <col min="2073" max="2073" width="21.140625" style="5" bestFit="1" customWidth="1"/>
    <col min="2074" max="2074" width="22" style="5" customWidth="1"/>
    <col min="2075" max="2075" width="27.85546875" style="5" customWidth="1"/>
    <col min="2076" max="2076" width="21.7109375" style="5" customWidth="1"/>
    <col min="2077" max="2077" width="23.7109375" style="5" customWidth="1"/>
    <col min="2078" max="2078" width="21.85546875" style="5" customWidth="1"/>
    <col min="2079" max="2079" width="23.7109375" style="5" customWidth="1"/>
    <col min="2080" max="2080" width="22.42578125" style="5" bestFit="1" customWidth="1"/>
    <col min="2081" max="2081" width="22.28515625" style="5" bestFit="1" customWidth="1"/>
    <col min="2082" max="2082" width="21.85546875" style="5" customWidth="1"/>
    <col min="2083" max="2083" width="14.7109375" style="5" customWidth="1"/>
    <col min="2084" max="2084" width="19.5703125" style="5" customWidth="1"/>
    <col min="2085" max="2321" width="9.140625" style="5"/>
    <col min="2322" max="2322" width="5.85546875" style="5" customWidth="1"/>
    <col min="2323" max="2323" width="135.28515625" style="5" customWidth="1"/>
    <col min="2324" max="2324" width="23.85546875" style="5" customWidth="1"/>
    <col min="2325" max="2325" width="28.85546875" style="5" bestFit="1" customWidth="1"/>
    <col min="2326" max="2326" width="23.85546875" style="5" customWidth="1"/>
    <col min="2327" max="2327" width="22" style="5" customWidth="1"/>
    <col min="2328" max="2328" width="22.5703125" style="5" customWidth="1"/>
    <col min="2329" max="2329" width="21.140625" style="5" bestFit="1" customWidth="1"/>
    <col min="2330" max="2330" width="22" style="5" customWidth="1"/>
    <col min="2331" max="2331" width="27.85546875" style="5" customWidth="1"/>
    <col min="2332" max="2332" width="21.7109375" style="5" customWidth="1"/>
    <col min="2333" max="2333" width="23.7109375" style="5" customWidth="1"/>
    <col min="2334" max="2334" width="21.85546875" style="5" customWidth="1"/>
    <col min="2335" max="2335" width="23.7109375" style="5" customWidth="1"/>
    <col min="2336" max="2336" width="22.42578125" style="5" bestFit="1" customWidth="1"/>
    <col min="2337" max="2337" width="22.28515625" style="5" bestFit="1" customWidth="1"/>
    <col min="2338" max="2338" width="21.85546875" style="5" customWidth="1"/>
    <col min="2339" max="2339" width="14.7109375" style="5" customWidth="1"/>
    <col min="2340" max="2340" width="19.5703125" style="5" customWidth="1"/>
    <col min="2341" max="2577" width="9.140625" style="5"/>
    <col min="2578" max="2578" width="5.85546875" style="5" customWidth="1"/>
    <col min="2579" max="2579" width="135.28515625" style="5" customWidth="1"/>
    <col min="2580" max="2580" width="23.85546875" style="5" customWidth="1"/>
    <col min="2581" max="2581" width="28.85546875" style="5" bestFit="1" customWidth="1"/>
    <col min="2582" max="2582" width="23.85546875" style="5" customWidth="1"/>
    <col min="2583" max="2583" width="22" style="5" customWidth="1"/>
    <col min="2584" max="2584" width="22.5703125" style="5" customWidth="1"/>
    <col min="2585" max="2585" width="21.140625" style="5" bestFit="1" customWidth="1"/>
    <col min="2586" max="2586" width="22" style="5" customWidth="1"/>
    <col min="2587" max="2587" width="27.85546875" style="5" customWidth="1"/>
    <col min="2588" max="2588" width="21.7109375" style="5" customWidth="1"/>
    <col min="2589" max="2589" width="23.7109375" style="5" customWidth="1"/>
    <col min="2590" max="2590" width="21.85546875" style="5" customWidth="1"/>
    <col min="2591" max="2591" width="23.7109375" style="5" customWidth="1"/>
    <col min="2592" max="2592" width="22.42578125" style="5" bestFit="1" customWidth="1"/>
    <col min="2593" max="2593" width="22.28515625" style="5" bestFit="1" customWidth="1"/>
    <col min="2594" max="2594" width="21.85546875" style="5" customWidth="1"/>
    <col min="2595" max="2595" width="14.7109375" style="5" customWidth="1"/>
    <col min="2596" max="2596" width="19.5703125" style="5" customWidth="1"/>
    <col min="2597" max="2833" width="9.140625" style="5"/>
    <col min="2834" max="2834" width="5.85546875" style="5" customWidth="1"/>
    <col min="2835" max="2835" width="135.28515625" style="5" customWidth="1"/>
    <col min="2836" max="2836" width="23.85546875" style="5" customWidth="1"/>
    <col min="2837" max="2837" width="28.85546875" style="5" bestFit="1" customWidth="1"/>
    <col min="2838" max="2838" width="23.85546875" style="5" customWidth="1"/>
    <col min="2839" max="2839" width="22" style="5" customWidth="1"/>
    <col min="2840" max="2840" width="22.5703125" style="5" customWidth="1"/>
    <col min="2841" max="2841" width="21.140625" style="5" bestFit="1" customWidth="1"/>
    <col min="2842" max="2842" width="22" style="5" customWidth="1"/>
    <col min="2843" max="2843" width="27.85546875" style="5" customWidth="1"/>
    <col min="2844" max="2844" width="21.7109375" style="5" customWidth="1"/>
    <col min="2845" max="2845" width="23.7109375" style="5" customWidth="1"/>
    <col min="2846" max="2846" width="21.85546875" style="5" customWidth="1"/>
    <col min="2847" max="2847" width="23.7109375" style="5" customWidth="1"/>
    <col min="2848" max="2848" width="22.42578125" style="5" bestFit="1" customWidth="1"/>
    <col min="2849" max="2849" width="22.28515625" style="5" bestFit="1" customWidth="1"/>
    <col min="2850" max="2850" width="21.85546875" style="5" customWidth="1"/>
    <col min="2851" max="2851" width="14.7109375" style="5" customWidth="1"/>
    <col min="2852" max="2852" width="19.5703125" style="5" customWidth="1"/>
    <col min="2853" max="16384" width="9.140625" style="5"/>
  </cols>
  <sheetData>
    <row r="1" spans="1:17" x14ac:dyDescent="0.3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4"/>
    </row>
    <row r="2" spans="1:17" x14ac:dyDescent="0.3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4"/>
    </row>
    <row r="3" spans="1:17" x14ac:dyDescent="0.3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6">
        <f>834-417</f>
        <v>417</v>
      </c>
      <c r="Q3" s="4"/>
    </row>
    <row r="4" spans="1:17" ht="13.5" customHeight="1" x14ac:dyDescent="0.3">
      <c r="B4" s="5"/>
      <c r="C4" s="7"/>
      <c r="E4" s="9"/>
      <c r="F4" s="10"/>
      <c r="G4" s="10"/>
      <c r="I4" s="11"/>
      <c r="J4" s="10"/>
      <c r="K4" s="12"/>
      <c r="L4" s="12"/>
      <c r="O4" s="13"/>
      <c r="P4" s="14"/>
      <c r="Q4" s="15" t="s">
        <v>3</v>
      </c>
    </row>
    <row r="5" spans="1:17" ht="37.5" customHeight="1" x14ac:dyDescent="0.3">
      <c r="A5" s="16" t="s">
        <v>4</v>
      </c>
      <c r="B5" s="16"/>
      <c r="C5" s="17" t="s">
        <v>5</v>
      </c>
      <c r="D5" s="17"/>
      <c r="E5" s="17"/>
      <c r="F5" s="17" t="s">
        <v>6</v>
      </c>
      <c r="G5" s="17"/>
      <c r="H5" s="17"/>
      <c r="I5" s="17" t="s">
        <v>7</v>
      </c>
      <c r="J5" s="17"/>
      <c r="K5" s="17"/>
      <c r="L5" s="17" t="s">
        <v>8</v>
      </c>
      <c r="M5" s="17"/>
      <c r="N5" s="17"/>
      <c r="O5" s="17" t="s">
        <v>9</v>
      </c>
      <c r="P5" s="17"/>
      <c r="Q5" s="17"/>
    </row>
    <row r="6" spans="1:17" ht="37.5" customHeight="1" x14ac:dyDescent="0.3">
      <c r="A6" s="16"/>
      <c r="B6" s="16"/>
      <c r="C6" s="18" t="s">
        <v>10</v>
      </c>
      <c r="D6" s="18" t="s">
        <v>11</v>
      </c>
      <c r="E6" s="18" t="s">
        <v>12</v>
      </c>
      <c r="F6" s="18" t="s">
        <v>10</v>
      </c>
      <c r="G6" s="18" t="s">
        <v>11</v>
      </c>
      <c r="H6" s="18" t="s">
        <v>12</v>
      </c>
      <c r="I6" s="18" t="s">
        <v>10</v>
      </c>
      <c r="J6" s="18" t="s">
        <v>11</v>
      </c>
      <c r="K6" s="18" t="s">
        <v>12</v>
      </c>
      <c r="L6" s="18" t="s">
        <v>10</v>
      </c>
      <c r="M6" s="18" t="s">
        <v>11</v>
      </c>
      <c r="N6" s="18" t="s">
        <v>12</v>
      </c>
      <c r="O6" s="18" t="s">
        <v>10</v>
      </c>
      <c r="P6" s="18" t="s">
        <v>11</v>
      </c>
      <c r="Q6" s="18" t="s">
        <v>12</v>
      </c>
    </row>
    <row r="7" spans="1:17" s="21" customFormat="1" ht="86.25" customHeight="1" x14ac:dyDescent="0.3">
      <c r="A7" s="19" t="s">
        <v>13</v>
      </c>
      <c r="B7" s="19"/>
      <c r="C7" s="20">
        <f>C8+C11</f>
        <v>17635135.089999996</v>
      </c>
      <c r="D7" s="20">
        <f>D8+D11</f>
        <v>17893165.719999999</v>
      </c>
      <c r="E7" s="20">
        <f>E8+E11</f>
        <v>5559686.4700000007</v>
      </c>
      <c r="F7" s="20">
        <f>F8+F11</f>
        <v>4405907.0999999996</v>
      </c>
      <c r="G7" s="20">
        <f>G8+G11</f>
        <v>4480317</v>
      </c>
      <c r="H7" s="20">
        <f t="shared" ref="H7:Q7" si="0">H8+H11</f>
        <v>969935.2699999999</v>
      </c>
      <c r="I7" s="20">
        <f t="shared" si="0"/>
        <v>3627617.7000000007</v>
      </c>
      <c r="J7" s="20">
        <f t="shared" si="0"/>
        <v>4243503.8000000007</v>
      </c>
      <c r="K7" s="20">
        <f t="shared" si="0"/>
        <v>3121764.51</v>
      </c>
      <c r="L7" s="20">
        <f t="shared" si="0"/>
        <v>4026255.59</v>
      </c>
      <c r="M7" s="20">
        <f t="shared" si="0"/>
        <v>4053217.5200000014</v>
      </c>
      <c r="N7" s="20">
        <f t="shared" si="0"/>
        <v>1429530.19</v>
      </c>
      <c r="O7" s="20">
        <f>O8+O11</f>
        <v>5575354.7000000002</v>
      </c>
      <c r="P7" s="20">
        <f t="shared" si="0"/>
        <v>5775392.7999999998</v>
      </c>
      <c r="Q7" s="20">
        <f t="shared" si="0"/>
        <v>0</v>
      </c>
    </row>
    <row r="8" spans="1:17" s="21" customFormat="1" ht="37.5" customHeight="1" x14ac:dyDescent="0.3">
      <c r="A8" s="19" t="s">
        <v>14</v>
      </c>
      <c r="B8" s="19"/>
      <c r="C8" s="20">
        <f>SUM(C9:C10)</f>
        <v>1059966</v>
      </c>
      <c r="D8" s="20">
        <f>SUM(D9:D10)</f>
        <v>1070591.1000000001</v>
      </c>
      <c r="E8" s="20">
        <f t="shared" ref="E8:Q8" si="1">SUM(E9:E10)</f>
        <v>0</v>
      </c>
      <c r="F8" s="20">
        <f t="shared" si="1"/>
        <v>0</v>
      </c>
      <c r="G8" s="20">
        <f t="shared" si="1"/>
        <v>0</v>
      </c>
      <c r="H8" s="20">
        <f t="shared" si="1"/>
        <v>0</v>
      </c>
      <c r="I8" s="20">
        <f t="shared" si="1"/>
        <v>0</v>
      </c>
      <c r="J8" s="20">
        <f t="shared" si="1"/>
        <v>0</v>
      </c>
      <c r="K8" s="20">
        <f t="shared" si="1"/>
        <v>0</v>
      </c>
      <c r="L8" s="20">
        <f t="shared" si="1"/>
        <v>0</v>
      </c>
      <c r="M8" s="20">
        <f>SUM(M9:M10)</f>
        <v>10625.1</v>
      </c>
      <c r="N8" s="20">
        <f t="shared" si="1"/>
        <v>0</v>
      </c>
      <c r="O8" s="20">
        <f>SUM(O9:O10)</f>
        <v>1059966</v>
      </c>
      <c r="P8" s="20">
        <f>SUM(P9:P10)</f>
        <v>1059966</v>
      </c>
      <c r="Q8" s="20">
        <f t="shared" si="1"/>
        <v>0</v>
      </c>
    </row>
    <row r="9" spans="1:17" s="21" customFormat="1" ht="75.75" customHeight="1" x14ac:dyDescent="0.3">
      <c r="A9" s="22" t="s">
        <v>15</v>
      </c>
      <c r="B9" s="23" t="s">
        <v>16</v>
      </c>
      <c r="C9" s="24">
        <f>F9+I9+L9+O9</f>
        <v>1059966</v>
      </c>
      <c r="D9" s="24">
        <f>G9+J9+M9+P9</f>
        <v>1059966</v>
      </c>
      <c r="E9" s="24">
        <f>H9+K9+N9+Q9</f>
        <v>0</v>
      </c>
      <c r="F9" s="25"/>
      <c r="G9" s="24">
        <f>F9</f>
        <v>0</v>
      </c>
      <c r="H9" s="25"/>
      <c r="I9" s="25"/>
      <c r="J9" s="25"/>
      <c r="K9" s="25"/>
      <c r="L9" s="25"/>
      <c r="M9" s="24"/>
      <c r="N9" s="24"/>
      <c r="O9" s="24">
        <v>1059966</v>
      </c>
      <c r="P9" s="24">
        <f>O9</f>
        <v>1059966</v>
      </c>
      <c r="Q9" s="24"/>
    </row>
    <row r="10" spans="1:17" s="21" customFormat="1" ht="66" customHeight="1" x14ac:dyDescent="0.3">
      <c r="A10" s="22" t="s">
        <v>17</v>
      </c>
      <c r="B10" s="26" t="s">
        <v>151</v>
      </c>
      <c r="C10" s="24">
        <f>F10+I10+L10+O10</f>
        <v>0</v>
      </c>
      <c r="D10" s="24">
        <f>G10+J10+M10+P10</f>
        <v>10625.1</v>
      </c>
      <c r="E10" s="24"/>
      <c r="F10" s="25"/>
      <c r="G10" s="24"/>
      <c r="H10" s="25"/>
      <c r="I10" s="25"/>
      <c r="J10" s="25"/>
      <c r="K10" s="25"/>
      <c r="L10" s="25"/>
      <c r="M10" s="24">
        <v>10625.1</v>
      </c>
      <c r="N10" s="24"/>
      <c r="O10" s="24"/>
      <c r="P10" s="24"/>
      <c r="Q10" s="24"/>
    </row>
    <row r="11" spans="1:17" ht="32.25" customHeight="1" x14ac:dyDescent="0.3">
      <c r="A11" s="19" t="s">
        <v>18</v>
      </c>
      <c r="B11" s="19"/>
      <c r="C11" s="20">
        <f t="shared" ref="C11:J11" si="2">SUM(C12:C77)</f>
        <v>16575169.089999998</v>
      </c>
      <c r="D11" s="20">
        <f t="shared" si="2"/>
        <v>16822574.619999997</v>
      </c>
      <c r="E11" s="20">
        <f t="shared" si="2"/>
        <v>5559686.4700000007</v>
      </c>
      <c r="F11" s="20">
        <f>SUM(F12:F77)</f>
        <v>4405907.0999999996</v>
      </c>
      <c r="G11" s="20">
        <f t="shared" si="2"/>
        <v>4480317</v>
      </c>
      <c r="H11" s="20">
        <f t="shared" si="2"/>
        <v>969935.2699999999</v>
      </c>
      <c r="I11" s="20">
        <f t="shared" si="2"/>
        <v>3627617.7000000007</v>
      </c>
      <c r="J11" s="20">
        <f t="shared" si="2"/>
        <v>4243503.8000000007</v>
      </c>
      <c r="K11" s="20">
        <f>SUM(K12:K76)</f>
        <v>3121764.51</v>
      </c>
      <c r="L11" s="20">
        <f t="shared" ref="L11:Q11" si="3">SUM(L12:L77)</f>
        <v>4026255.59</v>
      </c>
      <c r="M11" s="20">
        <f t="shared" si="3"/>
        <v>4042592.4200000013</v>
      </c>
      <c r="N11" s="20">
        <f t="shared" si="3"/>
        <v>1429530.19</v>
      </c>
      <c r="O11" s="20">
        <f t="shared" si="3"/>
        <v>4515388.7</v>
      </c>
      <c r="P11" s="20">
        <f t="shared" si="3"/>
        <v>4715426.8</v>
      </c>
      <c r="Q11" s="20">
        <f t="shared" si="3"/>
        <v>0</v>
      </c>
    </row>
    <row r="12" spans="1:17" ht="75.75" customHeight="1" x14ac:dyDescent="0.3">
      <c r="A12" s="22" t="s">
        <v>15</v>
      </c>
      <c r="B12" s="23" t="s">
        <v>19</v>
      </c>
      <c r="C12" s="27">
        <f>F12+I12+L12+O12</f>
        <v>81949.7</v>
      </c>
      <c r="D12" s="27">
        <f>G12+J12+M12+P12</f>
        <v>81949.7</v>
      </c>
      <c r="E12" s="27">
        <f>H12+K12+N12+Q12</f>
        <v>0</v>
      </c>
      <c r="F12" s="30">
        <v>17837.400000000001</v>
      </c>
      <c r="G12" s="27">
        <f>F12</f>
        <v>17837.400000000001</v>
      </c>
      <c r="H12" s="31"/>
      <c r="I12" s="30">
        <v>14575.6</v>
      </c>
      <c r="J12" s="27">
        <f>I12</f>
        <v>14575.6</v>
      </c>
      <c r="K12" s="29"/>
      <c r="L12" s="30">
        <v>24564.400000000001</v>
      </c>
      <c r="M12" s="27">
        <f>L12</f>
        <v>24564.400000000001</v>
      </c>
      <c r="N12" s="27"/>
      <c r="O12" s="30">
        <v>24972.3</v>
      </c>
      <c r="P12" s="27">
        <f>O12</f>
        <v>24972.3</v>
      </c>
      <c r="Q12" s="27"/>
    </row>
    <row r="13" spans="1:17" ht="75.75" customHeight="1" x14ac:dyDescent="0.3">
      <c r="A13" s="22" t="s">
        <v>17</v>
      </c>
      <c r="B13" s="23" t="s">
        <v>20</v>
      </c>
      <c r="C13" s="27">
        <f t="shared" ref="C13:E77" si="4">F13+I13+L13+O13</f>
        <v>17666.099999999999</v>
      </c>
      <c r="D13" s="27">
        <f t="shared" si="4"/>
        <v>8364.1</v>
      </c>
      <c r="E13" s="27">
        <f t="shared" si="4"/>
        <v>0</v>
      </c>
      <c r="F13" s="30">
        <v>9302</v>
      </c>
      <c r="G13" s="27">
        <f>F13-9302</f>
        <v>0</v>
      </c>
      <c r="H13" s="31"/>
      <c r="I13" s="36">
        <v>0</v>
      </c>
      <c r="J13" s="27">
        <f t="shared" ref="J13:J75" si="5">I13</f>
        <v>0</v>
      </c>
      <c r="K13" s="29"/>
      <c r="L13" s="33">
        <v>8364.1</v>
      </c>
      <c r="M13" s="27">
        <f t="shared" ref="M13:M75" si="6">L13</f>
        <v>8364.1</v>
      </c>
      <c r="N13" s="27"/>
      <c r="O13" s="33">
        <v>0</v>
      </c>
      <c r="P13" s="27">
        <f t="shared" ref="P13:P75" si="7">O13</f>
        <v>0</v>
      </c>
      <c r="Q13" s="27"/>
    </row>
    <row r="14" spans="1:17" ht="85.15" customHeight="1" x14ac:dyDescent="0.3">
      <c r="A14" s="22" t="s">
        <v>21</v>
      </c>
      <c r="B14" s="22" t="s">
        <v>22</v>
      </c>
      <c r="C14" s="27">
        <f t="shared" si="4"/>
        <v>100004</v>
      </c>
      <c r="D14" s="27">
        <f t="shared" si="4"/>
        <v>100004</v>
      </c>
      <c r="E14" s="27">
        <f t="shared" si="4"/>
        <v>0</v>
      </c>
      <c r="F14" s="28">
        <v>0</v>
      </c>
      <c r="G14" s="27">
        <f t="shared" ref="G14:G72" si="8">F14</f>
        <v>0</v>
      </c>
      <c r="H14" s="31"/>
      <c r="I14" s="30">
        <v>0</v>
      </c>
      <c r="J14" s="27">
        <f t="shared" si="5"/>
        <v>0</v>
      </c>
      <c r="K14" s="27"/>
      <c r="L14" s="28">
        <v>0</v>
      </c>
      <c r="M14" s="27">
        <f t="shared" si="6"/>
        <v>0</v>
      </c>
      <c r="N14" s="27"/>
      <c r="O14" s="31">
        <v>100004</v>
      </c>
      <c r="P14" s="27">
        <f t="shared" si="7"/>
        <v>100004</v>
      </c>
      <c r="Q14" s="27"/>
    </row>
    <row r="15" spans="1:17" ht="85.15" customHeight="1" x14ac:dyDescent="0.3">
      <c r="A15" s="22" t="s">
        <v>23</v>
      </c>
      <c r="B15" s="23" t="s">
        <v>24</v>
      </c>
      <c r="C15" s="27">
        <f t="shared" si="4"/>
        <v>111630.1</v>
      </c>
      <c r="D15" s="27">
        <f t="shared" si="4"/>
        <v>111630.1</v>
      </c>
      <c r="E15" s="27">
        <f t="shared" si="4"/>
        <v>28612.42</v>
      </c>
      <c r="F15" s="30">
        <v>26597.3</v>
      </c>
      <c r="G15" s="27">
        <f t="shared" si="8"/>
        <v>26597.3</v>
      </c>
      <c r="H15" s="36"/>
      <c r="I15" s="30">
        <v>31030.3</v>
      </c>
      <c r="J15" s="27">
        <f t="shared" si="5"/>
        <v>31030.3</v>
      </c>
      <c r="K15" s="27">
        <v>28612.42</v>
      </c>
      <c r="L15" s="28">
        <v>19897.5</v>
      </c>
      <c r="M15" s="27">
        <f t="shared" si="6"/>
        <v>19897.5</v>
      </c>
      <c r="N15" s="27"/>
      <c r="O15" s="31">
        <v>34105</v>
      </c>
      <c r="P15" s="27">
        <f t="shared" si="7"/>
        <v>34105</v>
      </c>
      <c r="Q15" s="27"/>
    </row>
    <row r="16" spans="1:17" ht="59.25" customHeight="1" x14ac:dyDescent="0.3">
      <c r="A16" s="22" t="s">
        <v>25</v>
      </c>
      <c r="B16" s="23" t="s">
        <v>26</v>
      </c>
      <c r="C16" s="27">
        <f t="shared" si="4"/>
        <v>1385440.8</v>
      </c>
      <c r="D16" s="27">
        <f t="shared" si="4"/>
        <v>1385440.8</v>
      </c>
      <c r="E16" s="27">
        <f t="shared" si="4"/>
        <v>209919.71</v>
      </c>
      <c r="F16" s="30">
        <v>82441.8</v>
      </c>
      <c r="G16" s="27">
        <f t="shared" si="8"/>
        <v>82441.8</v>
      </c>
      <c r="H16" s="31">
        <v>209919.71</v>
      </c>
      <c r="I16" s="30">
        <v>204141.6</v>
      </c>
      <c r="J16" s="27">
        <f t="shared" si="5"/>
        <v>204141.6</v>
      </c>
      <c r="L16" s="31">
        <v>518205.6</v>
      </c>
      <c r="M16" s="27">
        <f t="shared" si="6"/>
        <v>518205.6</v>
      </c>
      <c r="N16" s="31"/>
      <c r="O16" s="31">
        <v>580651.80000000005</v>
      </c>
      <c r="P16" s="27">
        <f t="shared" si="7"/>
        <v>580651.80000000005</v>
      </c>
      <c r="Q16" s="31"/>
    </row>
    <row r="17" spans="1:17" ht="94.5" customHeight="1" x14ac:dyDescent="0.3">
      <c r="A17" s="22" t="s">
        <v>27</v>
      </c>
      <c r="B17" s="23" t="s">
        <v>28</v>
      </c>
      <c r="C17" s="27">
        <f t="shared" si="4"/>
        <v>498785.3</v>
      </c>
      <c r="D17" s="27">
        <f t="shared" si="4"/>
        <v>798785.3</v>
      </c>
      <c r="E17" s="27">
        <f t="shared" si="4"/>
        <v>1017867.3</v>
      </c>
      <c r="F17" s="28">
        <v>0</v>
      </c>
      <c r="G17" s="27">
        <f t="shared" si="8"/>
        <v>0</v>
      </c>
      <c r="H17" s="31"/>
      <c r="I17" s="30">
        <v>20000</v>
      </c>
      <c r="J17" s="27">
        <f>I17+300000</f>
        <v>320000</v>
      </c>
      <c r="K17" s="29">
        <v>502320</v>
      </c>
      <c r="L17" s="31">
        <v>200000</v>
      </c>
      <c r="M17" s="27">
        <f t="shared" si="6"/>
        <v>200000</v>
      </c>
      <c r="N17" s="31">
        <v>515547.3</v>
      </c>
      <c r="O17" s="31">
        <v>278785.3</v>
      </c>
      <c r="P17" s="27">
        <f t="shared" si="7"/>
        <v>278785.3</v>
      </c>
      <c r="Q17" s="27"/>
    </row>
    <row r="18" spans="1:17" ht="57.75" customHeight="1" x14ac:dyDescent="0.3">
      <c r="A18" s="22" t="s">
        <v>29</v>
      </c>
      <c r="B18" s="23" t="s">
        <v>30</v>
      </c>
      <c r="C18" s="27">
        <f t="shared" si="4"/>
        <v>535907.6</v>
      </c>
      <c r="D18" s="27">
        <f t="shared" si="4"/>
        <v>235907.6</v>
      </c>
      <c r="E18" s="27">
        <f t="shared" si="4"/>
        <v>855569.59</v>
      </c>
      <c r="F18" s="30">
        <v>100000</v>
      </c>
      <c r="G18" s="27">
        <f t="shared" si="8"/>
        <v>100000</v>
      </c>
      <c r="H18" s="31"/>
      <c r="I18" s="30">
        <v>320000</v>
      </c>
      <c r="J18" s="27">
        <f>I18-300000</f>
        <v>20000</v>
      </c>
      <c r="K18" s="27">
        <v>168504</v>
      </c>
      <c r="L18" s="28">
        <v>115907.6</v>
      </c>
      <c r="M18" s="27">
        <f t="shared" si="6"/>
        <v>115907.6</v>
      </c>
      <c r="N18" s="27">
        <v>687065.59</v>
      </c>
      <c r="O18" s="28">
        <v>0</v>
      </c>
      <c r="P18" s="27">
        <f t="shared" si="7"/>
        <v>0</v>
      </c>
      <c r="Q18" s="27"/>
    </row>
    <row r="19" spans="1:17" ht="57.75" customHeight="1" x14ac:dyDescent="0.3">
      <c r="A19" s="22" t="s">
        <v>31</v>
      </c>
      <c r="B19" s="23" t="s">
        <v>32</v>
      </c>
      <c r="C19" s="27">
        <f t="shared" si="4"/>
        <v>6187.3</v>
      </c>
      <c r="D19" s="27">
        <f t="shared" si="4"/>
        <v>6187.3</v>
      </c>
      <c r="E19" s="27">
        <f t="shared" si="4"/>
        <v>0</v>
      </c>
      <c r="F19" s="31">
        <v>0</v>
      </c>
      <c r="G19" s="27">
        <f t="shared" si="8"/>
        <v>0</v>
      </c>
      <c r="H19" s="29"/>
      <c r="I19" s="30">
        <v>0</v>
      </c>
      <c r="J19" s="27">
        <f t="shared" si="5"/>
        <v>0</v>
      </c>
      <c r="K19" s="27"/>
      <c r="L19" s="28">
        <v>0</v>
      </c>
      <c r="M19" s="27">
        <f t="shared" si="6"/>
        <v>0</v>
      </c>
      <c r="N19" s="27"/>
      <c r="O19" s="28">
        <v>6187.3</v>
      </c>
      <c r="P19" s="27">
        <f t="shared" si="7"/>
        <v>6187.3</v>
      </c>
      <c r="Q19" s="27"/>
    </row>
    <row r="20" spans="1:17" ht="72.75" customHeight="1" x14ac:dyDescent="0.3">
      <c r="A20" s="22" t="s">
        <v>33</v>
      </c>
      <c r="B20" s="23" t="s">
        <v>34</v>
      </c>
      <c r="C20" s="27">
        <f t="shared" si="4"/>
        <v>227701.5</v>
      </c>
      <c r="D20" s="27">
        <f t="shared" si="4"/>
        <v>170659.03</v>
      </c>
      <c r="E20" s="27">
        <f t="shared" si="4"/>
        <v>128051.23</v>
      </c>
      <c r="F20" s="30">
        <v>66500</v>
      </c>
      <c r="G20" s="27">
        <f>F20</f>
        <v>66500</v>
      </c>
      <c r="H20" s="31">
        <v>64390.97</v>
      </c>
      <c r="I20" s="30">
        <v>54500</v>
      </c>
      <c r="J20" s="27">
        <f t="shared" si="5"/>
        <v>54500</v>
      </c>
      <c r="K20" s="31">
        <v>63660.259999999995</v>
      </c>
      <c r="L20" s="28">
        <v>60500</v>
      </c>
      <c r="M20" s="27">
        <v>3457.53</v>
      </c>
      <c r="N20" s="31"/>
      <c r="O20" s="28">
        <v>46201.5</v>
      </c>
      <c r="P20" s="27">
        <f t="shared" si="7"/>
        <v>46201.5</v>
      </c>
      <c r="Q20" s="27"/>
    </row>
    <row r="21" spans="1:17" ht="72.75" customHeight="1" x14ac:dyDescent="0.3">
      <c r="A21" s="22" t="s">
        <v>35</v>
      </c>
      <c r="B21" s="23" t="s">
        <v>36</v>
      </c>
      <c r="C21" s="27">
        <f>F21+I21+L21+O21</f>
        <v>34600</v>
      </c>
      <c r="D21" s="27">
        <f>H22+J21+M21+P21</f>
        <v>0</v>
      </c>
      <c r="E21" s="27">
        <f t="shared" si="4"/>
        <v>1164.97</v>
      </c>
      <c r="F21" s="30">
        <f>G21</f>
        <v>34600</v>
      </c>
      <c r="G21" s="27">
        <f>34600</f>
        <v>34600</v>
      </c>
      <c r="H21" s="29">
        <v>1164.97</v>
      </c>
      <c r="I21" s="30"/>
      <c r="J21" s="27"/>
      <c r="K21" s="31"/>
      <c r="L21" s="28"/>
      <c r="M21" s="27"/>
      <c r="N21" s="31"/>
      <c r="O21" s="28"/>
      <c r="P21" s="27"/>
      <c r="Q21" s="27"/>
    </row>
    <row r="22" spans="1:17" ht="83.25" customHeight="1" x14ac:dyDescent="0.3">
      <c r="A22" s="22" t="s">
        <v>37</v>
      </c>
      <c r="B22" s="23" t="s">
        <v>152</v>
      </c>
      <c r="C22" s="27">
        <f t="shared" si="4"/>
        <v>1558465.3</v>
      </c>
      <c r="D22" s="27">
        <f>G22+J22+M22+P22</f>
        <v>1567767.3</v>
      </c>
      <c r="E22" s="27">
        <f t="shared" si="4"/>
        <v>0</v>
      </c>
      <c r="F22" s="30"/>
      <c r="G22" s="27">
        <v>9302</v>
      </c>
      <c r="H22" s="27"/>
      <c r="I22" s="30">
        <v>44331</v>
      </c>
      <c r="J22" s="27">
        <f t="shared" si="5"/>
        <v>44331</v>
      </c>
      <c r="K22" s="29"/>
      <c r="L22" s="31">
        <v>867601.8</v>
      </c>
      <c r="M22" s="27">
        <f t="shared" si="6"/>
        <v>867601.8</v>
      </c>
      <c r="N22" s="27"/>
      <c r="O22" s="33">
        <v>646532.5</v>
      </c>
      <c r="P22" s="27">
        <f t="shared" si="7"/>
        <v>646532.5</v>
      </c>
      <c r="Q22" s="27"/>
    </row>
    <row r="23" spans="1:17" ht="76.5" customHeight="1" x14ac:dyDescent="0.3">
      <c r="A23" s="22" t="s">
        <v>38</v>
      </c>
      <c r="B23" s="23" t="s">
        <v>39</v>
      </c>
      <c r="C23" s="27">
        <f t="shared" si="4"/>
        <v>1102463</v>
      </c>
      <c r="D23" s="27">
        <f t="shared" si="4"/>
        <v>1102463</v>
      </c>
      <c r="E23" s="27">
        <f t="shared" si="4"/>
        <v>0</v>
      </c>
      <c r="F23" s="31">
        <v>0</v>
      </c>
      <c r="G23" s="27">
        <f t="shared" si="8"/>
        <v>0</v>
      </c>
      <c r="H23" s="29"/>
      <c r="I23" s="30">
        <v>0</v>
      </c>
      <c r="J23" s="27">
        <f t="shared" si="5"/>
        <v>0</v>
      </c>
      <c r="K23" s="27"/>
      <c r="L23" s="31">
        <v>400000</v>
      </c>
      <c r="M23" s="27">
        <f t="shared" si="6"/>
        <v>400000</v>
      </c>
      <c r="N23" s="27"/>
      <c r="O23" s="33">
        <v>702463</v>
      </c>
      <c r="P23" s="27">
        <f t="shared" si="7"/>
        <v>702463</v>
      </c>
      <c r="Q23" s="27"/>
    </row>
    <row r="24" spans="1:17" ht="79.5" customHeight="1" x14ac:dyDescent="0.3">
      <c r="A24" s="22" t="s">
        <v>40</v>
      </c>
      <c r="B24" s="23" t="s">
        <v>41</v>
      </c>
      <c r="C24" s="27">
        <f t="shared" si="4"/>
        <v>45564.69</v>
      </c>
      <c r="D24" s="27">
        <f t="shared" si="4"/>
        <v>45564.69</v>
      </c>
      <c r="E24" s="27">
        <f t="shared" si="4"/>
        <v>2835.49</v>
      </c>
      <c r="F24" s="31">
        <v>37835.1</v>
      </c>
      <c r="G24" s="27">
        <f t="shared" si="8"/>
        <v>37835.1</v>
      </c>
      <c r="H24" s="29">
        <v>2835.49</v>
      </c>
      <c r="I24" s="30">
        <v>0</v>
      </c>
      <c r="J24" s="27">
        <f t="shared" si="5"/>
        <v>0</v>
      </c>
      <c r="K24" s="29"/>
      <c r="L24" s="28">
        <f>M24</f>
        <v>7729.59</v>
      </c>
      <c r="M24" s="27">
        <v>7729.59</v>
      </c>
      <c r="N24" s="27"/>
      <c r="O24" s="33">
        <v>0</v>
      </c>
      <c r="P24" s="27">
        <f t="shared" si="7"/>
        <v>0</v>
      </c>
      <c r="Q24" s="27"/>
    </row>
    <row r="25" spans="1:17" ht="81" customHeight="1" x14ac:dyDescent="0.3">
      <c r="A25" s="22" t="s">
        <v>42</v>
      </c>
      <c r="B25" s="23" t="s">
        <v>43</v>
      </c>
      <c r="C25" s="27">
        <f t="shared" si="4"/>
        <v>2787.8</v>
      </c>
      <c r="D25" s="27">
        <f t="shared" si="4"/>
        <v>17887.8</v>
      </c>
      <c r="E25" s="27">
        <f t="shared" si="4"/>
        <v>12594.27</v>
      </c>
      <c r="F25" s="28">
        <v>2787.8</v>
      </c>
      <c r="G25" s="27">
        <f>F25+15100</f>
        <v>17887.8</v>
      </c>
      <c r="H25" s="27"/>
      <c r="I25" s="30">
        <v>0</v>
      </c>
      <c r="J25" s="27">
        <f t="shared" si="5"/>
        <v>0</v>
      </c>
      <c r="K25" s="29">
        <v>12594.27</v>
      </c>
      <c r="L25" s="28">
        <v>0</v>
      </c>
      <c r="M25" s="27">
        <f t="shared" si="6"/>
        <v>0</v>
      </c>
      <c r="N25" s="27"/>
      <c r="O25" s="28">
        <v>0</v>
      </c>
      <c r="P25" s="27">
        <f t="shared" si="7"/>
        <v>0</v>
      </c>
      <c r="Q25" s="27"/>
    </row>
    <row r="26" spans="1:17" ht="78" customHeight="1" x14ac:dyDescent="0.3">
      <c r="A26" s="22" t="s">
        <v>44</v>
      </c>
      <c r="B26" s="23" t="s">
        <v>45</v>
      </c>
      <c r="C26" s="27">
        <f t="shared" si="4"/>
        <v>405000</v>
      </c>
      <c r="D26" s="27">
        <f t="shared" si="4"/>
        <v>389900</v>
      </c>
      <c r="E26" s="27">
        <f t="shared" si="4"/>
        <v>0</v>
      </c>
      <c r="F26" s="31">
        <v>162000</v>
      </c>
      <c r="G26" s="27">
        <f>F26-15100</f>
        <v>146900</v>
      </c>
      <c r="H26" s="29"/>
      <c r="I26" s="30">
        <v>162000</v>
      </c>
      <c r="J26" s="27">
        <f t="shared" si="5"/>
        <v>162000</v>
      </c>
      <c r="K26" s="29"/>
      <c r="L26" s="31">
        <v>40500</v>
      </c>
      <c r="M26" s="27">
        <f t="shared" si="6"/>
        <v>40500</v>
      </c>
      <c r="N26" s="27"/>
      <c r="O26" s="33">
        <v>40500</v>
      </c>
      <c r="P26" s="27">
        <f t="shared" si="7"/>
        <v>40500</v>
      </c>
      <c r="Q26" s="27"/>
    </row>
    <row r="27" spans="1:17" ht="90" customHeight="1" x14ac:dyDescent="0.3">
      <c r="A27" s="22" t="s">
        <v>46</v>
      </c>
      <c r="B27" s="23" t="s">
        <v>47</v>
      </c>
      <c r="C27" s="27">
        <f t="shared" si="4"/>
        <v>79628.2</v>
      </c>
      <c r="D27" s="27">
        <f t="shared" si="4"/>
        <v>79628.2</v>
      </c>
      <c r="E27" s="27">
        <f t="shared" si="4"/>
        <v>7907.07</v>
      </c>
      <c r="F27" s="28">
        <v>26542.799999999999</v>
      </c>
      <c r="G27" s="27">
        <f t="shared" si="8"/>
        <v>26542.799999999999</v>
      </c>
      <c r="H27" s="29"/>
      <c r="I27" s="30">
        <v>0</v>
      </c>
      <c r="J27" s="27">
        <f t="shared" si="5"/>
        <v>0</v>
      </c>
      <c r="K27" s="31">
        <v>7907.07</v>
      </c>
      <c r="L27" s="28">
        <v>26542.799999999999</v>
      </c>
      <c r="M27" s="27">
        <f t="shared" si="6"/>
        <v>26542.799999999999</v>
      </c>
      <c r="N27" s="31"/>
      <c r="O27" s="28">
        <v>26542.6</v>
      </c>
      <c r="P27" s="27">
        <f t="shared" si="7"/>
        <v>26542.6</v>
      </c>
      <c r="Q27" s="27"/>
    </row>
    <row r="28" spans="1:17" ht="97.5" customHeight="1" x14ac:dyDescent="0.3">
      <c r="A28" s="22" t="s">
        <v>48</v>
      </c>
      <c r="B28" s="23" t="s">
        <v>49</v>
      </c>
      <c r="C28" s="27">
        <f t="shared" si="4"/>
        <v>150753.5</v>
      </c>
      <c r="D28" s="27">
        <f t="shared" si="4"/>
        <v>150753.5</v>
      </c>
      <c r="E28" s="27">
        <f t="shared" si="4"/>
        <v>54377.56</v>
      </c>
      <c r="F28" s="28">
        <v>54974.3</v>
      </c>
      <c r="G28" s="27">
        <f t="shared" si="8"/>
        <v>54974.3</v>
      </c>
      <c r="H28" s="29">
        <v>54377.56</v>
      </c>
      <c r="I28" s="30">
        <v>0</v>
      </c>
      <c r="J28" s="27">
        <f t="shared" si="5"/>
        <v>0</v>
      </c>
      <c r="K28" s="29"/>
      <c r="L28" s="28">
        <v>47889.599999999999</v>
      </c>
      <c r="M28" s="27">
        <f t="shared" si="6"/>
        <v>47889.599999999999</v>
      </c>
      <c r="N28" s="27"/>
      <c r="O28" s="31">
        <v>47889.599999999999</v>
      </c>
      <c r="P28" s="27">
        <f t="shared" si="7"/>
        <v>47889.599999999999</v>
      </c>
      <c r="Q28" s="27"/>
    </row>
    <row r="29" spans="1:17" ht="108.75" customHeight="1" x14ac:dyDescent="0.3">
      <c r="A29" s="22" t="s">
        <v>50</v>
      </c>
      <c r="B29" s="23" t="s">
        <v>51</v>
      </c>
      <c r="C29" s="27">
        <f t="shared" si="4"/>
        <v>1384838.2</v>
      </c>
      <c r="D29" s="27">
        <f t="shared" si="4"/>
        <v>1384838.2</v>
      </c>
      <c r="E29" s="27">
        <f t="shared" si="4"/>
        <v>1694283.22</v>
      </c>
      <c r="F29" s="31">
        <v>1384838.2</v>
      </c>
      <c r="G29" s="27">
        <f t="shared" si="8"/>
        <v>1384838.2</v>
      </c>
      <c r="H29" s="27"/>
      <c r="I29" s="37">
        <v>0</v>
      </c>
      <c r="J29" s="27">
        <f t="shared" si="5"/>
        <v>0</v>
      </c>
      <c r="K29" s="27">
        <v>1467365.92</v>
      </c>
      <c r="L29" s="28">
        <v>0</v>
      </c>
      <c r="M29" s="27">
        <f t="shared" si="6"/>
        <v>0</v>
      </c>
      <c r="N29" s="27">
        <v>226917.3</v>
      </c>
      <c r="O29" s="28">
        <v>0</v>
      </c>
      <c r="P29" s="27">
        <f t="shared" si="7"/>
        <v>0</v>
      </c>
      <c r="Q29" s="27"/>
    </row>
    <row r="30" spans="1:17" ht="106.5" customHeight="1" x14ac:dyDescent="0.3">
      <c r="A30" s="22" t="s">
        <v>52</v>
      </c>
      <c r="B30" s="23" t="s">
        <v>53</v>
      </c>
      <c r="C30" s="27">
        <f t="shared" si="4"/>
        <v>125178.8</v>
      </c>
      <c r="D30" s="27">
        <f t="shared" si="4"/>
        <v>125178.8</v>
      </c>
      <c r="E30" s="27">
        <f t="shared" si="4"/>
        <v>0</v>
      </c>
      <c r="F30" s="28">
        <v>0</v>
      </c>
      <c r="G30" s="27">
        <f t="shared" si="8"/>
        <v>0</v>
      </c>
      <c r="H30" s="29"/>
      <c r="I30" s="30">
        <v>0</v>
      </c>
      <c r="J30" s="27">
        <f t="shared" si="5"/>
        <v>0</v>
      </c>
      <c r="K30" s="27"/>
      <c r="L30" s="31">
        <v>0</v>
      </c>
      <c r="M30" s="27">
        <f t="shared" si="6"/>
        <v>0</v>
      </c>
      <c r="N30" s="27"/>
      <c r="O30" s="31">
        <v>125178.8</v>
      </c>
      <c r="P30" s="27">
        <f t="shared" si="7"/>
        <v>125178.8</v>
      </c>
      <c r="Q30" s="27"/>
    </row>
    <row r="31" spans="1:17" ht="94.5" customHeight="1" x14ac:dyDescent="0.3">
      <c r="A31" s="22" t="s">
        <v>54</v>
      </c>
      <c r="B31" s="23" t="s">
        <v>55</v>
      </c>
      <c r="C31" s="27">
        <f t="shared" si="4"/>
        <v>680537.5</v>
      </c>
      <c r="D31" s="27">
        <f t="shared" si="4"/>
        <v>680537.5</v>
      </c>
      <c r="E31" s="27">
        <f t="shared" si="4"/>
        <v>0</v>
      </c>
      <c r="F31" s="28">
        <v>0</v>
      </c>
      <c r="G31" s="27">
        <f t="shared" si="8"/>
        <v>0</v>
      </c>
      <c r="H31" s="29"/>
      <c r="I31" s="30">
        <v>0</v>
      </c>
      <c r="J31" s="27">
        <f t="shared" si="5"/>
        <v>0</v>
      </c>
      <c r="K31" s="31"/>
      <c r="L31" s="28">
        <v>0</v>
      </c>
      <c r="M31" s="27">
        <f t="shared" si="6"/>
        <v>0</v>
      </c>
      <c r="N31" s="27"/>
      <c r="O31" s="31">
        <v>680537.5</v>
      </c>
      <c r="P31" s="27">
        <f t="shared" si="7"/>
        <v>680537.5</v>
      </c>
      <c r="Q31" s="27"/>
    </row>
    <row r="32" spans="1:17" ht="63" customHeight="1" x14ac:dyDescent="0.3">
      <c r="A32" s="22" t="s">
        <v>56</v>
      </c>
      <c r="B32" s="23" t="s">
        <v>57</v>
      </c>
      <c r="C32" s="27">
        <f t="shared" si="4"/>
        <v>43466.6</v>
      </c>
      <c r="D32" s="27">
        <f t="shared" si="4"/>
        <v>41381.599999999999</v>
      </c>
      <c r="E32" s="27">
        <f t="shared" si="4"/>
        <v>0</v>
      </c>
      <c r="F32" s="28">
        <v>22127.4</v>
      </c>
      <c r="G32" s="27">
        <f t="shared" si="8"/>
        <v>22127.4</v>
      </c>
      <c r="H32" s="31"/>
      <c r="I32" s="30">
        <v>15710</v>
      </c>
      <c r="J32" s="27">
        <f>I32-2085</f>
        <v>13625</v>
      </c>
      <c r="K32" s="29"/>
      <c r="L32" s="28">
        <v>5629.2</v>
      </c>
      <c r="M32" s="27">
        <f t="shared" si="6"/>
        <v>5629.2</v>
      </c>
      <c r="N32" s="27"/>
      <c r="O32" s="28">
        <v>0</v>
      </c>
      <c r="P32" s="27">
        <f t="shared" si="7"/>
        <v>0</v>
      </c>
      <c r="Q32" s="27"/>
    </row>
    <row r="33" spans="1:17" ht="64.5" customHeight="1" x14ac:dyDescent="0.3">
      <c r="A33" s="22" t="s">
        <v>58</v>
      </c>
      <c r="B33" s="23" t="s">
        <v>59</v>
      </c>
      <c r="C33" s="27">
        <f t="shared" si="4"/>
        <v>785160</v>
      </c>
      <c r="D33" s="27">
        <f t="shared" si="4"/>
        <v>785160</v>
      </c>
      <c r="E33" s="27">
        <f t="shared" si="4"/>
        <v>0</v>
      </c>
      <c r="F33" s="28">
        <v>0</v>
      </c>
      <c r="G33" s="27">
        <f t="shared" si="8"/>
        <v>0</v>
      </c>
      <c r="H33" s="29"/>
      <c r="I33" s="30">
        <v>785160</v>
      </c>
      <c r="J33" s="27">
        <f t="shared" si="5"/>
        <v>785160</v>
      </c>
      <c r="K33" s="31"/>
      <c r="L33" s="28">
        <v>0</v>
      </c>
      <c r="M33" s="27">
        <f t="shared" si="6"/>
        <v>0</v>
      </c>
      <c r="N33" s="31"/>
      <c r="O33" s="28">
        <v>0</v>
      </c>
      <c r="P33" s="27">
        <f t="shared" si="7"/>
        <v>0</v>
      </c>
      <c r="Q33" s="27"/>
    </row>
    <row r="34" spans="1:17" ht="63.75" customHeight="1" x14ac:dyDescent="0.3">
      <c r="A34" s="22" t="s">
        <v>60</v>
      </c>
      <c r="B34" s="23" t="s">
        <v>61</v>
      </c>
      <c r="C34" s="27">
        <f t="shared" si="4"/>
        <v>378271.5</v>
      </c>
      <c r="D34" s="27">
        <f t="shared" si="4"/>
        <v>380356.5</v>
      </c>
      <c r="E34" s="27">
        <f t="shared" si="4"/>
        <v>0</v>
      </c>
      <c r="F34" s="28">
        <v>122210.9</v>
      </c>
      <c r="G34" s="27">
        <f t="shared" si="8"/>
        <v>122210.9</v>
      </c>
      <c r="H34" s="31"/>
      <c r="I34" s="30">
        <v>197865.1</v>
      </c>
      <c r="J34" s="27">
        <f>I34+2085</f>
        <v>199950.1</v>
      </c>
      <c r="K34" s="27"/>
      <c r="L34" s="28">
        <v>58195.5</v>
      </c>
      <c r="M34" s="27">
        <f t="shared" si="6"/>
        <v>58195.5</v>
      </c>
      <c r="N34" s="27"/>
      <c r="O34" s="28">
        <v>0</v>
      </c>
      <c r="P34" s="27">
        <f t="shared" si="7"/>
        <v>0</v>
      </c>
      <c r="Q34" s="27"/>
    </row>
    <row r="35" spans="1:17" ht="90" customHeight="1" x14ac:dyDescent="0.3">
      <c r="A35" s="22" t="s">
        <v>62</v>
      </c>
      <c r="B35" s="23" t="s">
        <v>63</v>
      </c>
      <c r="C35" s="27">
        <f t="shared" si="4"/>
        <v>172709.6</v>
      </c>
      <c r="D35" s="27">
        <f t="shared" si="4"/>
        <v>172709.6</v>
      </c>
      <c r="E35" s="27">
        <f t="shared" si="4"/>
        <v>215195.71</v>
      </c>
      <c r="F35" s="28">
        <v>39237.5</v>
      </c>
      <c r="G35" s="27">
        <f t="shared" si="8"/>
        <v>39237.5</v>
      </c>
      <c r="H35" s="29">
        <v>215195.71</v>
      </c>
      <c r="I35" s="30">
        <v>69397</v>
      </c>
      <c r="J35" s="27">
        <f t="shared" si="5"/>
        <v>69397</v>
      </c>
      <c r="K35" s="27"/>
      <c r="L35" s="28">
        <v>33537.599999999999</v>
      </c>
      <c r="M35" s="27">
        <f t="shared" si="6"/>
        <v>33537.599999999999</v>
      </c>
      <c r="N35" s="27"/>
      <c r="O35" s="28">
        <v>30537.5</v>
      </c>
      <c r="P35" s="27">
        <f t="shared" si="7"/>
        <v>30537.5</v>
      </c>
      <c r="Q35" s="27"/>
    </row>
    <row r="36" spans="1:17" ht="77.25" customHeight="1" x14ac:dyDescent="0.3">
      <c r="A36" s="22" t="s">
        <v>64</v>
      </c>
      <c r="B36" s="23" t="s">
        <v>65</v>
      </c>
      <c r="C36" s="27">
        <f t="shared" si="4"/>
        <v>55486.7</v>
      </c>
      <c r="D36" s="27">
        <f t="shared" si="4"/>
        <v>61186.799999999996</v>
      </c>
      <c r="E36" s="27">
        <f>H36+K36+N36+Q36</f>
        <v>51212.23</v>
      </c>
      <c r="F36" s="28">
        <v>55486.7</v>
      </c>
      <c r="G36" s="27">
        <v>55486.7</v>
      </c>
      <c r="H36" s="31"/>
      <c r="I36" s="32">
        <v>0</v>
      </c>
      <c r="J36" s="27">
        <v>2494.6999999999998</v>
      </c>
      <c r="K36" s="31">
        <v>51212.23</v>
      </c>
      <c r="L36" s="28">
        <v>0</v>
      </c>
      <c r="M36" s="27">
        <v>1602.7000000000044</v>
      </c>
      <c r="N36" s="32"/>
      <c r="O36" s="28">
        <v>0</v>
      </c>
      <c r="P36" s="27">
        <v>1602.6999999999971</v>
      </c>
      <c r="Q36" s="27"/>
    </row>
    <row r="37" spans="1:17" ht="70.5" customHeight="1" x14ac:dyDescent="0.3">
      <c r="A37" s="22" t="s">
        <v>66</v>
      </c>
      <c r="B37" s="23" t="s">
        <v>67</v>
      </c>
      <c r="C37" s="27">
        <f t="shared" si="4"/>
        <v>612964.69999999995</v>
      </c>
      <c r="D37" s="27">
        <f t="shared" si="4"/>
        <v>612964.69999999995</v>
      </c>
      <c r="E37" s="27">
        <f>H37+K37+N37+Q37</f>
        <v>0</v>
      </c>
      <c r="F37" s="31">
        <v>204321.6</v>
      </c>
      <c r="G37" s="27">
        <v>204321.6</v>
      </c>
      <c r="H37" s="33"/>
      <c r="I37" s="30">
        <v>204321.6</v>
      </c>
      <c r="J37" s="27">
        <v>204321.6</v>
      </c>
      <c r="K37" s="33"/>
      <c r="L37" s="33">
        <v>204321.5</v>
      </c>
      <c r="M37" s="27">
        <v>204321.5</v>
      </c>
      <c r="N37" s="33"/>
      <c r="O37" s="28">
        <v>0</v>
      </c>
      <c r="P37" s="27">
        <v>0</v>
      </c>
      <c r="Q37" s="33"/>
    </row>
    <row r="38" spans="1:17" ht="87.75" customHeight="1" x14ac:dyDescent="0.3">
      <c r="A38" s="22" t="s">
        <v>68</v>
      </c>
      <c r="B38" s="23" t="s">
        <v>69</v>
      </c>
      <c r="C38" s="27">
        <f t="shared" si="4"/>
        <v>194093</v>
      </c>
      <c r="D38" s="27">
        <f t="shared" si="4"/>
        <v>194093</v>
      </c>
      <c r="E38" s="27">
        <f>H38+K38+N38+Q38</f>
        <v>0</v>
      </c>
      <c r="F38" s="31">
        <v>64697.7</v>
      </c>
      <c r="G38" s="27">
        <v>64697.7</v>
      </c>
      <c r="H38" s="33"/>
      <c r="I38" s="33">
        <v>64697.7</v>
      </c>
      <c r="J38" s="27">
        <v>64697.7</v>
      </c>
      <c r="K38" s="33"/>
      <c r="L38" s="28">
        <v>64697.599999999999</v>
      </c>
      <c r="M38" s="27">
        <v>64697.599999999999</v>
      </c>
      <c r="N38" s="32"/>
      <c r="O38" s="28">
        <v>0</v>
      </c>
      <c r="P38" s="27">
        <v>0</v>
      </c>
      <c r="Q38" s="33"/>
    </row>
    <row r="39" spans="1:17" ht="66.75" customHeight="1" x14ac:dyDescent="0.3">
      <c r="A39" s="22" t="s">
        <v>70</v>
      </c>
      <c r="B39" s="23" t="s">
        <v>71</v>
      </c>
      <c r="C39" s="27">
        <f t="shared" si="4"/>
        <v>40000</v>
      </c>
      <c r="D39" s="27">
        <f t="shared" si="4"/>
        <v>40000</v>
      </c>
      <c r="E39" s="27">
        <f>H39+K39+N39+Q39</f>
        <v>0</v>
      </c>
      <c r="F39" s="28">
        <v>20000</v>
      </c>
      <c r="G39" s="27">
        <v>20000</v>
      </c>
      <c r="H39" s="33"/>
      <c r="I39" s="30">
        <v>10000</v>
      </c>
      <c r="J39" s="27">
        <v>10000</v>
      </c>
      <c r="K39" s="32"/>
      <c r="L39" s="28">
        <v>10000</v>
      </c>
      <c r="M39" s="27">
        <v>10000</v>
      </c>
      <c r="N39" s="33"/>
      <c r="O39" s="28">
        <v>0</v>
      </c>
      <c r="P39" s="27">
        <v>0</v>
      </c>
      <c r="Q39" s="27"/>
    </row>
    <row r="40" spans="1:17" ht="83.25" customHeight="1" x14ac:dyDescent="0.3">
      <c r="A40" s="22" t="s">
        <v>72</v>
      </c>
      <c r="B40" s="22" t="s">
        <v>73</v>
      </c>
      <c r="C40" s="27">
        <f t="shared" si="4"/>
        <v>10028.099999999999</v>
      </c>
      <c r="D40" s="27">
        <f t="shared" si="4"/>
        <v>10028.099999999999</v>
      </c>
      <c r="E40" s="27">
        <f t="shared" si="4"/>
        <v>0</v>
      </c>
      <c r="F40" s="28">
        <v>3342.7</v>
      </c>
      <c r="G40" s="27">
        <v>3342.7</v>
      </c>
      <c r="H40" s="31"/>
      <c r="I40" s="30">
        <v>3342.7</v>
      </c>
      <c r="J40" s="27">
        <v>3342.7</v>
      </c>
      <c r="K40" s="31"/>
      <c r="L40" s="28">
        <v>3342.7</v>
      </c>
      <c r="M40" s="27">
        <v>3342.7</v>
      </c>
      <c r="N40" s="27"/>
      <c r="O40" s="28">
        <v>0</v>
      </c>
      <c r="P40" s="27">
        <v>0</v>
      </c>
      <c r="Q40" s="32"/>
    </row>
    <row r="41" spans="1:17" ht="59.25" customHeight="1" x14ac:dyDescent="0.3">
      <c r="A41" s="22" t="s">
        <v>74</v>
      </c>
      <c r="B41" s="23" t="s">
        <v>75</v>
      </c>
      <c r="C41" s="27">
        <f t="shared" si="4"/>
        <v>87000</v>
      </c>
      <c r="D41" s="27">
        <f t="shared" si="4"/>
        <v>87000</v>
      </c>
      <c r="E41" s="27">
        <f t="shared" si="4"/>
        <v>0</v>
      </c>
      <c r="F41" s="28">
        <v>43500</v>
      </c>
      <c r="G41" s="27">
        <v>43500</v>
      </c>
      <c r="H41" s="31"/>
      <c r="I41" s="30">
        <v>43500</v>
      </c>
      <c r="J41" s="27">
        <v>43500</v>
      </c>
      <c r="K41" s="29"/>
      <c r="L41" s="28">
        <v>0</v>
      </c>
      <c r="M41" s="27">
        <v>0</v>
      </c>
      <c r="N41" s="27"/>
      <c r="O41" s="28">
        <v>0</v>
      </c>
      <c r="P41" s="27">
        <v>0</v>
      </c>
      <c r="Q41" s="31"/>
    </row>
    <row r="42" spans="1:17" ht="93.75" customHeight="1" x14ac:dyDescent="0.3">
      <c r="A42" s="22" t="s">
        <v>76</v>
      </c>
      <c r="B42" s="23" t="s">
        <v>77</v>
      </c>
      <c r="C42" s="27">
        <f t="shared" si="4"/>
        <v>117279.09999999998</v>
      </c>
      <c r="D42" s="27">
        <f t="shared" si="4"/>
        <v>111579</v>
      </c>
      <c r="E42" s="27">
        <f>H42+K36+N42+Q42</f>
        <v>51212.23</v>
      </c>
      <c r="F42" s="28">
        <v>18947.400000000001</v>
      </c>
      <c r="G42" s="27">
        <v>18947.400000000001</v>
      </c>
      <c r="H42" s="31"/>
      <c r="I42" s="30">
        <v>34545.299999999996</v>
      </c>
      <c r="J42" s="27">
        <f>I42-2494.7</f>
        <v>32050.599999999995</v>
      </c>
      <c r="K42" s="31">
        <v>54641.24</v>
      </c>
      <c r="L42" s="28">
        <v>32505.800000000003</v>
      </c>
      <c r="M42" s="27">
        <v>30903.100000000006</v>
      </c>
      <c r="N42" s="27"/>
      <c r="O42" s="33">
        <v>31280.599999999977</v>
      </c>
      <c r="P42" s="27">
        <v>29677.899999999994</v>
      </c>
      <c r="Q42" s="27"/>
    </row>
    <row r="43" spans="1:17" ht="102" customHeight="1" x14ac:dyDescent="0.3">
      <c r="A43" s="22" t="s">
        <v>78</v>
      </c>
      <c r="B43" s="23" t="s">
        <v>79</v>
      </c>
      <c r="C43" s="27">
        <f t="shared" si="4"/>
        <v>11415.3</v>
      </c>
      <c r="D43" s="27">
        <f t="shared" si="4"/>
        <v>11415.3</v>
      </c>
      <c r="E43" s="27">
        <f t="shared" si="4"/>
        <v>0</v>
      </c>
      <c r="F43" s="28">
        <v>11415.3</v>
      </c>
      <c r="G43" s="27">
        <v>11415.3</v>
      </c>
      <c r="H43" s="31"/>
      <c r="I43" s="30">
        <v>0</v>
      </c>
      <c r="J43" s="27">
        <f>I43</f>
        <v>0</v>
      </c>
      <c r="K43" s="29"/>
      <c r="L43" s="28">
        <v>0</v>
      </c>
      <c r="M43" s="27">
        <v>0</v>
      </c>
      <c r="N43" s="27"/>
      <c r="O43" s="28">
        <v>0</v>
      </c>
      <c r="P43" s="27">
        <v>0</v>
      </c>
      <c r="Q43" s="27"/>
    </row>
    <row r="44" spans="1:17" ht="108" customHeight="1" x14ac:dyDescent="0.3">
      <c r="A44" s="22" t="s">
        <v>80</v>
      </c>
      <c r="B44" s="23" t="s">
        <v>81</v>
      </c>
      <c r="C44" s="27">
        <f t="shared" si="4"/>
        <v>83731.199999999997</v>
      </c>
      <c r="D44" s="27">
        <f t="shared" si="4"/>
        <v>83731.199999999997</v>
      </c>
      <c r="E44" s="27">
        <f t="shared" si="4"/>
        <v>0</v>
      </c>
      <c r="F44" s="28"/>
      <c r="G44" s="27">
        <f>F44</f>
        <v>0</v>
      </c>
      <c r="H44" s="31"/>
      <c r="I44" s="31">
        <v>83731.199999999997</v>
      </c>
      <c r="J44" s="27">
        <f>I44</f>
        <v>83731.199999999997</v>
      </c>
      <c r="K44" s="31"/>
      <c r="L44" s="31"/>
      <c r="M44" s="27"/>
      <c r="N44" s="31"/>
      <c r="O44" s="31"/>
      <c r="P44" s="27"/>
      <c r="Q44" s="31"/>
    </row>
    <row r="45" spans="1:17" ht="93" customHeight="1" x14ac:dyDescent="0.3">
      <c r="A45" s="22" t="s">
        <v>82</v>
      </c>
      <c r="B45" s="23" t="s">
        <v>83</v>
      </c>
      <c r="C45" s="27">
        <f t="shared" si="4"/>
        <v>952127.2</v>
      </c>
      <c r="D45" s="27">
        <f t="shared" si="4"/>
        <v>848115.39999999991</v>
      </c>
      <c r="E45" s="27">
        <f t="shared" si="4"/>
        <v>0</v>
      </c>
      <c r="F45" s="28">
        <v>212880.2</v>
      </c>
      <c r="G45" s="27">
        <f t="shared" si="8"/>
        <v>212880.2</v>
      </c>
      <c r="H45" s="31"/>
      <c r="I45" s="31">
        <v>222918.3</v>
      </c>
      <c r="J45" s="27">
        <v>118906.5</v>
      </c>
      <c r="K45" s="31"/>
      <c r="L45" s="31">
        <v>157653.59999999998</v>
      </c>
      <c r="M45" s="27">
        <f>L45</f>
        <v>157653.59999999998</v>
      </c>
      <c r="N45" s="31"/>
      <c r="O45" s="31">
        <v>358675.1</v>
      </c>
      <c r="P45" s="27">
        <f t="shared" si="7"/>
        <v>358675.1</v>
      </c>
      <c r="Q45" s="31"/>
    </row>
    <row r="46" spans="1:17" ht="80.25" customHeight="1" x14ac:dyDescent="0.3">
      <c r="A46" s="22" t="s">
        <v>84</v>
      </c>
      <c r="B46" s="23" t="s">
        <v>85</v>
      </c>
      <c r="C46" s="27">
        <f t="shared" si="4"/>
        <v>454855.6</v>
      </c>
      <c r="D46" s="27">
        <f t="shared" si="4"/>
        <v>454855.6</v>
      </c>
      <c r="E46" s="27">
        <f t="shared" si="4"/>
        <v>516982.15</v>
      </c>
      <c r="F46" s="31"/>
      <c r="G46" s="27">
        <f t="shared" si="8"/>
        <v>0</v>
      </c>
      <c r="H46" s="31"/>
      <c r="I46" s="31">
        <v>409370</v>
      </c>
      <c r="J46" s="27">
        <f t="shared" si="5"/>
        <v>409370</v>
      </c>
      <c r="K46" s="31">
        <v>516982.15</v>
      </c>
      <c r="L46" s="31">
        <v>45485.599999999977</v>
      </c>
      <c r="M46" s="27">
        <f t="shared" si="6"/>
        <v>45485.599999999977</v>
      </c>
      <c r="N46" s="31"/>
      <c r="O46" s="31">
        <v>0</v>
      </c>
      <c r="P46" s="27">
        <f t="shared" si="7"/>
        <v>0</v>
      </c>
      <c r="Q46" s="31"/>
    </row>
    <row r="47" spans="1:17" ht="109.5" customHeight="1" x14ac:dyDescent="0.3">
      <c r="A47" s="22" t="s">
        <v>86</v>
      </c>
      <c r="B47" s="23" t="s">
        <v>87</v>
      </c>
      <c r="C47" s="27">
        <f t="shared" si="4"/>
        <v>35000</v>
      </c>
      <c r="D47" s="27">
        <f t="shared" si="4"/>
        <v>35000</v>
      </c>
      <c r="E47" s="27">
        <f t="shared" si="4"/>
        <v>0</v>
      </c>
      <c r="F47" s="31">
        <v>8750</v>
      </c>
      <c r="G47" s="27">
        <f t="shared" si="8"/>
        <v>8750</v>
      </c>
      <c r="H47" s="31"/>
      <c r="I47" s="31">
        <v>8750</v>
      </c>
      <c r="J47" s="27">
        <f t="shared" si="5"/>
        <v>8750</v>
      </c>
      <c r="K47" s="31"/>
      <c r="L47" s="31">
        <v>8750</v>
      </c>
      <c r="M47" s="27">
        <f t="shared" si="6"/>
        <v>8750</v>
      </c>
      <c r="N47" s="31"/>
      <c r="O47" s="31">
        <v>8750</v>
      </c>
      <c r="P47" s="27">
        <f>O47</f>
        <v>8750</v>
      </c>
      <c r="Q47" s="31"/>
    </row>
    <row r="48" spans="1:17" ht="96" customHeight="1" x14ac:dyDescent="0.3">
      <c r="A48" s="22" t="s">
        <v>88</v>
      </c>
      <c r="B48" s="23" t="s">
        <v>89</v>
      </c>
      <c r="C48" s="27">
        <f t="shared" si="4"/>
        <v>173104.8</v>
      </c>
      <c r="D48" s="27">
        <f t="shared" si="4"/>
        <v>173104.8</v>
      </c>
      <c r="E48" s="27">
        <f t="shared" si="4"/>
        <v>206405</v>
      </c>
      <c r="F48" s="31">
        <v>36303.300000000003</v>
      </c>
      <c r="G48" s="27">
        <f t="shared" si="8"/>
        <v>36303.300000000003</v>
      </c>
      <c r="H48" s="31">
        <v>206405</v>
      </c>
      <c r="I48" s="31">
        <v>45612.399999999994</v>
      </c>
      <c r="J48" s="27">
        <f t="shared" si="5"/>
        <v>45612.399999999994</v>
      </c>
      <c r="K48" s="31"/>
      <c r="L48" s="31">
        <v>45612.400000000009</v>
      </c>
      <c r="M48" s="27">
        <f t="shared" si="6"/>
        <v>45612.400000000009</v>
      </c>
      <c r="N48" s="31"/>
      <c r="O48" s="31">
        <v>45576.699999999983</v>
      </c>
      <c r="P48" s="27">
        <f t="shared" si="7"/>
        <v>45576.699999999983</v>
      </c>
      <c r="Q48" s="31"/>
    </row>
    <row r="49" spans="1:17" ht="94.5" customHeight="1" x14ac:dyDescent="0.3">
      <c r="A49" s="22" t="s">
        <v>90</v>
      </c>
      <c r="B49" s="23" t="s">
        <v>91</v>
      </c>
      <c r="C49" s="27">
        <f t="shared" si="4"/>
        <v>220080.5</v>
      </c>
      <c r="D49" s="27">
        <f t="shared" si="4"/>
        <v>220080.5</v>
      </c>
      <c r="E49" s="27">
        <f t="shared" si="4"/>
        <v>0</v>
      </c>
      <c r="F49" s="31"/>
      <c r="G49" s="27">
        <f t="shared" si="8"/>
        <v>0</v>
      </c>
      <c r="H49" s="31"/>
      <c r="I49" s="31">
        <v>43883.9</v>
      </c>
      <c r="J49" s="27">
        <f t="shared" si="5"/>
        <v>43883.9</v>
      </c>
      <c r="K49" s="31"/>
      <c r="L49" s="31">
        <v>109709.6</v>
      </c>
      <c r="M49" s="27">
        <f t="shared" si="6"/>
        <v>109709.6</v>
      </c>
      <c r="N49" s="31"/>
      <c r="O49" s="31">
        <v>66487</v>
      </c>
      <c r="P49" s="27">
        <f t="shared" si="7"/>
        <v>66487</v>
      </c>
      <c r="Q49" s="31"/>
    </row>
    <row r="50" spans="1:17" ht="63" customHeight="1" x14ac:dyDescent="0.3">
      <c r="A50" s="22" t="s">
        <v>92</v>
      </c>
      <c r="B50" s="23" t="s">
        <v>93</v>
      </c>
      <c r="C50" s="27">
        <f t="shared" si="4"/>
        <v>110040.2</v>
      </c>
      <c r="D50" s="27">
        <f t="shared" si="4"/>
        <v>110040.2</v>
      </c>
      <c r="E50" s="27">
        <f t="shared" si="4"/>
        <v>0</v>
      </c>
      <c r="F50" s="31">
        <v>16667</v>
      </c>
      <c r="G50" s="27">
        <f t="shared" si="8"/>
        <v>16667</v>
      </c>
      <c r="H50" s="31"/>
      <c r="I50" s="31">
        <v>0</v>
      </c>
      <c r="J50" s="27">
        <f t="shared" si="5"/>
        <v>0</v>
      </c>
      <c r="K50" s="31"/>
      <c r="L50" s="31">
        <v>0</v>
      </c>
      <c r="M50" s="27">
        <f t="shared" si="6"/>
        <v>0</v>
      </c>
      <c r="N50" s="31"/>
      <c r="O50" s="31">
        <v>93373.2</v>
      </c>
      <c r="P50" s="27">
        <f t="shared" si="7"/>
        <v>93373.2</v>
      </c>
      <c r="Q50" s="31"/>
    </row>
    <row r="51" spans="1:17" ht="79.5" customHeight="1" x14ac:dyDescent="0.3">
      <c r="A51" s="22" t="s">
        <v>94</v>
      </c>
      <c r="B51" s="23" t="s">
        <v>95</v>
      </c>
      <c r="C51" s="27">
        <f t="shared" si="4"/>
        <v>77295</v>
      </c>
      <c r="D51" s="27">
        <f t="shared" si="4"/>
        <v>77295</v>
      </c>
      <c r="E51" s="27">
        <f t="shared" si="4"/>
        <v>212219.41</v>
      </c>
      <c r="F51" s="31">
        <v>77295</v>
      </c>
      <c r="G51" s="27">
        <f t="shared" si="8"/>
        <v>77295</v>
      </c>
      <c r="H51" s="31">
        <v>212219.41</v>
      </c>
      <c r="I51" s="31">
        <v>0</v>
      </c>
      <c r="J51" s="27">
        <f t="shared" si="5"/>
        <v>0</v>
      </c>
      <c r="K51" s="31"/>
      <c r="L51" s="31">
        <v>0</v>
      </c>
      <c r="M51" s="27">
        <f t="shared" si="6"/>
        <v>0</v>
      </c>
      <c r="N51" s="31"/>
      <c r="O51" s="31">
        <v>0</v>
      </c>
      <c r="P51" s="27">
        <f t="shared" si="7"/>
        <v>0</v>
      </c>
      <c r="Q51" s="31"/>
    </row>
    <row r="52" spans="1:17" ht="75.75" customHeight="1" x14ac:dyDescent="0.3">
      <c r="A52" s="22" t="s">
        <v>96</v>
      </c>
      <c r="B52" s="23" t="s">
        <v>97</v>
      </c>
      <c r="C52" s="27">
        <f t="shared" si="4"/>
        <v>340924.8</v>
      </c>
      <c r="D52" s="27">
        <f t="shared" si="4"/>
        <v>340924.8</v>
      </c>
      <c r="E52" s="27">
        <f t="shared" si="4"/>
        <v>0</v>
      </c>
      <c r="F52" s="31">
        <v>340924.8</v>
      </c>
      <c r="G52" s="27">
        <f t="shared" si="8"/>
        <v>340924.8</v>
      </c>
      <c r="H52" s="31"/>
      <c r="I52" s="31">
        <v>0</v>
      </c>
      <c r="J52" s="27">
        <f t="shared" si="5"/>
        <v>0</v>
      </c>
      <c r="K52" s="31"/>
      <c r="L52" s="31">
        <v>0</v>
      </c>
      <c r="M52" s="27">
        <f t="shared" si="6"/>
        <v>0</v>
      </c>
      <c r="N52" s="31"/>
      <c r="O52" s="31">
        <v>0</v>
      </c>
      <c r="P52" s="27">
        <f t="shared" si="7"/>
        <v>0</v>
      </c>
      <c r="Q52" s="31"/>
    </row>
    <row r="53" spans="1:17" ht="87.75" customHeight="1" x14ac:dyDescent="0.3">
      <c r="A53" s="22" t="s">
        <v>98</v>
      </c>
      <c r="B53" s="23" t="s">
        <v>99</v>
      </c>
      <c r="C53" s="27">
        <f>F53+I53+L53+O53</f>
        <v>137490</v>
      </c>
      <c r="D53" s="27">
        <f t="shared" si="4"/>
        <v>137490</v>
      </c>
      <c r="E53" s="27">
        <f>H53+K53+N53+Q53</f>
        <v>62998.5</v>
      </c>
      <c r="F53" s="31">
        <v>137490</v>
      </c>
      <c r="G53" s="31">
        <v>137490</v>
      </c>
      <c r="H53" s="31"/>
      <c r="I53" s="31">
        <v>0</v>
      </c>
      <c r="J53" s="27">
        <f t="shared" si="5"/>
        <v>0</v>
      </c>
      <c r="K53" s="31">
        <v>62998.5</v>
      </c>
      <c r="L53" s="31"/>
      <c r="M53" s="27">
        <f t="shared" si="6"/>
        <v>0</v>
      </c>
      <c r="N53" s="31"/>
      <c r="O53" s="31"/>
      <c r="P53" s="27">
        <f t="shared" si="7"/>
        <v>0</v>
      </c>
      <c r="Q53" s="31"/>
    </row>
    <row r="54" spans="1:17" ht="63" customHeight="1" x14ac:dyDescent="0.3">
      <c r="A54" s="22" t="s">
        <v>100</v>
      </c>
      <c r="B54" s="23" t="s">
        <v>101</v>
      </c>
      <c r="C54" s="27">
        <f t="shared" si="4"/>
        <v>45367.1</v>
      </c>
      <c r="D54" s="27">
        <f t="shared" si="4"/>
        <v>45367.1</v>
      </c>
      <c r="E54" s="27">
        <f t="shared" si="4"/>
        <v>127666.13</v>
      </c>
      <c r="F54" s="31">
        <v>8885.2999999999993</v>
      </c>
      <c r="G54" s="27">
        <f t="shared" si="8"/>
        <v>8885.2999999999993</v>
      </c>
      <c r="H54" s="31"/>
      <c r="I54" s="31">
        <v>11338.7</v>
      </c>
      <c r="J54" s="27">
        <f t="shared" si="5"/>
        <v>11338.7</v>
      </c>
      <c r="K54" s="31">
        <v>127666.13</v>
      </c>
      <c r="L54" s="31">
        <v>12867.099999999999</v>
      </c>
      <c r="M54" s="27">
        <f t="shared" si="6"/>
        <v>12867.099999999999</v>
      </c>
      <c r="N54" s="31"/>
      <c r="O54" s="31">
        <v>12276</v>
      </c>
      <c r="P54" s="27">
        <f t="shared" si="7"/>
        <v>12276</v>
      </c>
      <c r="Q54" s="31"/>
    </row>
    <row r="55" spans="1:17" ht="105" customHeight="1" x14ac:dyDescent="0.3">
      <c r="A55" s="22" t="s">
        <v>102</v>
      </c>
      <c r="B55" s="23" t="s">
        <v>103</v>
      </c>
      <c r="C55" s="27">
        <f t="shared" si="4"/>
        <v>85474</v>
      </c>
      <c r="D55" s="27">
        <f t="shared" si="4"/>
        <v>85474</v>
      </c>
      <c r="E55" s="27">
        <f t="shared" si="4"/>
        <v>0</v>
      </c>
      <c r="F55" s="31">
        <v>45072.4</v>
      </c>
      <c r="G55" s="27">
        <f t="shared" si="8"/>
        <v>45072.4</v>
      </c>
      <c r="H55" s="31"/>
      <c r="I55" s="31">
        <v>40401.599999999999</v>
      </c>
      <c r="J55" s="27">
        <f t="shared" si="5"/>
        <v>40401.599999999999</v>
      </c>
      <c r="K55" s="31"/>
      <c r="L55" s="31">
        <v>0</v>
      </c>
      <c r="M55" s="27">
        <f t="shared" si="6"/>
        <v>0</v>
      </c>
      <c r="N55" s="31"/>
      <c r="O55" s="31">
        <v>0</v>
      </c>
      <c r="P55" s="27">
        <f t="shared" si="7"/>
        <v>0</v>
      </c>
      <c r="Q55" s="31"/>
    </row>
    <row r="56" spans="1:17" ht="90" customHeight="1" x14ac:dyDescent="0.3">
      <c r="A56" s="22" t="s">
        <v>104</v>
      </c>
      <c r="B56" s="23" t="s">
        <v>105</v>
      </c>
      <c r="C56" s="27">
        <f t="shared" si="4"/>
        <v>70107</v>
      </c>
      <c r="D56" s="27">
        <f t="shared" si="4"/>
        <v>70107</v>
      </c>
      <c r="E56" s="27">
        <f t="shared" si="4"/>
        <v>0</v>
      </c>
      <c r="F56" s="31">
        <v>70107</v>
      </c>
      <c r="G56" s="27">
        <f t="shared" si="8"/>
        <v>70107</v>
      </c>
      <c r="H56" s="31"/>
      <c r="I56" s="31">
        <v>0</v>
      </c>
      <c r="J56" s="27">
        <f t="shared" si="5"/>
        <v>0</v>
      </c>
      <c r="K56" s="31"/>
      <c r="L56" s="31">
        <v>0</v>
      </c>
      <c r="M56" s="27">
        <f t="shared" si="6"/>
        <v>0</v>
      </c>
      <c r="N56" s="31"/>
      <c r="O56" s="31">
        <v>0</v>
      </c>
      <c r="P56" s="27">
        <f t="shared" si="7"/>
        <v>0</v>
      </c>
      <c r="Q56" s="31"/>
    </row>
    <row r="57" spans="1:17" ht="102.75" customHeight="1" x14ac:dyDescent="0.3">
      <c r="A57" s="22" t="s">
        <v>106</v>
      </c>
      <c r="B57" s="23" t="s">
        <v>107</v>
      </c>
      <c r="C57" s="27">
        <f t="shared" si="4"/>
        <v>15579.3</v>
      </c>
      <c r="D57" s="27">
        <f t="shared" si="4"/>
        <v>15579.3</v>
      </c>
      <c r="E57" s="27">
        <f t="shared" si="4"/>
        <v>0</v>
      </c>
      <c r="F57" s="31">
        <v>15579.3</v>
      </c>
      <c r="G57" s="27">
        <f t="shared" si="8"/>
        <v>15579.3</v>
      </c>
      <c r="H57" s="31"/>
      <c r="I57" s="31">
        <v>0</v>
      </c>
      <c r="J57" s="27">
        <f t="shared" si="5"/>
        <v>0</v>
      </c>
      <c r="K57" s="31"/>
      <c r="L57" s="31">
        <v>0</v>
      </c>
      <c r="M57" s="27">
        <f t="shared" si="6"/>
        <v>0</v>
      </c>
      <c r="N57" s="31"/>
      <c r="O57" s="31"/>
      <c r="P57" s="27">
        <f t="shared" si="7"/>
        <v>0</v>
      </c>
      <c r="Q57" s="31"/>
    </row>
    <row r="58" spans="1:17" s="41" customFormat="1" ht="107.25" customHeight="1" outlineLevel="1" x14ac:dyDescent="0.25">
      <c r="A58" s="22">
        <v>47</v>
      </c>
      <c r="B58" s="23" t="s">
        <v>108</v>
      </c>
      <c r="C58" s="38"/>
      <c r="D58" s="38"/>
      <c r="E58" s="39"/>
      <c r="F58" s="40"/>
      <c r="G58" s="40"/>
      <c r="H58" s="40"/>
      <c r="I58" s="40"/>
      <c r="J58" s="27">
        <v>210621.6</v>
      </c>
      <c r="K58" s="40"/>
      <c r="L58" s="40"/>
      <c r="M58" s="40"/>
      <c r="N58" s="40"/>
      <c r="O58" s="40"/>
      <c r="P58" s="40"/>
      <c r="Q58" s="40"/>
    </row>
    <row r="59" spans="1:17" s="41" customFormat="1" ht="96" customHeight="1" outlineLevel="1" x14ac:dyDescent="0.25">
      <c r="A59" s="22" t="s">
        <v>109</v>
      </c>
      <c r="B59" s="23" t="s">
        <v>110</v>
      </c>
      <c r="C59" s="38"/>
      <c r="D59" s="38"/>
      <c r="E59" s="39"/>
      <c r="F59" s="40"/>
      <c r="G59" s="40"/>
      <c r="H59" s="40"/>
      <c r="I59" s="40"/>
      <c r="J59" s="27">
        <v>4536</v>
      </c>
      <c r="K59" s="40"/>
      <c r="L59" s="40"/>
      <c r="M59" s="40"/>
      <c r="N59" s="40"/>
      <c r="O59" s="40"/>
      <c r="P59" s="40"/>
      <c r="Q59" s="40"/>
    </row>
    <row r="60" spans="1:17" s="41" customFormat="1" ht="125.25" customHeight="1" outlineLevel="1" x14ac:dyDescent="0.25">
      <c r="A60" s="22" t="s">
        <v>111</v>
      </c>
      <c r="B60" s="23" t="s">
        <v>112</v>
      </c>
      <c r="C60" s="38"/>
      <c r="D60" s="38"/>
      <c r="E60" s="39"/>
      <c r="F60" s="40">
        <f>+F62</f>
        <v>0</v>
      </c>
      <c r="G60" s="40">
        <v>0</v>
      </c>
      <c r="H60" s="40">
        <f t="shared" ref="H60" si="9">+H62</f>
        <v>0</v>
      </c>
      <c r="I60" s="40"/>
      <c r="J60" s="27">
        <v>283839.2</v>
      </c>
      <c r="K60" s="40">
        <f t="shared" ref="K60:L60" si="10">+K62</f>
        <v>0</v>
      </c>
      <c r="L60" s="40">
        <f t="shared" si="10"/>
        <v>0</v>
      </c>
      <c r="M60" s="40"/>
      <c r="N60" s="40">
        <f>+N62</f>
        <v>0</v>
      </c>
      <c r="O60" s="40">
        <f t="shared" ref="O60:P60" si="11">+O62</f>
        <v>0</v>
      </c>
      <c r="P60" s="40">
        <f t="shared" si="11"/>
        <v>0</v>
      </c>
      <c r="Q60" s="40"/>
    </row>
    <row r="61" spans="1:17" ht="87" customHeight="1" x14ac:dyDescent="0.3">
      <c r="A61" s="22" t="s">
        <v>113</v>
      </c>
      <c r="B61" s="23" t="s">
        <v>114</v>
      </c>
      <c r="C61" s="27">
        <f t="shared" si="4"/>
        <v>5823.9</v>
      </c>
      <c r="D61" s="27">
        <f t="shared" si="4"/>
        <v>5823.9</v>
      </c>
      <c r="E61" s="27">
        <f t="shared" si="4"/>
        <v>0</v>
      </c>
      <c r="F61" s="31">
        <v>5823.9</v>
      </c>
      <c r="G61" s="27">
        <f t="shared" si="8"/>
        <v>5823.9</v>
      </c>
      <c r="H61" s="27"/>
      <c r="I61" s="31">
        <v>0</v>
      </c>
      <c r="J61" s="27">
        <f t="shared" si="5"/>
        <v>0</v>
      </c>
      <c r="K61" s="27"/>
      <c r="L61" s="31">
        <v>0</v>
      </c>
      <c r="M61" s="27">
        <f t="shared" si="6"/>
        <v>0</v>
      </c>
      <c r="N61" s="31"/>
      <c r="O61" s="27"/>
      <c r="P61" s="27">
        <f t="shared" si="7"/>
        <v>0</v>
      </c>
      <c r="Q61" s="31"/>
    </row>
    <row r="62" spans="1:17" ht="87" customHeight="1" x14ac:dyDescent="0.3">
      <c r="A62" s="22" t="s">
        <v>115</v>
      </c>
      <c r="B62" s="23" t="s">
        <v>116</v>
      </c>
      <c r="C62" s="27">
        <f t="shared" si="4"/>
        <v>0</v>
      </c>
      <c r="D62" s="27">
        <f t="shared" si="4"/>
        <v>40000</v>
      </c>
      <c r="E62" s="27">
        <f t="shared" si="4"/>
        <v>0</v>
      </c>
      <c r="F62" s="31"/>
      <c r="G62" s="27">
        <v>40000</v>
      </c>
      <c r="H62" s="27"/>
      <c r="I62" s="31">
        <v>0</v>
      </c>
      <c r="J62" s="27">
        <f t="shared" si="5"/>
        <v>0</v>
      </c>
      <c r="K62" s="27"/>
      <c r="L62" s="31">
        <v>0</v>
      </c>
      <c r="M62" s="27">
        <f t="shared" si="6"/>
        <v>0</v>
      </c>
      <c r="N62" s="31"/>
      <c r="O62" s="27"/>
      <c r="P62" s="27"/>
      <c r="Q62" s="31"/>
    </row>
    <row r="63" spans="1:17" ht="87" customHeight="1" x14ac:dyDescent="0.3">
      <c r="A63" s="22" t="s">
        <v>117</v>
      </c>
      <c r="B63" s="23" t="s">
        <v>153</v>
      </c>
      <c r="C63" s="27">
        <f t="shared" si="4"/>
        <v>0</v>
      </c>
      <c r="D63" s="27">
        <f>G63+J63+M63+P63</f>
        <v>16145.4</v>
      </c>
      <c r="E63" s="27">
        <f>H63+K63+N63+Q63</f>
        <v>544.80999999999995</v>
      </c>
      <c r="F63" s="31"/>
      <c r="G63" s="27">
        <f t="shared" si="8"/>
        <v>0</v>
      </c>
      <c r="H63" s="27">
        <v>530</v>
      </c>
      <c r="I63" s="31"/>
      <c r="J63" s="27">
        <v>16145.4</v>
      </c>
      <c r="K63" s="27">
        <v>14.809999999999945</v>
      </c>
      <c r="L63" s="31"/>
      <c r="M63" s="27"/>
      <c r="N63" s="31"/>
      <c r="O63" s="27"/>
      <c r="P63" s="27"/>
      <c r="Q63" s="31"/>
    </row>
    <row r="64" spans="1:17" ht="76.5" customHeight="1" x14ac:dyDescent="0.3">
      <c r="A64" s="22" t="s">
        <v>118</v>
      </c>
      <c r="B64" s="23" t="s">
        <v>119</v>
      </c>
      <c r="C64" s="27">
        <f t="shared" si="4"/>
        <v>117413</v>
      </c>
      <c r="D64" s="27">
        <f t="shared" si="4"/>
        <v>117413</v>
      </c>
      <c r="E64" s="27">
        <f t="shared" si="4"/>
        <v>0</v>
      </c>
      <c r="F64" s="31">
        <v>23050</v>
      </c>
      <c r="G64" s="27">
        <f t="shared" si="8"/>
        <v>23050</v>
      </c>
      <c r="H64" s="31"/>
      <c r="I64" s="31">
        <v>34314</v>
      </c>
      <c r="J64" s="27">
        <f t="shared" si="5"/>
        <v>34314</v>
      </c>
      <c r="K64" s="31"/>
      <c r="L64" s="31">
        <v>36496.5</v>
      </c>
      <c r="M64" s="27">
        <f t="shared" si="6"/>
        <v>36496.5</v>
      </c>
      <c r="N64" s="31"/>
      <c r="O64" s="31">
        <v>23552.5</v>
      </c>
      <c r="P64" s="27">
        <f t="shared" si="7"/>
        <v>23552.5</v>
      </c>
      <c r="Q64" s="31"/>
    </row>
    <row r="65" spans="1:17" ht="75" customHeight="1" x14ac:dyDescent="0.3">
      <c r="A65" s="22" t="s">
        <v>120</v>
      </c>
      <c r="B65" s="23" t="s">
        <v>121</v>
      </c>
      <c r="C65" s="27">
        <f t="shared" si="4"/>
        <v>115962.9</v>
      </c>
      <c r="D65" s="27">
        <f t="shared" si="4"/>
        <v>115962.9</v>
      </c>
      <c r="E65" s="27">
        <f t="shared" si="4"/>
        <v>0</v>
      </c>
      <c r="F65" s="31">
        <v>23202.2</v>
      </c>
      <c r="G65" s="27">
        <f t="shared" si="8"/>
        <v>23202.2</v>
      </c>
      <c r="H65" s="31"/>
      <c r="I65" s="31">
        <v>92760.7</v>
      </c>
      <c r="J65" s="27">
        <f t="shared" si="5"/>
        <v>92760.7</v>
      </c>
      <c r="K65" s="31"/>
      <c r="L65" s="31">
        <v>0</v>
      </c>
      <c r="M65" s="27">
        <f t="shared" si="6"/>
        <v>0</v>
      </c>
      <c r="N65" s="31"/>
      <c r="O65" s="31">
        <v>0</v>
      </c>
      <c r="P65" s="27">
        <f t="shared" si="7"/>
        <v>0</v>
      </c>
      <c r="Q65" s="31"/>
    </row>
    <row r="66" spans="1:17" ht="91.5" customHeight="1" x14ac:dyDescent="0.3">
      <c r="A66" s="22" t="s">
        <v>122</v>
      </c>
      <c r="B66" s="23" t="s">
        <v>123</v>
      </c>
      <c r="C66" s="27">
        <f t="shared" si="4"/>
        <v>145348.4</v>
      </c>
      <c r="D66" s="27">
        <f t="shared" si="4"/>
        <v>145348.4</v>
      </c>
      <c r="E66" s="27">
        <f t="shared" si="4"/>
        <v>0</v>
      </c>
      <c r="F66" s="31">
        <v>145348.4</v>
      </c>
      <c r="G66" s="27">
        <f t="shared" si="8"/>
        <v>145348.4</v>
      </c>
      <c r="H66" s="31"/>
      <c r="I66" s="31">
        <v>0</v>
      </c>
      <c r="J66" s="27">
        <f t="shared" si="5"/>
        <v>0</v>
      </c>
      <c r="K66" s="31"/>
      <c r="L66" s="31"/>
      <c r="M66" s="27">
        <f t="shared" si="6"/>
        <v>0</v>
      </c>
      <c r="N66" s="31"/>
      <c r="O66" s="31">
        <v>0</v>
      </c>
      <c r="P66" s="27">
        <f t="shared" si="7"/>
        <v>0</v>
      </c>
      <c r="Q66" s="31"/>
    </row>
    <row r="67" spans="1:17" ht="96.75" customHeight="1" x14ac:dyDescent="0.3">
      <c r="A67" s="22" t="s">
        <v>124</v>
      </c>
      <c r="B67" s="23" t="s">
        <v>125</v>
      </c>
      <c r="C67" s="27">
        <f>F67+I67+L67+O67</f>
        <v>254225.40000000002</v>
      </c>
      <c r="D67" s="27">
        <f>G67+J67+M67+P67</f>
        <v>338967.2</v>
      </c>
      <c r="E67" s="27">
        <f>H67+K67+N67+Q67</f>
        <v>0</v>
      </c>
      <c r="F67" s="27">
        <v>84741.8</v>
      </c>
      <c r="G67" s="27">
        <v>84741.8</v>
      </c>
      <c r="H67" s="31"/>
      <c r="I67" s="31">
        <v>84741.8</v>
      </c>
      <c r="J67" s="27">
        <v>84741.8</v>
      </c>
      <c r="K67" s="31"/>
      <c r="L67" s="31">
        <f>M67</f>
        <v>84741.8</v>
      </c>
      <c r="M67" s="27">
        <v>84741.8</v>
      </c>
      <c r="N67" s="31"/>
      <c r="O67" s="31"/>
      <c r="P67" s="27">
        <v>84741.8</v>
      </c>
      <c r="Q67" s="31"/>
    </row>
    <row r="68" spans="1:17" ht="81" customHeight="1" x14ac:dyDescent="0.3">
      <c r="A68" s="22" t="s">
        <v>126</v>
      </c>
      <c r="B68" s="23" t="s">
        <v>127</v>
      </c>
      <c r="C68" s="27">
        <f t="shared" si="4"/>
        <v>286851.59999999998</v>
      </c>
      <c r="D68" s="27">
        <f t="shared" si="4"/>
        <v>286851.59999999998</v>
      </c>
      <c r="E68" s="27">
        <f t="shared" si="4"/>
        <v>0</v>
      </c>
      <c r="F68" s="31"/>
      <c r="G68" s="27">
        <f t="shared" si="8"/>
        <v>0</v>
      </c>
      <c r="H68" s="31"/>
      <c r="I68" s="31"/>
      <c r="J68" s="27">
        <f t="shared" si="5"/>
        <v>0</v>
      </c>
      <c r="K68" s="31"/>
      <c r="L68" s="31">
        <v>143425.79999999999</v>
      </c>
      <c r="M68" s="27">
        <f t="shared" si="6"/>
        <v>143425.79999999999</v>
      </c>
      <c r="N68" s="31"/>
      <c r="O68" s="31">
        <v>143425.79999999999</v>
      </c>
      <c r="P68" s="27">
        <f t="shared" si="7"/>
        <v>143425.79999999999</v>
      </c>
      <c r="Q68" s="31"/>
    </row>
    <row r="69" spans="1:17" s="41" customFormat="1" ht="84" customHeight="1" outlineLevel="1" x14ac:dyDescent="0.25">
      <c r="A69" s="22">
        <v>58</v>
      </c>
      <c r="B69" s="23" t="s">
        <v>128</v>
      </c>
      <c r="C69" s="38"/>
      <c r="D69" s="38"/>
      <c r="E69" s="38"/>
      <c r="F69" s="40"/>
      <c r="G69" s="40"/>
      <c r="H69" s="40"/>
      <c r="I69" s="40"/>
      <c r="J69" s="27">
        <v>96616.3</v>
      </c>
      <c r="K69" s="40"/>
      <c r="L69" s="40"/>
      <c r="M69" s="40"/>
      <c r="N69" s="40"/>
      <c r="O69" s="40"/>
      <c r="P69" s="40"/>
      <c r="Q69" s="40"/>
    </row>
    <row r="70" spans="1:17" s="41" customFormat="1" ht="81.75" customHeight="1" outlineLevel="1" x14ac:dyDescent="0.25">
      <c r="A70" s="22" t="s">
        <v>129</v>
      </c>
      <c r="B70" s="23" t="s">
        <v>130</v>
      </c>
      <c r="C70" s="38"/>
      <c r="D70" s="38"/>
      <c r="E70" s="38"/>
      <c r="F70" s="40"/>
      <c r="G70" s="40"/>
      <c r="H70" s="40"/>
      <c r="I70" s="40"/>
      <c r="J70" s="27">
        <v>8425.7999999999993</v>
      </c>
      <c r="K70" s="40"/>
      <c r="L70" s="40"/>
      <c r="M70" s="40"/>
      <c r="N70" s="40"/>
      <c r="O70" s="40"/>
      <c r="P70" s="40"/>
      <c r="Q70" s="40"/>
    </row>
    <row r="71" spans="1:17" s="41" customFormat="1" ht="73.5" customHeight="1" outlineLevel="1" x14ac:dyDescent="0.25">
      <c r="A71" s="22" t="s">
        <v>131</v>
      </c>
      <c r="B71" s="23" t="s">
        <v>132</v>
      </c>
      <c r="C71" s="38"/>
      <c r="D71" s="38"/>
      <c r="E71" s="38"/>
      <c r="F71" s="40"/>
      <c r="G71" s="40"/>
      <c r="H71" s="40"/>
      <c r="I71" s="40"/>
      <c r="J71" s="27">
        <v>20626.5</v>
      </c>
      <c r="K71" s="40">
        <f t="shared" ref="K71:L71" si="12">+K73</f>
        <v>0</v>
      </c>
      <c r="L71" s="40">
        <f t="shared" si="12"/>
        <v>0</v>
      </c>
      <c r="M71" s="40"/>
      <c r="N71" s="40">
        <f t="shared" ref="N71:P71" si="13">+N73</f>
        <v>0</v>
      </c>
      <c r="O71" s="40">
        <f t="shared" si="13"/>
        <v>0</v>
      </c>
      <c r="P71" s="40">
        <f t="shared" si="13"/>
        <v>0</v>
      </c>
      <c r="Q71" s="40"/>
    </row>
    <row r="72" spans="1:17" ht="99" customHeight="1" x14ac:dyDescent="0.3">
      <c r="A72" s="22" t="s">
        <v>133</v>
      </c>
      <c r="B72" s="23" t="s">
        <v>134</v>
      </c>
      <c r="C72" s="27">
        <f t="shared" si="4"/>
        <v>1804515.2</v>
      </c>
      <c r="D72" s="27">
        <f t="shared" si="4"/>
        <v>1804515.2</v>
      </c>
      <c r="E72" s="27">
        <f t="shared" si="4"/>
        <v>0</v>
      </c>
      <c r="F72" s="31">
        <v>541354.6</v>
      </c>
      <c r="G72" s="27">
        <f t="shared" si="8"/>
        <v>541354.6</v>
      </c>
      <c r="H72" s="27"/>
      <c r="I72" s="31">
        <v>270677.20000000007</v>
      </c>
      <c r="J72" s="27">
        <f t="shared" si="5"/>
        <v>270677.20000000007</v>
      </c>
      <c r="K72" s="27"/>
      <c r="L72" s="31">
        <v>631580.30000000005</v>
      </c>
      <c r="M72" s="27">
        <f t="shared" si="6"/>
        <v>631580.30000000005</v>
      </c>
      <c r="N72" s="31"/>
      <c r="O72" s="31">
        <v>360903.09999999986</v>
      </c>
      <c r="P72" s="27">
        <f t="shared" si="7"/>
        <v>360903.09999999986</v>
      </c>
      <c r="Q72" s="31"/>
    </row>
    <row r="73" spans="1:17" ht="93.75" customHeight="1" x14ac:dyDescent="0.3">
      <c r="A73" s="22" t="s">
        <v>135</v>
      </c>
      <c r="B73" s="23" t="s">
        <v>136</v>
      </c>
      <c r="C73" s="27">
        <f t="shared" si="4"/>
        <v>888</v>
      </c>
      <c r="D73" s="27">
        <f t="shared" si="4"/>
        <v>957.1</v>
      </c>
      <c r="E73" s="27">
        <f t="shared" si="4"/>
        <v>888</v>
      </c>
      <c r="F73" s="31">
        <v>888</v>
      </c>
      <c r="G73" s="27">
        <v>957.1</v>
      </c>
      <c r="H73" s="27">
        <v>888</v>
      </c>
      <c r="I73" s="31">
        <v>0</v>
      </c>
      <c r="J73" s="27">
        <f t="shared" si="5"/>
        <v>0</v>
      </c>
      <c r="K73" s="27"/>
      <c r="L73" s="31">
        <v>0</v>
      </c>
      <c r="M73" s="27">
        <f t="shared" si="6"/>
        <v>0</v>
      </c>
      <c r="N73" s="31"/>
      <c r="O73" s="31"/>
      <c r="P73" s="27">
        <f t="shared" si="7"/>
        <v>0</v>
      </c>
      <c r="Q73" s="31"/>
    </row>
    <row r="74" spans="1:17" ht="93.75" customHeight="1" x14ac:dyDescent="0.3">
      <c r="A74" s="22" t="s">
        <v>137</v>
      </c>
      <c r="B74" s="23" t="s">
        <v>138</v>
      </c>
      <c r="C74" s="27">
        <f t="shared" si="4"/>
        <v>0</v>
      </c>
      <c r="D74" s="27">
        <f t="shared" si="4"/>
        <v>20929.7</v>
      </c>
      <c r="E74" s="27">
        <f t="shared" si="4"/>
        <v>15400</v>
      </c>
      <c r="F74" s="31"/>
      <c r="G74" s="27">
        <v>20929.7</v>
      </c>
      <c r="H74" s="27"/>
      <c r="I74" s="31"/>
      <c r="J74" s="27">
        <f t="shared" si="5"/>
        <v>0</v>
      </c>
      <c r="K74" s="27">
        <v>15400</v>
      </c>
      <c r="L74" s="31"/>
      <c r="M74" s="27">
        <f t="shared" si="6"/>
        <v>0</v>
      </c>
      <c r="N74" s="31"/>
      <c r="O74" s="31"/>
      <c r="P74" s="27">
        <f t="shared" si="7"/>
        <v>0</v>
      </c>
      <c r="Q74" s="31"/>
    </row>
    <row r="75" spans="1:17" ht="93.75" customHeight="1" x14ac:dyDescent="0.3">
      <c r="A75" s="22" t="s">
        <v>139</v>
      </c>
      <c r="B75" s="23" t="s">
        <v>154</v>
      </c>
      <c r="C75" s="27">
        <f t="shared" si="4"/>
        <v>0</v>
      </c>
      <c r="D75" s="27">
        <f t="shared" si="4"/>
        <v>428.4</v>
      </c>
      <c r="E75" s="27">
        <f t="shared" si="4"/>
        <v>0</v>
      </c>
      <c r="F75" s="31"/>
      <c r="G75" s="27">
        <v>428.4</v>
      </c>
      <c r="H75" s="27"/>
      <c r="I75" s="31"/>
      <c r="J75" s="27">
        <f t="shared" si="5"/>
        <v>0</v>
      </c>
      <c r="K75" s="27"/>
      <c r="L75" s="31"/>
      <c r="M75" s="27">
        <f t="shared" si="6"/>
        <v>0</v>
      </c>
      <c r="N75" s="31"/>
      <c r="O75" s="31"/>
      <c r="P75" s="27">
        <f t="shared" si="7"/>
        <v>0</v>
      </c>
      <c r="Q75" s="31"/>
    </row>
    <row r="76" spans="1:17" ht="93.75" customHeight="1" x14ac:dyDescent="0.3">
      <c r="A76" s="22" t="s">
        <v>140</v>
      </c>
      <c r="B76" s="23" t="s">
        <v>141</v>
      </c>
      <c r="C76" s="27">
        <f t="shared" si="4"/>
        <v>0</v>
      </c>
      <c r="D76" s="27">
        <f>G76+J76+M76+P76</f>
        <v>171904.89999999997</v>
      </c>
      <c r="E76" s="27">
        <f>H76+K76+N76+Q76</f>
        <v>43893.96</v>
      </c>
      <c r="F76" s="31"/>
      <c r="G76" s="27">
        <v>9262.7000000000007</v>
      </c>
      <c r="H76" s="27">
        <v>2008.45</v>
      </c>
      <c r="I76" s="31"/>
      <c r="J76" s="27">
        <v>37987.399999999994</v>
      </c>
      <c r="K76" s="27">
        <v>41885.51</v>
      </c>
      <c r="L76" s="31"/>
      <c r="M76" s="27">
        <v>52039.1</v>
      </c>
      <c r="N76" s="31"/>
      <c r="O76" s="31"/>
      <c r="P76" s="27">
        <v>72615.7</v>
      </c>
      <c r="Q76" s="31"/>
    </row>
    <row r="77" spans="1:17" ht="112.5" customHeight="1" x14ac:dyDescent="0.3">
      <c r="A77" s="22" t="s">
        <v>142</v>
      </c>
      <c r="B77" s="23" t="s">
        <v>143</v>
      </c>
      <c r="C77" s="27">
        <f t="shared" si="4"/>
        <v>0</v>
      </c>
      <c r="D77" s="27">
        <f t="shared" si="4"/>
        <v>108840.5</v>
      </c>
      <c r="E77" s="27">
        <f>H77+K76+N77+Q77</f>
        <v>41885.51</v>
      </c>
      <c r="F77" s="31"/>
      <c r="G77" s="27">
        <v>3720</v>
      </c>
      <c r="H77" s="27"/>
      <c r="I77" s="31"/>
      <c r="J77" s="27">
        <v>41099.699999999997</v>
      </c>
      <c r="K77" s="34"/>
      <c r="L77" s="31"/>
      <c r="M77" s="27">
        <v>21340.199999999997</v>
      </c>
      <c r="N77" s="31"/>
      <c r="O77" s="31"/>
      <c r="P77" s="27">
        <v>42680.600000000006</v>
      </c>
      <c r="Q77" s="31"/>
    </row>
    <row r="78" spans="1:17" x14ac:dyDescent="0.3">
      <c r="B78" s="35" t="s">
        <v>144</v>
      </c>
      <c r="E78" s="5"/>
      <c r="N78" s="10"/>
    </row>
    <row r="79" spans="1:17" x14ac:dyDescent="0.3">
      <c r="B79" s="35"/>
      <c r="E79" s="5"/>
      <c r="N79" s="10"/>
    </row>
    <row r="80" spans="1:17" x14ac:dyDescent="0.3">
      <c r="B80" s="39" t="s">
        <v>145</v>
      </c>
    </row>
    <row r="81" spans="2:2" x14ac:dyDescent="0.3">
      <c r="B81" s="39" t="s">
        <v>146</v>
      </c>
    </row>
    <row r="82" spans="2:2" x14ac:dyDescent="0.3">
      <c r="B82" s="42" t="s">
        <v>147</v>
      </c>
    </row>
    <row r="83" spans="2:2" x14ac:dyDescent="0.3">
      <c r="B83" s="42" t="s">
        <v>148</v>
      </c>
    </row>
    <row r="84" spans="2:2" x14ac:dyDescent="0.3">
      <c r="B84" s="42" t="s">
        <v>149</v>
      </c>
    </row>
    <row r="85" spans="2:2" x14ac:dyDescent="0.3">
      <c r="B85" s="8" t="s">
        <v>150</v>
      </c>
    </row>
  </sheetData>
  <mergeCells count="12">
    <mergeCell ref="A7:B7"/>
    <mergeCell ref="A8:B8"/>
    <mergeCell ref="A11:B11"/>
    <mergeCell ref="B1:O1"/>
    <mergeCell ref="B2:O2"/>
    <mergeCell ref="B3:O3"/>
    <mergeCell ref="A5:B6"/>
    <mergeCell ref="C5:E5"/>
    <mergeCell ref="F5:H5"/>
    <mergeCell ref="I5:K5"/>
    <mergeCell ref="L5:N5"/>
    <mergeCell ref="O5:Q5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Dramayin_3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2023-11-15T11:40:40Z</dcterms:modified>
</cp:coreProperties>
</file>