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Դեֆիցիտ_ըստ տարրերի" sheetId="1" r:id="rId1"/>
  </sheets>
  <definedNames>
    <definedName name="_xlnm._FilterDatabase" localSheetId="0" hidden="1">'Դեֆիցիտ_ըստ տարրերի'!$A$6:$HW$75</definedName>
    <definedName name="_xlnm.Print_Area">#N/A</definedName>
    <definedName name="_xlnm.Print_Titles" localSheetId="0">'Դեֆիցիտ_ըստ տարրերի'!$5:$5</definedName>
    <definedName name="_xlnm.Print_Titles">#N/A</definedName>
  </definedNames>
  <calcPr calcId="144525" fullCalcOnLoad="1"/>
</workbook>
</file>

<file path=xl/calcChain.xml><?xml version="1.0" encoding="utf-8"?>
<calcChain xmlns="http://schemas.openxmlformats.org/spreadsheetml/2006/main">
  <c r="F74" i="1" l="1"/>
  <c r="E74" i="1"/>
  <c r="D74" i="1"/>
  <c r="C74" i="1"/>
  <c r="B74" i="1"/>
  <c r="H73" i="1"/>
  <c r="G73" i="1"/>
  <c r="C71" i="1"/>
  <c r="F70" i="1"/>
  <c r="F71" i="1" s="1"/>
  <c r="E70" i="1"/>
  <c r="E71" i="1" s="1"/>
  <c r="D70" i="1"/>
  <c r="D71" i="1" s="1"/>
  <c r="C70" i="1"/>
  <c r="B70" i="1"/>
  <c r="B71" i="1" s="1"/>
  <c r="H69" i="1"/>
  <c r="G69" i="1"/>
  <c r="H67" i="1"/>
  <c r="F67" i="1"/>
  <c r="E67" i="1"/>
  <c r="D67" i="1"/>
  <c r="C67" i="1"/>
  <c r="G67" i="1" s="1"/>
  <c r="B67" i="1"/>
  <c r="H66" i="1"/>
  <c r="G66" i="1"/>
  <c r="D64" i="1"/>
  <c r="H63" i="1"/>
  <c r="F63" i="1"/>
  <c r="F64" i="1" s="1"/>
  <c r="E63" i="1"/>
  <c r="E64" i="1" s="1"/>
  <c r="D63" i="1"/>
  <c r="C63" i="1"/>
  <c r="G63" i="1" s="1"/>
  <c r="B63" i="1"/>
  <c r="B64" i="1" s="1"/>
  <c r="F61" i="1"/>
  <c r="H61" i="1" s="1"/>
  <c r="E61" i="1"/>
  <c r="D61" i="1"/>
  <c r="B61" i="1"/>
  <c r="H60" i="1"/>
  <c r="G60" i="1"/>
  <c r="F59" i="1"/>
  <c r="H59" i="1" s="1"/>
  <c r="E59" i="1"/>
  <c r="D59" i="1"/>
  <c r="C59" i="1"/>
  <c r="G59" i="1" s="1"/>
  <c r="B59" i="1"/>
  <c r="F58" i="1"/>
  <c r="H58" i="1" s="1"/>
  <c r="E58" i="1"/>
  <c r="D58" i="1"/>
  <c r="B58" i="1"/>
  <c r="H57" i="1"/>
  <c r="G57" i="1"/>
  <c r="F56" i="1"/>
  <c r="H56" i="1" s="1"/>
  <c r="E56" i="1"/>
  <c r="D56" i="1"/>
  <c r="C56" i="1"/>
  <c r="G56" i="1" s="1"/>
  <c r="B56" i="1"/>
  <c r="G55" i="1"/>
  <c r="H54" i="1"/>
  <c r="G54" i="1"/>
  <c r="F53" i="1"/>
  <c r="H53" i="1" s="1"/>
  <c r="E53" i="1"/>
  <c r="E51" i="1" s="1"/>
  <c r="E49" i="1" s="1"/>
  <c r="D53" i="1"/>
  <c r="C53" i="1"/>
  <c r="B53" i="1"/>
  <c r="F51" i="1"/>
  <c r="H51" i="1" s="1"/>
  <c r="D51" i="1"/>
  <c r="D49" i="1" s="1"/>
  <c r="B51" i="1"/>
  <c r="B49" i="1" s="1"/>
  <c r="H47" i="1"/>
  <c r="G46" i="1"/>
  <c r="H45" i="1"/>
  <c r="G45" i="1"/>
  <c r="F44" i="1"/>
  <c r="H44" i="1" s="1"/>
  <c r="E44" i="1"/>
  <c r="D44" i="1"/>
  <c r="C44" i="1"/>
  <c r="B44" i="1"/>
  <c r="G43" i="1"/>
  <c r="F43" i="1"/>
  <c r="H43" i="1" s="1"/>
  <c r="G42" i="1"/>
  <c r="H41" i="1"/>
  <c r="G41" i="1"/>
  <c r="H40" i="1"/>
  <c r="G40" i="1"/>
  <c r="G39" i="1"/>
  <c r="G38" i="1"/>
  <c r="H37" i="1"/>
  <c r="G37" i="1"/>
  <c r="G36" i="1"/>
  <c r="G35" i="1"/>
  <c r="G34" i="1"/>
  <c r="G33" i="1"/>
  <c r="G32" i="1"/>
  <c r="G31" i="1"/>
  <c r="G30" i="1"/>
  <c r="H29" i="1"/>
  <c r="G29" i="1"/>
  <c r="H28" i="1"/>
  <c r="G28" i="1"/>
  <c r="G27" i="1"/>
  <c r="H26" i="1"/>
  <c r="G26" i="1"/>
  <c r="F24" i="1"/>
  <c r="E24" i="1"/>
  <c r="H24" i="1" s="1"/>
  <c r="D24" i="1"/>
  <c r="C24" i="1"/>
  <c r="G24" i="1" s="1"/>
  <c r="B24" i="1"/>
  <c r="H23" i="1"/>
  <c r="G23" i="1"/>
  <c r="H22" i="1"/>
  <c r="G22" i="1"/>
  <c r="H21" i="1"/>
  <c r="G21" i="1"/>
  <c r="F20" i="1"/>
  <c r="H20" i="1" s="1"/>
  <c r="E20" i="1"/>
  <c r="E19" i="1" s="1"/>
  <c r="E17" i="1" s="1"/>
  <c r="E8" i="1" s="1"/>
  <c r="E6" i="1" s="1"/>
  <c r="D20" i="1"/>
  <c r="C20" i="1"/>
  <c r="F19" i="1"/>
  <c r="D19" i="1"/>
  <c r="C19" i="1"/>
  <c r="C17" i="1" s="1"/>
  <c r="F17" i="1"/>
  <c r="H17" i="1" s="1"/>
  <c r="D17" i="1"/>
  <c r="B17" i="1"/>
  <c r="H16" i="1"/>
  <c r="G16" i="1"/>
  <c r="H15" i="1"/>
  <c r="G15" i="1"/>
  <c r="F13" i="1"/>
  <c r="E13" i="1"/>
  <c r="H13" i="1" s="1"/>
  <c r="D13" i="1"/>
  <c r="C13" i="1"/>
  <c r="G13" i="1" s="1"/>
  <c r="B13" i="1"/>
  <c r="H12" i="1"/>
  <c r="F12" i="1"/>
  <c r="G12" i="1" s="1"/>
  <c r="E12" i="1"/>
  <c r="D12" i="1"/>
  <c r="D10" i="1" s="1"/>
  <c r="D8" i="1" s="1"/>
  <c r="D6" i="1" s="1"/>
  <c r="C12" i="1"/>
  <c r="B12" i="1"/>
  <c r="F10" i="1"/>
  <c r="H10" i="1" s="1"/>
  <c r="E10" i="1"/>
  <c r="C10" i="1"/>
  <c r="C8" i="1" s="1"/>
  <c r="B10" i="1"/>
  <c r="F8" i="1"/>
  <c r="H8" i="1" s="1"/>
  <c r="B8" i="1"/>
  <c r="B6" i="1" s="1"/>
  <c r="H64" i="1" l="1"/>
  <c r="H19" i="1"/>
  <c r="G71" i="1"/>
  <c r="H71" i="1"/>
  <c r="G19" i="1"/>
  <c r="G44" i="1"/>
  <c r="C58" i="1"/>
  <c r="G58" i="1" s="1"/>
  <c r="C61" i="1"/>
  <c r="G61" i="1"/>
  <c r="G70" i="1"/>
  <c r="G10" i="1"/>
  <c r="G53" i="1"/>
  <c r="H70" i="1"/>
  <c r="G8" i="1"/>
  <c r="G17" i="1"/>
  <c r="G20" i="1"/>
  <c r="F49" i="1"/>
  <c r="F6" i="1" s="1"/>
  <c r="C64" i="1"/>
  <c r="G64" i="1" s="1"/>
  <c r="H6" i="1" l="1"/>
  <c r="C51" i="1"/>
  <c r="H49" i="1"/>
  <c r="C49" i="1" l="1"/>
  <c r="G51" i="1"/>
  <c r="C6" i="1" l="1"/>
  <c r="G6" i="1" s="1"/>
  <c r="G49" i="1"/>
</calcChain>
</file>

<file path=xl/sharedStrings.xml><?xml version="1.0" encoding="utf-8"?>
<sst xmlns="http://schemas.openxmlformats.org/spreadsheetml/2006/main" count="84" uniqueCount="70">
  <si>
    <t>ՀԱՇՎԵՏՎՈՒԹՅՈՒՆ</t>
  </si>
  <si>
    <t>Հայաստանի Հանրապետության 2021 թվականի առաջին եռամսյակի պետական բյուջեի դեֆիցիտի (պակասուրդի) ֆինանսավորման աղբյուրների վերաբերյալ</t>
  </si>
  <si>
    <t>(հազար դրամ)</t>
  </si>
  <si>
    <t>Պետական բյուջեի դեֆիցիտի ֆինանսավորման աղբյուրներն ու դրանց տարրերի անվանումները</t>
  </si>
  <si>
    <t>Տարեկան պլան¹</t>
  </si>
  <si>
    <t>Տարեկան ճշտված պլան³</t>
  </si>
  <si>
    <t xml:space="preserve"> Հաշվետու ժամանակահատվածի պլան²</t>
  </si>
  <si>
    <t xml:space="preserve"> Հաշվետու ժամանակահատվածի ճշտված պլան³</t>
  </si>
  <si>
    <t xml:space="preserve"> Փաստ</t>
  </si>
  <si>
    <t xml:space="preserve"> Կատարման %-ը տարեկան ճշտված պլանի նկատմամբ</t>
  </si>
  <si>
    <t xml:space="preserve"> Կատարման %-ը Ժամանակահատվածի ճշտված պլանի նկատմամբ</t>
  </si>
  <si>
    <t xml:space="preserve"> ԸՆԴԱՄԵՆԸ</t>
  </si>
  <si>
    <t>այդ թվում՝</t>
  </si>
  <si>
    <t>Ա.Ներքին աղբյուրներ-ընդամենը</t>
  </si>
  <si>
    <t>1. Փոխառու զուտ միջոցներ</t>
  </si>
  <si>
    <t>1.1. Արժեթղթերի (բացառությամբ բաժնետոմսերի և կապիտալում այլ մասնակցության) թողարկումից և տեղաբաշխումից զուտ մուտքեր</t>
  </si>
  <si>
    <t>ՀՀ ֆինանսների նախարարություն</t>
  </si>
  <si>
    <t>որից`</t>
  </si>
  <si>
    <t>գանձապետական պարտատոմսեր</t>
  </si>
  <si>
    <t xml:space="preserve">մուրհակների մարում </t>
  </si>
  <si>
    <t>2. Ֆինանսական զուտ ակտիվներ</t>
  </si>
  <si>
    <t>2.2. Բաժնետոմսերի և կապիտալում այլ մասնակցության ձեռքբերում</t>
  </si>
  <si>
    <t>ՀՀ էկոնոմիկայի նախարարություն</t>
  </si>
  <si>
    <t>«Ձեռնարկատեր+Պետություն հակաճգնաժամային ներդրումներ» ոչ հրապարակային մասնագիտացված պայմանագրային ներդրումային ֆոնդ</t>
  </si>
  <si>
    <t>2.3. Ելքերի ֆինանսավորմանն ուղղվող ՀՀ 2021 թվականի պետական բյուջեի տարեսկզբի ազատ մնացորդի միջոցներ</t>
  </si>
  <si>
    <t>2.4. Վարկերի և փոխատվությունների տրամադրում</t>
  </si>
  <si>
    <t>2.5. Տրամադրված վարկերի և փոխատվությունների վերադարձից մուտքեր</t>
  </si>
  <si>
    <t>«Հայկական ատոմակայան» ՓԲԸ</t>
  </si>
  <si>
    <t>«Բարձրավոլտ էլեկտրական ցանցեր» ՓԲԸ</t>
  </si>
  <si>
    <t>«Էլեկտրաէներգետիկական համակարգի օպերատոր» ՓԲԸ</t>
  </si>
  <si>
    <t>«Հայաստանի էլեկտրական ցանցեր» ՓԲԸ</t>
  </si>
  <si>
    <t>«Միջազգային էներգետիկ կորպորացիա» ՓԲԸ</t>
  </si>
  <si>
    <t>«Ակբա-Կրեդիտ Ագրիկոլ բանկ» ՓԲԸ</t>
  </si>
  <si>
    <t>«Կարեն Դեմիրճյանի անվան մետրոպոլիտեն» ՓԲԸ</t>
  </si>
  <si>
    <t>«Ավանդների փոխհատուցումը երաշխավորող հիմնադրամ» ՓԲԸ</t>
  </si>
  <si>
    <t>«Երքաղլույս» ՓԲԸ</t>
  </si>
  <si>
    <t>Վանաձորի բաղնիքային տնտեսություն</t>
  </si>
  <si>
    <t>ՀՀ կենտրոնական բանկից</t>
  </si>
  <si>
    <t>«Երևանի Ջերմաէլեկտրակենտրոն» ՓԲԸ</t>
  </si>
  <si>
    <t>Վերականգնվող էներգետիկայի և էներգախնայողության, քաղաքային ջեռուցման փորձնական ծրագրեր</t>
  </si>
  <si>
    <t>Գյուղական ֆինանսավորման կառույց</t>
  </si>
  <si>
    <t>Շուկայավարման հնարավորություն ֆերմերներին ծրագիր</t>
  </si>
  <si>
    <t>Նազելի Գյուլզադյան, Համլետ Դիլբարյան</t>
  </si>
  <si>
    <t xml:space="preserve">«Քոնթուր Գլոբալ Հիդրո Կասկադ» ՓԲԸ </t>
  </si>
  <si>
    <t>Այլ</t>
  </si>
  <si>
    <t>2.6.Այլ</t>
  </si>
  <si>
    <t>կայունացման դեպոզիտային հաշվի համալրում</t>
  </si>
  <si>
    <t>կայունացման դեպոզիտային հաշվից օգտագործում</t>
  </si>
  <si>
    <t>ժամանակավորապես ազատ միջոցներ</t>
  </si>
  <si>
    <t>արտաբյուջետային հաշվի ժամանակավորապես ազատ միջոցներ</t>
  </si>
  <si>
    <t>Բ. Արտաքին աղբյուրներ - ընդամենը</t>
  </si>
  <si>
    <t xml:space="preserve"> այդ թվում</t>
  </si>
  <si>
    <t>1.1. Վարկերի և փոխատվությունների ստացում</t>
  </si>
  <si>
    <t>նպատակային վարկերի գծով</t>
  </si>
  <si>
    <t>բյուջետային աջակցության վարկերի գծով</t>
  </si>
  <si>
    <t>1.2. Ստացված վարկերի և փոխատվությունների մարում</t>
  </si>
  <si>
    <t xml:space="preserve"> 1.3. Արժեթղթերի (բացառությամբ բաժնետոմսերի և կապիտալում այլ մասնակցության) թողարկումից և տեղաբաշխումից զուտ մուտքեր</t>
  </si>
  <si>
    <t>արտարժութային պետական պարտատոմսերի տեղաբաշխումից մուտք</t>
  </si>
  <si>
    <t>2.Ֆինանսական զուտ ակտիվներ</t>
  </si>
  <si>
    <t>2.1.Վարկերի և փոխատվությունների տրամադրում</t>
  </si>
  <si>
    <t>Միջպետական վարկ Արցախի Հանրապետությանը</t>
  </si>
  <si>
    <t>2.2. Տրամադրված վարկերի և փոխատվությունների վերադարձից մուտքեր</t>
  </si>
  <si>
    <t>Վրաստանից</t>
  </si>
  <si>
    <t>2.3 Բաժնետոմսերի և կապիտալում այլ մասնակցության ձեռքբերում</t>
  </si>
  <si>
    <t xml:space="preserve">Միջազգային ֆինանսական կազմակերպությունների կապիտալում մասնակցության գծով ստանձնած պարտավորությունների կատարում </t>
  </si>
  <si>
    <t xml:space="preserve">2.4. Այլ </t>
  </si>
  <si>
    <t>ելքերի ֆինանսավորմանն ուղղվող ՀՀ 2021թ. պետական բյուջեի տարեսկզբի ազատ մնացորդի միջոցներ</t>
  </si>
  <si>
    <t xml:space="preserve">¹ Հաստատված է «Հայաստանի Հանրապետության 2021 թվականի պետական բյուջեի մասին» Հայաստանի Հանրապետության օրենքով: </t>
  </si>
  <si>
    <t>² Հաստատվել է ՀՀ կառավարության 30.12.2020թ. «Հայաստանի Հանրապետության 2021 թվականի պետական բյուջեի կատարումն ապահովող միջոցառումների մասին» N 2215-Ն որոշմամբ:</t>
  </si>
  <si>
    <t xml:space="preserve">³ Հաշվի են առնված հաշվետու ժամանակաշրջանում օրենսդրության համաձայն կատարված փոփոխությունները: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</si>
</sst>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0.0%"/>
    <numFmt numFmtId="166" formatCode="_(* #,##0_);_(* \(#,##0\);_(* &quot;-&quot;??_);_(@_)"/>
  </numFmts>
  <fonts count="1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0"/>
      <name val="Arial"/>
      <family val="2"/>
    </font>
    <font>
      <sz val="8"/>
      <name val="GHEA Grapalat"/>
      <family val="3"/>
    </font>
    <font>
      <sz val="10"/>
      <color indexed="9"/>
      <name val="GHEA Grapalat"/>
      <family val="3"/>
    </font>
    <font>
      <sz val="10"/>
      <name val="Arial"/>
      <family val="2"/>
      <charset val="204"/>
    </font>
    <font>
      <sz val="10"/>
      <name val="Star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0" fontId="8" fillId="0" borderId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43" fontId="6" fillId="0" borderId="0" xfId="1" applyFont="1" applyFill="1" applyBorder="1" applyAlignment="1">
      <alignment horizontal="center" wrapText="1"/>
    </xf>
    <xf numFmtId="164" fontId="6" fillId="0" borderId="0" xfId="1" applyNumberFormat="1" applyFont="1" applyFill="1" applyBorder="1" applyAlignment="1">
      <alignment horizontal="center" wrapText="1"/>
    </xf>
    <xf numFmtId="165" fontId="3" fillId="0" borderId="0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164" fontId="4" fillId="2" borderId="2" xfId="1" applyNumberFormat="1" applyFont="1" applyFill="1" applyBorder="1" applyAlignment="1">
      <alignment horizontal="center" vertical="center"/>
    </xf>
    <xf numFmtId="165" fontId="4" fillId="2" borderId="2" xfId="2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64" fontId="3" fillId="2" borderId="2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164" fontId="4" fillId="2" borderId="2" xfId="1" applyNumberFormat="1" applyFont="1" applyFill="1" applyBorder="1" applyAlignment="1">
      <alignment horizontal="left" vertical="center"/>
    </xf>
    <xf numFmtId="164" fontId="3" fillId="2" borderId="2" xfId="1" applyNumberFormat="1" applyFont="1" applyFill="1" applyBorder="1" applyAlignment="1">
      <alignment horizontal="left" vertical="center"/>
    </xf>
    <xf numFmtId="165" fontId="3" fillId="2" borderId="2" xfId="2" applyNumberFormat="1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 applyProtection="1">
      <alignment horizontal="left" vertical="center" wrapText="1"/>
      <protection locked="0"/>
    </xf>
    <xf numFmtId="164" fontId="3" fillId="2" borderId="2" xfId="1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vertical="center" wrapText="1"/>
    </xf>
    <xf numFmtId="164" fontId="3" fillId="2" borderId="2" xfId="1" applyNumberFormat="1" applyFont="1" applyFill="1" applyBorder="1" applyAlignment="1">
      <alignment horizontal="left" vertical="center" wrapText="1"/>
    </xf>
    <xf numFmtId="164" fontId="4" fillId="3" borderId="2" xfId="1" applyNumberFormat="1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left" vertical="center"/>
    </xf>
    <xf numFmtId="165" fontId="4" fillId="0" borderId="2" xfId="2" applyNumberFormat="1" applyFont="1" applyFill="1" applyBorder="1" applyAlignment="1">
      <alignment vertical="center"/>
    </xf>
    <xf numFmtId="166" fontId="7" fillId="0" borderId="0" xfId="1" applyNumberFormat="1" applyFont="1" applyFill="1"/>
    <xf numFmtId="164" fontId="3" fillId="3" borderId="2" xfId="1" applyNumberFormat="1" applyFont="1" applyFill="1" applyBorder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164" fontId="3" fillId="0" borderId="0" xfId="1" applyNumberFormat="1" applyFont="1" applyFill="1" applyBorder="1"/>
    <xf numFmtId="165" fontId="3" fillId="0" borderId="0" xfId="2" applyNumberFormat="1" applyFont="1" applyFill="1" applyBorder="1"/>
  </cellXfs>
  <cellStyles count="13">
    <cellStyle name="_Sheet2" xfId="3"/>
    <cellStyle name="Comma 2" xfId="4"/>
    <cellStyle name="Comma 2 2 2 3" xfId="1"/>
    <cellStyle name="Comma 3" xfId="5"/>
    <cellStyle name="Comma 4" xfId="6"/>
    <cellStyle name="Normal" xfId="0" builtinId="0"/>
    <cellStyle name="Normal 2" xfId="7"/>
    <cellStyle name="Normal 3" xfId="8"/>
    <cellStyle name="Percent 2" xfId="9"/>
    <cellStyle name="Percent 2 4" xfId="2"/>
    <cellStyle name="Percent 3" xfId="10"/>
    <cellStyle name="Style 1" xfId="11"/>
    <cellStyle name="Процентный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78"/>
  <sheetViews>
    <sheetView tabSelected="1" workbookViewId="0">
      <selection activeCell="D6" sqref="D6"/>
    </sheetView>
  </sheetViews>
  <sheetFormatPr defaultRowHeight="13.5"/>
  <cols>
    <col min="1" max="1" width="37.7109375" style="34" customWidth="1"/>
    <col min="2" max="2" width="16.42578125" style="34" customWidth="1"/>
    <col min="3" max="3" width="16.5703125" style="34" customWidth="1"/>
    <col min="4" max="4" width="16.5703125" style="35" customWidth="1"/>
    <col min="5" max="5" width="16.85546875" style="35" customWidth="1"/>
    <col min="6" max="6" width="16" style="36" customWidth="1"/>
    <col min="7" max="7" width="13.140625" style="37" customWidth="1"/>
    <col min="8" max="8" width="13.28515625" style="2" customWidth="1"/>
    <col min="9" max="231" width="9.140625" style="2"/>
  </cols>
  <sheetData>
    <row r="1" spans="1:231" ht="24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231" ht="45" customHeight="1">
      <c r="A2" s="3" t="s">
        <v>1</v>
      </c>
      <c r="B2" s="3"/>
      <c r="C2" s="3"/>
      <c r="D2" s="3"/>
      <c r="E2" s="3"/>
      <c r="F2" s="3"/>
      <c r="G2" s="3"/>
      <c r="H2" s="3"/>
    </row>
    <row r="3" spans="1:231" ht="23.25" customHeight="1">
      <c r="A3" s="4" t="s">
        <v>2</v>
      </c>
      <c r="B3" s="4"/>
      <c r="C3" s="4"/>
      <c r="D3" s="4"/>
      <c r="E3" s="4"/>
      <c r="F3" s="4"/>
      <c r="G3" s="4"/>
      <c r="H3" s="4"/>
    </row>
    <row r="4" spans="1:231" ht="14.25">
      <c r="A4" s="5"/>
      <c r="B4" s="6"/>
      <c r="C4" s="6"/>
      <c r="D4" s="7"/>
      <c r="E4" s="7"/>
      <c r="F4" s="7"/>
      <c r="G4" s="8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</row>
    <row r="5" spans="1:231" ht="112.5" customHeight="1">
      <c r="A5" s="10" t="s">
        <v>3</v>
      </c>
      <c r="B5" s="11" t="s">
        <v>4</v>
      </c>
      <c r="C5" s="12" t="s">
        <v>5</v>
      </c>
      <c r="D5" s="12" t="s">
        <v>6</v>
      </c>
      <c r="E5" s="12" t="s">
        <v>7</v>
      </c>
      <c r="F5" s="11" t="s">
        <v>8</v>
      </c>
      <c r="G5" s="12" t="s">
        <v>9</v>
      </c>
      <c r="H5" s="12" t="s">
        <v>10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</row>
    <row r="6" spans="1:231" ht="25.5" customHeight="1">
      <c r="A6" s="13" t="s">
        <v>11</v>
      </c>
      <c r="B6" s="14">
        <f>B8+B49</f>
        <v>341414605.29999995</v>
      </c>
      <c r="C6" s="14">
        <f>C8+C49</f>
        <v>335052301.0999999</v>
      </c>
      <c r="D6" s="14">
        <f>D8+D49</f>
        <v>84641611.100000039</v>
      </c>
      <c r="E6" s="14">
        <f>E8+E49</f>
        <v>136701705.5</v>
      </c>
      <c r="F6" s="14">
        <f>F8+F49</f>
        <v>55607792.680000126</v>
      </c>
      <c r="G6" s="15">
        <f>F6/C6</f>
        <v>0.16596749969314012</v>
      </c>
      <c r="H6" s="15">
        <f>F6/E6</f>
        <v>0.40678199643968688</v>
      </c>
    </row>
    <row r="7" spans="1:231" ht="14.25">
      <c r="A7" s="16" t="s">
        <v>12</v>
      </c>
      <c r="B7" s="17"/>
      <c r="C7" s="17"/>
      <c r="D7" s="17"/>
      <c r="E7" s="17"/>
      <c r="F7" s="17"/>
      <c r="G7" s="15"/>
      <c r="H7" s="15"/>
    </row>
    <row r="8" spans="1:231" ht="21.75" customHeight="1">
      <c r="A8" s="18" t="s">
        <v>13</v>
      </c>
      <c r="B8" s="14">
        <f>B10+B17</f>
        <v>138686630.39999998</v>
      </c>
      <c r="C8" s="14">
        <f>C10+C17</f>
        <v>14535818.99999997</v>
      </c>
      <c r="D8" s="14">
        <f>D10+D17</f>
        <v>-129633941.19999997</v>
      </c>
      <c r="E8" s="14">
        <f>E10+E17</f>
        <v>-199269886.69999999</v>
      </c>
      <c r="F8" s="14">
        <f>F10+F17</f>
        <v>-272235583.06999993</v>
      </c>
      <c r="G8" s="15">
        <f>F8/C8</f>
        <v>-18.728602982054227</v>
      </c>
      <c r="H8" s="15">
        <f>F8/E8</f>
        <v>1.3661651922342362</v>
      </c>
    </row>
    <row r="9" spans="1:231" ht="14.25">
      <c r="A9" s="16" t="s">
        <v>12</v>
      </c>
      <c r="B9" s="14"/>
      <c r="C9" s="14"/>
      <c r="D9" s="14"/>
      <c r="E9" s="14"/>
      <c r="F9" s="14"/>
      <c r="G9" s="15"/>
      <c r="H9" s="15"/>
    </row>
    <row r="10" spans="1:231" ht="18.75" customHeight="1">
      <c r="A10" s="18" t="s">
        <v>14</v>
      </c>
      <c r="B10" s="14">
        <f>B12</f>
        <v>209901149</v>
      </c>
      <c r="C10" s="14">
        <f>C12</f>
        <v>203387805.5</v>
      </c>
      <c r="D10" s="14">
        <f>D12</f>
        <v>31408722.199999999</v>
      </c>
      <c r="E10" s="14">
        <f>E12</f>
        <v>31402952.199999999</v>
      </c>
      <c r="F10" s="14">
        <f>F12</f>
        <v>18483170.98</v>
      </c>
      <c r="G10" s="15">
        <f>F10/C10</f>
        <v>9.0876495444560959E-2</v>
      </c>
      <c r="H10" s="15">
        <f>F10/E10</f>
        <v>0.58858068064059277</v>
      </c>
    </row>
    <row r="11" spans="1:231" ht="14.25">
      <c r="A11" s="16" t="s">
        <v>12</v>
      </c>
      <c r="B11" s="17"/>
      <c r="C11" s="17"/>
      <c r="D11" s="17"/>
      <c r="E11" s="17"/>
      <c r="F11" s="17"/>
      <c r="G11" s="15"/>
      <c r="H11" s="15"/>
    </row>
    <row r="12" spans="1:231" ht="64.5" customHeight="1">
      <c r="A12" s="18" t="s">
        <v>15</v>
      </c>
      <c r="B12" s="19">
        <f>B15+B16</f>
        <v>209901149</v>
      </c>
      <c r="C12" s="19">
        <f>C15+C16</f>
        <v>203387805.5</v>
      </c>
      <c r="D12" s="19">
        <f>D15+D16</f>
        <v>31408722.199999999</v>
      </c>
      <c r="E12" s="19">
        <f>E15+E16</f>
        <v>31402952.199999999</v>
      </c>
      <c r="F12" s="19">
        <f>F15+F16</f>
        <v>18483170.98</v>
      </c>
      <c r="G12" s="15">
        <f>F12/C12</f>
        <v>9.0876495444560959E-2</v>
      </c>
      <c r="H12" s="15">
        <f>F12/E12</f>
        <v>0.58858068064059277</v>
      </c>
    </row>
    <row r="13" spans="1:231" ht="18.75" customHeight="1">
      <c r="A13" s="16" t="s">
        <v>16</v>
      </c>
      <c r="B13" s="20">
        <f>B15+B16</f>
        <v>209901149</v>
      </c>
      <c r="C13" s="20">
        <f>C15+C16</f>
        <v>203387805.5</v>
      </c>
      <c r="D13" s="20">
        <f>D15+D16</f>
        <v>31408722.199999999</v>
      </c>
      <c r="E13" s="20">
        <f>E15+E16</f>
        <v>31402952.199999999</v>
      </c>
      <c r="F13" s="20">
        <f>F15+F16</f>
        <v>18483170.98</v>
      </c>
      <c r="G13" s="21">
        <f>F13/C13</f>
        <v>9.0876495444560959E-2</v>
      </c>
      <c r="H13" s="21">
        <f>F13/E13</f>
        <v>0.58858068064059277</v>
      </c>
    </row>
    <row r="14" spans="1:231" ht="18.75" customHeight="1">
      <c r="A14" s="16" t="s">
        <v>17</v>
      </c>
      <c r="B14" s="20"/>
      <c r="C14" s="20"/>
      <c r="D14" s="20"/>
      <c r="E14" s="20"/>
      <c r="F14" s="20"/>
      <c r="G14" s="21"/>
      <c r="H14" s="21"/>
    </row>
    <row r="15" spans="1:231" ht="18.75" customHeight="1">
      <c r="A15" s="22" t="s">
        <v>18</v>
      </c>
      <c r="B15" s="20">
        <v>210000121.5</v>
      </c>
      <c r="C15" s="20">
        <v>203500121.5</v>
      </c>
      <c r="D15" s="20">
        <v>31427999.199999999</v>
      </c>
      <c r="E15" s="20">
        <v>31427999.199999999</v>
      </c>
      <c r="F15" s="20">
        <v>18496695.98</v>
      </c>
      <c r="G15" s="21">
        <f>F15/C15</f>
        <v>9.0892800670883137E-2</v>
      </c>
      <c r="H15" s="21">
        <f>F15/E15</f>
        <v>0.58854195147109467</v>
      </c>
    </row>
    <row r="16" spans="1:231" ht="18.75" customHeight="1">
      <c r="A16" s="22" t="s">
        <v>19</v>
      </c>
      <c r="B16" s="20">
        <v>-98972.5</v>
      </c>
      <c r="C16" s="20">
        <v>-112316</v>
      </c>
      <c r="D16" s="20">
        <v>-19277</v>
      </c>
      <c r="E16" s="20">
        <v>-25047</v>
      </c>
      <c r="F16" s="20">
        <v>-13525</v>
      </c>
      <c r="G16" s="21">
        <f>F16/C16</f>
        <v>0.12041917447202535</v>
      </c>
      <c r="H16" s="21">
        <f>F16/E16</f>
        <v>0.53998482852237795</v>
      </c>
    </row>
    <row r="17" spans="1:8" ht="17.25" customHeight="1">
      <c r="A17" s="18" t="s">
        <v>20</v>
      </c>
      <c r="B17" s="19">
        <f>B22+B23+B24+B44+B19</f>
        <v>-71214518.600000009</v>
      </c>
      <c r="C17" s="19">
        <f>C22+C23+C24+C44+C19</f>
        <v>-188851986.50000003</v>
      </c>
      <c r="D17" s="19">
        <f>D22+D23+D24+D44+D19</f>
        <v>-161042663.39999998</v>
      </c>
      <c r="E17" s="19">
        <f>E22+E23+E24+E44+E19</f>
        <v>-230672838.89999998</v>
      </c>
      <c r="F17" s="19">
        <f>F22+F23+F24+F44+F19</f>
        <v>-290718754.04999995</v>
      </c>
      <c r="G17" s="15">
        <f>F17/C17</f>
        <v>1.5394000319398278</v>
      </c>
      <c r="H17" s="15">
        <f>F17/E17</f>
        <v>1.2603076956799009</v>
      </c>
    </row>
    <row r="18" spans="1:8" ht="17.25" customHeight="1">
      <c r="A18" s="16" t="s">
        <v>12</v>
      </c>
      <c r="B18" s="19"/>
      <c r="C18" s="19"/>
      <c r="D18" s="19"/>
      <c r="E18" s="19"/>
      <c r="F18" s="19"/>
      <c r="G18" s="15"/>
      <c r="H18" s="15"/>
    </row>
    <row r="19" spans="1:8" ht="36" customHeight="1">
      <c r="A19" s="13" t="s">
        <v>21</v>
      </c>
      <c r="B19" s="19">
        <v>0</v>
      </c>
      <c r="C19" s="19">
        <f>C20</f>
        <v>-5000000</v>
      </c>
      <c r="D19" s="19">
        <f t="shared" ref="D19:F20" si="0">D20</f>
        <v>0</v>
      </c>
      <c r="E19" s="19">
        <f t="shared" si="0"/>
        <v>-2000000</v>
      </c>
      <c r="F19" s="19">
        <f t="shared" si="0"/>
        <v>-280000</v>
      </c>
      <c r="G19" s="15">
        <f t="shared" ref="G19:G24" si="1">F19/C19</f>
        <v>5.6000000000000001E-2</v>
      </c>
      <c r="H19" s="15">
        <f t="shared" ref="H19:H24" si="2">F19/E19</f>
        <v>0.14000000000000001</v>
      </c>
    </row>
    <row r="20" spans="1:8" ht="17.25" customHeight="1">
      <c r="A20" s="23" t="s">
        <v>22</v>
      </c>
      <c r="B20" s="19">
        <v>0</v>
      </c>
      <c r="C20" s="20">
        <f>C21</f>
        <v>-5000000</v>
      </c>
      <c r="D20" s="20">
        <f t="shared" si="0"/>
        <v>0</v>
      </c>
      <c r="E20" s="20">
        <f t="shared" si="0"/>
        <v>-2000000</v>
      </c>
      <c r="F20" s="20">
        <f t="shared" si="0"/>
        <v>-280000</v>
      </c>
      <c r="G20" s="21">
        <f t="shared" si="1"/>
        <v>5.6000000000000001E-2</v>
      </c>
      <c r="H20" s="21">
        <f t="shared" si="2"/>
        <v>0.14000000000000001</v>
      </c>
    </row>
    <row r="21" spans="1:8" ht="66" customHeight="1">
      <c r="A21" s="23" t="s">
        <v>23</v>
      </c>
      <c r="B21" s="19">
        <v>0</v>
      </c>
      <c r="C21" s="20">
        <v>-5000000</v>
      </c>
      <c r="D21" s="19">
        <v>0</v>
      </c>
      <c r="E21" s="20">
        <v>-2000000</v>
      </c>
      <c r="F21" s="20">
        <v>-280000</v>
      </c>
      <c r="G21" s="21">
        <f t="shared" si="1"/>
        <v>5.6000000000000001E-2</v>
      </c>
      <c r="H21" s="21">
        <f t="shared" si="2"/>
        <v>0.14000000000000001</v>
      </c>
    </row>
    <row r="22" spans="1:8" ht="53.25" customHeight="1">
      <c r="A22" s="18" t="s">
        <v>24</v>
      </c>
      <c r="B22" s="19">
        <v>0</v>
      </c>
      <c r="C22" s="19">
        <v>4613343.5</v>
      </c>
      <c r="D22" s="19">
        <v>0</v>
      </c>
      <c r="E22" s="19">
        <v>2005770</v>
      </c>
      <c r="F22" s="19">
        <v>0</v>
      </c>
      <c r="G22" s="15">
        <f t="shared" si="1"/>
        <v>0</v>
      </c>
      <c r="H22" s="15">
        <f t="shared" si="2"/>
        <v>0</v>
      </c>
    </row>
    <row r="23" spans="1:8" ht="28.5">
      <c r="A23" s="18" t="s">
        <v>25</v>
      </c>
      <c r="B23" s="19">
        <v>-72579955.700000003</v>
      </c>
      <c r="C23" s="19">
        <v>-53079955.700000003</v>
      </c>
      <c r="D23" s="19">
        <v>-3274857.6999999997</v>
      </c>
      <c r="E23" s="19">
        <v>-3274857.6999999997</v>
      </c>
      <c r="F23" s="19">
        <v>-946889.11</v>
      </c>
      <c r="G23" s="15">
        <f t="shared" si="1"/>
        <v>1.7838920502339452E-2</v>
      </c>
      <c r="H23" s="15">
        <f t="shared" si="2"/>
        <v>0.28913900900182626</v>
      </c>
    </row>
    <row r="24" spans="1:8" ht="42.75">
      <c r="A24" s="18" t="s">
        <v>26</v>
      </c>
      <c r="B24" s="19">
        <f>SUM(B26:B43)</f>
        <v>27412425.299999997</v>
      </c>
      <c r="C24" s="19">
        <f>SUM(C26:C43)</f>
        <v>27412425.299999997</v>
      </c>
      <c r="D24" s="19">
        <f>SUM(D26:D43)</f>
        <v>8177008</v>
      </c>
      <c r="E24" s="19">
        <f>SUM(E26:E43)</f>
        <v>8177008</v>
      </c>
      <c r="F24" s="19">
        <f>SUM(F26:F43)</f>
        <v>8983153.8599999994</v>
      </c>
      <c r="G24" s="15">
        <f t="shared" si="1"/>
        <v>0.32770372419400629</v>
      </c>
      <c r="H24" s="15">
        <f t="shared" si="2"/>
        <v>1.0985868987776457</v>
      </c>
    </row>
    <row r="25" spans="1:8" ht="27" customHeight="1">
      <c r="A25" s="16" t="s">
        <v>17</v>
      </c>
      <c r="B25" s="20"/>
      <c r="C25" s="20"/>
      <c r="D25" s="20"/>
      <c r="E25" s="20"/>
      <c r="F25" s="20"/>
      <c r="G25" s="15"/>
      <c r="H25" s="15"/>
    </row>
    <row r="26" spans="1:8" ht="27" customHeight="1">
      <c r="A26" s="24" t="s">
        <v>27</v>
      </c>
      <c r="B26" s="25">
        <v>9443051.5</v>
      </c>
      <c r="C26" s="25">
        <v>9443051.5</v>
      </c>
      <c r="D26" s="25">
        <v>4690149</v>
      </c>
      <c r="E26" s="25">
        <v>4690149</v>
      </c>
      <c r="F26" s="25">
        <v>4791715.74</v>
      </c>
      <c r="G26" s="21">
        <f t="shared" ref="G26:G73" si="3">F26/C26</f>
        <v>0.50743297757086259</v>
      </c>
      <c r="H26" s="21">
        <f t="shared" ref="H26:H73" si="4">F26/E26</f>
        <v>1.0216553333380241</v>
      </c>
    </row>
    <row r="27" spans="1:8" ht="27" customHeight="1">
      <c r="A27" s="24" t="s">
        <v>28</v>
      </c>
      <c r="B27" s="25">
        <v>2455681.1</v>
      </c>
      <c r="C27" s="25">
        <v>2455681.1</v>
      </c>
      <c r="D27" s="25">
        <v>0</v>
      </c>
      <c r="E27" s="25">
        <v>0</v>
      </c>
      <c r="F27" s="25">
        <v>0</v>
      </c>
      <c r="G27" s="21">
        <f t="shared" si="3"/>
        <v>0</v>
      </c>
      <c r="H27" s="21"/>
    </row>
    <row r="28" spans="1:8" ht="27" customHeight="1">
      <c r="A28" s="24" t="s">
        <v>29</v>
      </c>
      <c r="B28" s="25">
        <v>709969.3</v>
      </c>
      <c r="C28" s="25">
        <v>709969.3</v>
      </c>
      <c r="D28" s="25">
        <v>192146.1</v>
      </c>
      <c r="E28" s="25">
        <v>192146.1</v>
      </c>
      <c r="F28" s="25">
        <v>203767.84</v>
      </c>
      <c r="G28" s="21">
        <f t="shared" si="3"/>
        <v>0.2870093678698501</v>
      </c>
      <c r="H28" s="21">
        <f t="shared" si="4"/>
        <v>1.0604838713874494</v>
      </c>
    </row>
    <row r="29" spans="1:8" ht="27" customHeight="1">
      <c r="A29" s="24" t="s">
        <v>30</v>
      </c>
      <c r="B29" s="25">
        <v>909067.4</v>
      </c>
      <c r="C29" s="25">
        <v>909067.4</v>
      </c>
      <c r="D29" s="25">
        <v>454533.7</v>
      </c>
      <c r="E29" s="25">
        <v>454533.7</v>
      </c>
      <c r="F29" s="25">
        <v>482025.65</v>
      </c>
      <c r="G29" s="21">
        <f t="shared" si="3"/>
        <v>0.53024192705623374</v>
      </c>
      <c r="H29" s="21">
        <f t="shared" si="4"/>
        <v>1.0604838541124675</v>
      </c>
    </row>
    <row r="30" spans="1:8" ht="27" customHeight="1">
      <c r="A30" s="24" t="s">
        <v>31</v>
      </c>
      <c r="B30" s="25">
        <v>360891.5</v>
      </c>
      <c r="C30" s="25">
        <v>360891.5</v>
      </c>
      <c r="D30" s="25">
        <v>0</v>
      </c>
      <c r="E30" s="25">
        <v>0</v>
      </c>
      <c r="F30" s="25">
        <v>0</v>
      </c>
      <c r="G30" s="21">
        <f t="shared" si="3"/>
        <v>0</v>
      </c>
      <c r="H30" s="21"/>
    </row>
    <row r="31" spans="1:8" ht="27" customHeight="1">
      <c r="A31" s="24" t="s">
        <v>32</v>
      </c>
      <c r="B31" s="25">
        <v>74226.899999999994</v>
      </c>
      <c r="C31" s="25">
        <v>74226.899999999994</v>
      </c>
      <c r="D31" s="25">
        <v>0</v>
      </c>
      <c r="E31" s="25">
        <v>0</v>
      </c>
      <c r="F31" s="25">
        <v>0</v>
      </c>
      <c r="G31" s="21">
        <f t="shared" si="3"/>
        <v>0</v>
      </c>
      <c r="H31" s="21"/>
    </row>
    <row r="32" spans="1:8" ht="27" customHeight="1">
      <c r="A32" s="24" t="s">
        <v>33</v>
      </c>
      <c r="B32" s="25">
        <v>819541.2</v>
      </c>
      <c r="C32" s="25">
        <v>819541.2</v>
      </c>
      <c r="D32" s="25">
        <v>0</v>
      </c>
      <c r="E32" s="25">
        <v>0</v>
      </c>
      <c r="F32" s="25">
        <v>0</v>
      </c>
      <c r="G32" s="21">
        <f t="shared" si="3"/>
        <v>0</v>
      </c>
      <c r="H32" s="21"/>
    </row>
    <row r="33" spans="1:8" ht="27" customHeight="1">
      <c r="A33" s="24" t="s">
        <v>34</v>
      </c>
      <c r="B33" s="25">
        <v>66675.600000000006</v>
      </c>
      <c r="C33" s="25">
        <v>66675.600000000006</v>
      </c>
      <c r="D33" s="25">
        <v>0</v>
      </c>
      <c r="E33" s="25">
        <v>0</v>
      </c>
      <c r="F33" s="25">
        <v>0</v>
      </c>
      <c r="G33" s="21">
        <f t="shared" si="3"/>
        <v>0</v>
      </c>
      <c r="H33" s="21"/>
    </row>
    <row r="34" spans="1:8" ht="27" customHeight="1">
      <c r="A34" s="24" t="s">
        <v>35</v>
      </c>
      <c r="B34" s="25">
        <v>52731.9</v>
      </c>
      <c r="C34" s="25">
        <v>52731.9</v>
      </c>
      <c r="D34" s="25">
        <v>0</v>
      </c>
      <c r="E34" s="25">
        <v>0</v>
      </c>
      <c r="F34" s="25">
        <v>0</v>
      </c>
      <c r="G34" s="21">
        <f t="shared" si="3"/>
        <v>0</v>
      </c>
      <c r="H34" s="21"/>
    </row>
    <row r="35" spans="1:8" ht="27" customHeight="1">
      <c r="A35" s="24" t="s">
        <v>36</v>
      </c>
      <c r="B35" s="25">
        <v>17934.400000000001</v>
      </c>
      <c r="C35" s="25">
        <v>17934.400000000001</v>
      </c>
      <c r="D35" s="25">
        <v>0</v>
      </c>
      <c r="E35" s="25">
        <v>0</v>
      </c>
      <c r="F35" s="25">
        <v>0</v>
      </c>
      <c r="G35" s="21">
        <f t="shared" si="3"/>
        <v>0</v>
      </c>
      <c r="H35" s="21"/>
    </row>
    <row r="36" spans="1:8" ht="27" customHeight="1">
      <c r="A36" s="24" t="s">
        <v>37</v>
      </c>
      <c r="B36" s="25">
        <v>3523809.5</v>
      </c>
      <c r="C36" s="25">
        <v>3523809.5</v>
      </c>
      <c r="D36" s="25">
        <v>0</v>
      </c>
      <c r="E36" s="25">
        <v>0</v>
      </c>
      <c r="F36" s="25">
        <v>0</v>
      </c>
      <c r="G36" s="21">
        <f t="shared" si="3"/>
        <v>0</v>
      </c>
      <c r="H36" s="21"/>
    </row>
    <row r="37" spans="1:8" ht="27" customHeight="1">
      <c r="A37" s="24" t="s">
        <v>38</v>
      </c>
      <c r="B37" s="25">
        <v>4078462.2</v>
      </c>
      <c r="C37" s="25">
        <v>4078462.2</v>
      </c>
      <c r="D37" s="25">
        <v>2039231.1</v>
      </c>
      <c r="E37" s="25">
        <v>2039231.1</v>
      </c>
      <c r="F37" s="25">
        <v>2093327.84</v>
      </c>
      <c r="G37" s="21">
        <f t="shared" si="3"/>
        <v>0.51326400426121399</v>
      </c>
      <c r="H37" s="21">
        <f t="shared" si="4"/>
        <v>1.026528008522428</v>
      </c>
    </row>
    <row r="38" spans="1:8" ht="50.25" customHeight="1">
      <c r="A38" s="22" t="s">
        <v>39</v>
      </c>
      <c r="B38" s="25">
        <v>82666.3</v>
      </c>
      <c r="C38" s="25">
        <v>82666.3</v>
      </c>
      <c r="D38" s="25">
        <v>0</v>
      </c>
      <c r="E38" s="25">
        <v>0</v>
      </c>
      <c r="F38" s="25">
        <v>0</v>
      </c>
      <c r="G38" s="21">
        <f t="shared" si="3"/>
        <v>0</v>
      </c>
      <c r="H38" s="21"/>
    </row>
    <row r="39" spans="1:8" ht="27" customHeight="1">
      <c r="A39" s="22" t="s">
        <v>40</v>
      </c>
      <c r="B39" s="25">
        <v>203104.4</v>
      </c>
      <c r="C39" s="25">
        <v>203104.4</v>
      </c>
      <c r="D39" s="25">
        <v>0</v>
      </c>
      <c r="E39" s="25">
        <v>0</v>
      </c>
      <c r="F39" s="25">
        <v>0</v>
      </c>
      <c r="G39" s="21">
        <f t="shared" si="3"/>
        <v>0</v>
      </c>
      <c r="H39" s="21"/>
    </row>
    <row r="40" spans="1:8" ht="27" customHeight="1">
      <c r="A40" s="22" t="s">
        <v>41</v>
      </c>
      <c r="B40" s="25">
        <v>104206.39999999999</v>
      </c>
      <c r="C40" s="25">
        <v>104206.39999999999</v>
      </c>
      <c r="D40" s="25">
        <v>35457.599999999999</v>
      </c>
      <c r="E40" s="25">
        <v>35457.599999999999</v>
      </c>
      <c r="F40" s="25">
        <v>35457.629999999997</v>
      </c>
      <c r="G40" s="21">
        <f t="shared" si="3"/>
        <v>0.34026345790661611</v>
      </c>
      <c r="H40" s="21">
        <f t="shared" si="4"/>
        <v>1.0000008460809531</v>
      </c>
    </row>
    <row r="41" spans="1:8" ht="27" customHeight="1">
      <c r="A41" s="26" t="s">
        <v>42</v>
      </c>
      <c r="B41" s="25">
        <v>1731</v>
      </c>
      <c r="C41" s="25">
        <v>1731</v>
      </c>
      <c r="D41" s="25">
        <v>432.8</v>
      </c>
      <c r="E41" s="25">
        <v>432.8</v>
      </c>
      <c r="F41" s="25">
        <v>262.97000000000003</v>
      </c>
      <c r="G41" s="21">
        <f t="shared" si="3"/>
        <v>0.15191796649335645</v>
      </c>
      <c r="H41" s="21">
        <f t="shared" si="4"/>
        <v>0.60760166358595202</v>
      </c>
    </row>
    <row r="42" spans="1:8" ht="27" customHeight="1">
      <c r="A42" s="26" t="s">
        <v>43</v>
      </c>
      <c r="B42" s="25">
        <v>1419708.2</v>
      </c>
      <c r="C42" s="25">
        <v>1419708.2</v>
      </c>
      <c r="D42" s="25">
        <v>0</v>
      </c>
      <c r="E42" s="25">
        <v>0</v>
      </c>
      <c r="F42" s="25">
        <v>0</v>
      </c>
      <c r="G42" s="21">
        <f t="shared" si="3"/>
        <v>0</v>
      </c>
      <c r="H42" s="21"/>
    </row>
    <row r="43" spans="1:8" ht="20.25" customHeight="1">
      <c r="A43" s="24" t="s">
        <v>44</v>
      </c>
      <c r="B43" s="25">
        <v>3088966.5</v>
      </c>
      <c r="C43" s="25">
        <v>3088966.5</v>
      </c>
      <c r="D43" s="25">
        <v>765057.7</v>
      </c>
      <c r="E43" s="25">
        <v>765057.7</v>
      </c>
      <c r="F43" s="25">
        <f>633970.45+742625.74</f>
        <v>1376596.19</v>
      </c>
      <c r="G43" s="21">
        <f t="shared" si="3"/>
        <v>0.44564943970742316</v>
      </c>
      <c r="H43" s="21">
        <f t="shared" si="4"/>
        <v>1.7993364291346914</v>
      </c>
    </row>
    <row r="44" spans="1:8" ht="20.25" customHeight="1">
      <c r="A44" s="18" t="s">
        <v>45</v>
      </c>
      <c r="B44" s="19">
        <f>SUM(B45:B48)</f>
        <v>-26046988.200000003</v>
      </c>
      <c r="C44" s="19">
        <f>SUM(C45:C48)</f>
        <v>-162797799.60000002</v>
      </c>
      <c r="D44" s="19">
        <f>SUM(D45:D48)</f>
        <v>-165944813.69999999</v>
      </c>
      <c r="E44" s="19">
        <f>SUM(E45:E48)</f>
        <v>-235580759.19999999</v>
      </c>
      <c r="F44" s="19">
        <f>SUM(F45:F48)</f>
        <v>-298475018.79999995</v>
      </c>
      <c r="G44" s="15">
        <f t="shared" si="3"/>
        <v>1.8334094166712553</v>
      </c>
      <c r="H44" s="15">
        <f t="shared" si="4"/>
        <v>1.2669753668066113</v>
      </c>
    </row>
    <row r="45" spans="1:8" ht="32.25" customHeight="1">
      <c r="A45" s="22" t="s">
        <v>46</v>
      </c>
      <c r="B45" s="27">
        <v>-57546988.200000003</v>
      </c>
      <c r="C45" s="27">
        <v>-194297799.60000002</v>
      </c>
      <c r="D45" s="19">
        <v>0</v>
      </c>
      <c r="E45" s="20">
        <v>-194297799.59999999</v>
      </c>
      <c r="F45" s="20">
        <v>-194297799.59999999</v>
      </c>
      <c r="G45" s="15">
        <f t="shared" si="3"/>
        <v>0.99999999999999989</v>
      </c>
      <c r="H45" s="15">
        <f t="shared" si="4"/>
        <v>1</v>
      </c>
    </row>
    <row r="46" spans="1:8" ht="32.25" customHeight="1">
      <c r="A46" s="22" t="s">
        <v>47</v>
      </c>
      <c r="B46" s="27">
        <v>31500000</v>
      </c>
      <c r="C46" s="27">
        <v>31500000</v>
      </c>
      <c r="D46" s="27">
        <v>0</v>
      </c>
      <c r="E46" s="27">
        <v>0</v>
      </c>
      <c r="F46" s="27">
        <v>0</v>
      </c>
      <c r="G46" s="21">
        <f t="shared" si="3"/>
        <v>0</v>
      </c>
      <c r="H46" s="21"/>
    </row>
    <row r="47" spans="1:8" ht="32.25" customHeight="1">
      <c r="A47" s="22" t="s">
        <v>48</v>
      </c>
      <c r="B47" s="27">
        <v>0</v>
      </c>
      <c r="C47" s="27">
        <v>0</v>
      </c>
      <c r="D47" s="27">
        <v>-165944813.69999999</v>
      </c>
      <c r="E47" s="27">
        <v>-41282959.599999979</v>
      </c>
      <c r="F47" s="20">
        <v>-104176672.81999999</v>
      </c>
      <c r="G47" s="21"/>
      <c r="H47" s="21">
        <f t="shared" si="4"/>
        <v>2.5234787871168045</v>
      </c>
    </row>
    <row r="48" spans="1:8" ht="32.25" customHeight="1">
      <c r="A48" s="16" t="s">
        <v>49</v>
      </c>
      <c r="B48" s="27">
        <v>0</v>
      </c>
      <c r="C48" s="27">
        <v>0</v>
      </c>
      <c r="D48" s="27">
        <v>0</v>
      </c>
      <c r="E48" s="27">
        <v>0</v>
      </c>
      <c r="F48" s="27">
        <v>-546.38</v>
      </c>
      <c r="G48" s="21"/>
      <c r="H48" s="21"/>
    </row>
    <row r="49" spans="1:231" ht="20.25" customHeight="1">
      <c r="A49" s="18" t="s">
        <v>50</v>
      </c>
      <c r="B49" s="19">
        <f>B51+B61</f>
        <v>202727974.89999998</v>
      </c>
      <c r="C49" s="19">
        <f>C51+C61</f>
        <v>320516482.09999996</v>
      </c>
      <c r="D49" s="19">
        <f>D51+D61</f>
        <v>214275552.30000001</v>
      </c>
      <c r="E49" s="19">
        <f>E51+E61</f>
        <v>335971592.19999999</v>
      </c>
      <c r="F49" s="19">
        <f>F51+F61</f>
        <v>327843375.75000006</v>
      </c>
      <c r="G49" s="15">
        <f t="shared" si="3"/>
        <v>1.0228596470359179</v>
      </c>
      <c r="H49" s="15">
        <f t="shared" si="4"/>
        <v>0.97580683415292657</v>
      </c>
    </row>
    <row r="50" spans="1:231" ht="20.25" customHeight="1">
      <c r="A50" s="16" t="s">
        <v>51</v>
      </c>
      <c r="B50" s="20"/>
      <c r="C50" s="20"/>
      <c r="D50" s="20"/>
      <c r="E50" s="20"/>
      <c r="F50" s="20"/>
      <c r="G50" s="15"/>
      <c r="H50" s="15"/>
    </row>
    <row r="51" spans="1:231" ht="20.25" customHeight="1">
      <c r="A51" s="18" t="s">
        <v>14</v>
      </c>
      <c r="B51" s="19">
        <f>B53+B56+B58</f>
        <v>268063831.69999999</v>
      </c>
      <c r="C51" s="19">
        <f>C53+C56+C58</f>
        <v>385852338.89999998</v>
      </c>
      <c r="D51" s="19">
        <f>D53+D56+D58</f>
        <v>230758996.5</v>
      </c>
      <c r="E51" s="19">
        <f>E53+E56+E58</f>
        <v>366259857.89999998</v>
      </c>
      <c r="F51" s="19">
        <f>F53+F56+F58</f>
        <v>357733864.59000003</v>
      </c>
      <c r="G51" s="15">
        <f t="shared" si="3"/>
        <v>0.92712633441548919</v>
      </c>
      <c r="H51" s="15">
        <f t="shared" si="4"/>
        <v>0.97672146393851389</v>
      </c>
    </row>
    <row r="52" spans="1:231" ht="20.25" customHeight="1">
      <c r="A52" s="16" t="s">
        <v>12</v>
      </c>
      <c r="B52" s="20"/>
      <c r="C52" s="20"/>
      <c r="D52" s="20"/>
      <c r="E52" s="20"/>
      <c r="F52" s="20"/>
      <c r="G52" s="15"/>
      <c r="H52" s="15"/>
    </row>
    <row r="53" spans="1:231" ht="33" customHeight="1">
      <c r="A53" s="18" t="s">
        <v>52</v>
      </c>
      <c r="B53" s="19">
        <f>B54+B55</f>
        <v>152196135.09999999</v>
      </c>
      <c r="C53" s="19">
        <f>C54+C55</f>
        <v>133233830.89999999</v>
      </c>
      <c r="D53" s="19">
        <f>D54+D55</f>
        <v>19793123.900000002</v>
      </c>
      <c r="E53" s="19">
        <f>E54+E55</f>
        <v>18543173.900000002</v>
      </c>
      <c r="F53" s="19">
        <f>F54+F55</f>
        <v>8262982.2300000004</v>
      </c>
      <c r="G53" s="15">
        <f t="shared" si="3"/>
        <v>6.2018649273860978E-2</v>
      </c>
      <c r="H53" s="15">
        <f t="shared" si="4"/>
        <v>0.44560776243380856</v>
      </c>
    </row>
    <row r="54" spans="1:231" ht="23.25" customHeight="1">
      <c r="A54" s="16" t="s">
        <v>53</v>
      </c>
      <c r="B54" s="20">
        <v>102820135.09999999</v>
      </c>
      <c r="C54" s="20">
        <v>83857830.899999991</v>
      </c>
      <c r="D54" s="20">
        <v>19793123.900000002</v>
      </c>
      <c r="E54" s="20">
        <v>18543173.900000002</v>
      </c>
      <c r="F54" s="20">
        <v>8262982.2300000004</v>
      </c>
      <c r="G54" s="15">
        <f t="shared" si="3"/>
        <v>9.853560652974154E-2</v>
      </c>
      <c r="H54" s="15">
        <f t="shared" si="4"/>
        <v>0.44560776243380856</v>
      </c>
    </row>
    <row r="55" spans="1:231" ht="23.25" customHeight="1">
      <c r="A55" s="16" t="s">
        <v>54</v>
      </c>
      <c r="B55" s="20">
        <v>49376000</v>
      </c>
      <c r="C55" s="20">
        <v>49376000</v>
      </c>
      <c r="D55" s="19">
        <v>0</v>
      </c>
      <c r="E55" s="19">
        <v>0</v>
      </c>
      <c r="F55" s="28">
        <v>0</v>
      </c>
      <c r="G55" s="21">
        <f t="shared" si="3"/>
        <v>0</v>
      </c>
      <c r="H55" s="15"/>
    </row>
    <row r="56" spans="1:231" ht="35.25" customHeight="1">
      <c r="A56" s="18" t="s">
        <v>55</v>
      </c>
      <c r="B56" s="19">
        <f>B57</f>
        <v>-126074703.40000001</v>
      </c>
      <c r="C56" s="19">
        <f>C57</f>
        <v>-126074703.40000001</v>
      </c>
      <c r="D56" s="19">
        <f>D57</f>
        <v>-30976527.399999999</v>
      </c>
      <c r="E56" s="19">
        <f>E57</f>
        <v>-30976527.399999999</v>
      </c>
      <c r="F56" s="19">
        <f>F57</f>
        <v>-29222328.989999998</v>
      </c>
      <c r="G56" s="15">
        <f t="shared" si="3"/>
        <v>0.23178582381658014</v>
      </c>
      <c r="H56" s="15">
        <f t="shared" si="4"/>
        <v>0.9433700754333102</v>
      </c>
    </row>
    <row r="57" spans="1:231" ht="24.75" customHeight="1">
      <c r="A57" s="16" t="s">
        <v>16</v>
      </c>
      <c r="B57" s="20">
        <v>-126074703.40000001</v>
      </c>
      <c r="C57" s="20">
        <v>-126074703.40000001</v>
      </c>
      <c r="D57" s="20">
        <v>-30976527.399999999</v>
      </c>
      <c r="E57" s="20">
        <v>-30976527.399999999</v>
      </c>
      <c r="F57" s="20">
        <v>-29222328.989999998</v>
      </c>
      <c r="G57" s="21">
        <f t="shared" si="3"/>
        <v>0.23178582381658014</v>
      </c>
      <c r="H57" s="21">
        <f t="shared" si="4"/>
        <v>0.9433700754333102</v>
      </c>
    </row>
    <row r="58" spans="1:231" ht="60" customHeight="1">
      <c r="A58" s="18" t="s">
        <v>56</v>
      </c>
      <c r="B58" s="19">
        <f t="shared" ref="B58:F59" si="5">B59</f>
        <v>241942400</v>
      </c>
      <c r="C58" s="19">
        <f t="shared" si="5"/>
        <v>378693211.39999998</v>
      </c>
      <c r="D58" s="19">
        <f t="shared" si="5"/>
        <v>241942400</v>
      </c>
      <c r="E58" s="19">
        <f t="shared" si="5"/>
        <v>378693211.39999998</v>
      </c>
      <c r="F58" s="19">
        <f t="shared" si="5"/>
        <v>378693211.35000002</v>
      </c>
      <c r="G58" s="15">
        <f t="shared" si="3"/>
        <v>0.99999999986796717</v>
      </c>
      <c r="H58" s="15">
        <f t="shared" si="4"/>
        <v>0.99999999986796717</v>
      </c>
    </row>
    <row r="59" spans="1:231" ht="20.25" customHeight="1">
      <c r="A59" s="16" t="s">
        <v>16</v>
      </c>
      <c r="B59" s="20">
        <f t="shared" si="5"/>
        <v>241942400</v>
      </c>
      <c r="C59" s="20">
        <f t="shared" si="5"/>
        <v>378693211.39999998</v>
      </c>
      <c r="D59" s="20">
        <f t="shared" si="5"/>
        <v>241942400</v>
      </c>
      <c r="E59" s="20">
        <f t="shared" si="5"/>
        <v>378693211.39999998</v>
      </c>
      <c r="F59" s="20">
        <f t="shared" si="5"/>
        <v>378693211.35000002</v>
      </c>
      <c r="G59" s="21">
        <f t="shared" si="3"/>
        <v>0.99999999986796717</v>
      </c>
      <c r="H59" s="21">
        <f t="shared" si="4"/>
        <v>0.99999999986796717</v>
      </c>
    </row>
    <row r="60" spans="1:231" ht="33.75" customHeight="1">
      <c r="A60" s="16" t="s">
        <v>57</v>
      </c>
      <c r="B60" s="20">
        <v>241942400</v>
      </c>
      <c r="C60" s="20">
        <v>378693211.39999998</v>
      </c>
      <c r="D60" s="20">
        <v>241942400</v>
      </c>
      <c r="E60" s="20">
        <v>378693211.39999998</v>
      </c>
      <c r="F60" s="20">
        <v>378693211.35000002</v>
      </c>
      <c r="G60" s="21">
        <f t="shared" si="3"/>
        <v>0.99999999986796717</v>
      </c>
      <c r="H60" s="21">
        <f t="shared" si="4"/>
        <v>0.99999999986796717</v>
      </c>
    </row>
    <row r="61" spans="1:231" ht="27" customHeight="1">
      <c r="A61" s="18" t="s">
        <v>58</v>
      </c>
      <c r="B61" s="29">
        <f>B63+B67+B70+B74</f>
        <v>-65335856.799999997</v>
      </c>
      <c r="C61" s="29">
        <f>C63+C67+C70+C74</f>
        <v>-65335856.799999997</v>
      </c>
      <c r="D61" s="29">
        <f>D63+D67+D70+D74</f>
        <v>-16483444.200000001</v>
      </c>
      <c r="E61" s="29">
        <f>E63+E67+E70+E74</f>
        <v>-30288265.699999999</v>
      </c>
      <c r="F61" s="29">
        <f>F63+F67+F70+F74</f>
        <v>-29890488.84</v>
      </c>
      <c r="G61" s="30">
        <f t="shared" si="3"/>
        <v>0.4574898119343252</v>
      </c>
      <c r="H61" s="30">
        <f t="shared" si="4"/>
        <v>0.98686696478630009</v>
      </c>
    </row>
    <row r="62" spans="1:231" ht="27" customHeight="1">
      <c r="A62" s="16" t="s">
        <v>12</v>
      </c>
      <c r="B62" s="20"/>
      <c r="C62" s="20"/>
      <c r="D62" s="20"/>
      <c r="E62" s="20"/>
      <c r="F62" s="20"/>
      <c r="G62" s="15"/>
      <c r="H62" s="15"/>
    </row>
    <row r="63" spans="1:231" ht="28.5">
      <c r="A63" s="18" t="s">
        <v>59</v>
      </c>
      <c r="B63" s="19">
        <f>B66</f>
        <v>-64780713.899999999</v>
      </c>
      <c r="C63" s="19">
        <f>C66</f>
        <v>-64780713.899999999</v>
      </c>
      <c r="D63" s="19">
        <f>D66</f>
        <v>-16195178.5</v>
      </c>
      <c r="E63" s="19">
        <f>E66</f>
        <v>-30000000</v>
      </c>
      <c r="F63" s="19">
        <f>F66</f>
        <v>-30000000</v>
      </c>
      <c r="G63" s="15">
        <f t="shared" si="3"/>
        <v>0.46310079333657977</v>
      </c>
      <c r="H63" s="15">
        <f t="shared" si="4"/>
        <v>1</v>
      </c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  <c r="EH63" s="31"/>
      <c r="EI63" s="31"/>
      <c r="EJ63" s="31"/>
      <c r="EK63" s="31"/>
      <c r="EL63" s="31"/>
      <c r="EM63" s="31"/>
      <c r="EN63" s="31"/>
      <c r="EO63" s="31"/>
      <c r="EP63" s="31"/>
      <c r="EQ63" s="31"/>
      <c r="ER63" s="31"/>
      <c r="ES63" s="31"/>
      <c r="ET63" s="31"/>
      <c r="EU63" s="31"/>
      <c r="EV63" s="31"/>
      <c r="EW63" s="31"/>
      <c r="EX63" s="31"/>
      <c r="EY63" s="31"/>
      <c r="EZ63" s="31"/>
      <c r="FA63" s="31"/>
      <c r="FB63" s="31"/>
      <c r="FC63" s="31"/>
      <c r="FD63" s="31"/>
      <c r="FE63" s="31"/>
      <c r="FF63" s="31"/>
      <c r="FG63" s="31"/>
      <c r="FH63" s="31"/>
      <c r="FI63" s="31"/>
      <c r="FJ63" s="31"/>
      <c r="FK63" s="31"/>
      <c r="FL63" s="31"/>
      <c r="FM63" s="31"/>
      <c r="FN63" s="31"/>
      <c r="FO63" s="31"/>
      <c r="FP63" s="31"/>
      <c r="FQ63" s="31"/>
      <c r="FR63" s="31"/>
      <c r="FS63" s="31"/>
      <c r="FT63" s="31"/>
      <c r="FU63" s="31"/>
      <c r="FV63" s="31"/>
      <c r="FW63" s="31"/>
      <c r="FX63" s="31"/>
      <c r="FY63" s="31"/>
      <c r="FZ63" s="31"/>
      <c r="GA63" s="31"/>
      <c r="GB63" s="31"/>
      <c r="GC63" s="31"/>
      <c r="GD63" s="31"/>
      <c r="GE63" s="31"/>
      <c r="GF63" s="31"/>
      <c r="GG63" s="31"/>
      <c r="GH63" s="31"/>
      <c r="GI63" s="31"/>
      <c r="GJ63" s="31"/>
      <c r="GK63" s="31"/>
      <c r="GL63" s="31"/>
      <c r="GM63" s="31"/>
      <c r="GN63" s="31"/>
      <c r="GO63" s="31"/>
      <c r="GP63" s="31"/>
      <c r="GQ63" s="31"/>
      <c r="GR63" s="31"/>
      <c r="GS63" s="31"/>
      <c r="GT63" s="31"/>
      <c r="GU63" s="31"/>
      <c r="GV63" s="31"/>
      <c r="GW63" s="31"/>
      <c r="GX63" s="31"/>
      <c r="GY63" s="31"/>
      <c r="GZ63" s="31"/>
      <c r="HA63" s="31"/>
      <c r="HB63" s="31"/>
      <c r="HC63" s="31"/>
      <c r="HD63" s="31"/>
      <c r="HE63" s="31"/>
      <c r="HF63" s="31"/>
      <c r="HG63" s="31"/>
      <c r="HH63" s="31"/>
      <c r="HI63" s="31"/>
      <c r="HJ63" s="31"/>
      <c r="HK63" s="31"/>
      <c r="HL63" s="31"/>
      <c r="HM63" s="31"/>
      <c r="HN63" s="31"/>
      <c r="HO63" s="31"/>
      <c r="HP63" s="31"/>
      <c r="HQ63" s="31"/>
      <c r="HR63" s="31"/>
      <c r="HS63" s="31"/>
      <c r="HT63" s="31"/>
      <c r="HU63" s="31"/>
      <c r="HV63" s="31"/>
      <c r="HW63" s="31"/>
    </row>
    <row r="64" spans="1:231" ht="21" customHeight="1">
      <c r="A64" s="16" t="s">
        <v>16</v>
      </c>
      <c r="B64" s="20">
        <f>B63</f>
        <v>-64780713.899999999</v>
      </c>
      <c r="C64" s="20">
        <f>C63</f>
        <v>-64780713.899999999</v>
      </c>
      <c r="D64" s="20">
        <f>D63</f>
        <v>-16195178.5</v>
      </c>
      <c r="E64" s="20">
        <f>E63</f>
        <v>-30000000</v>
      </c>
      <c r="F64" s="20">
        <f>F63</f>
        <v>-30000000</v>
      </c>
      <c r="G64" s="21">
        <f t="shared" si="3"/>
        <v>0.46310079333657977</v>
      </c>
      <c r="H64" s="21">
        <f t="shared" si="4"/>
        <v>1</v>
      </c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  <c r="DT64" s="31"/>
      <c r="DU64" s="31"/>
      <c r="DV64" s="31"/>
      <c r="DW64" s="31"/>
      <c r="DX64" s="31"/>
      <c r="DY64" s="31"/>
      <c r="DZ64" s="31"/>
      <c r="EA64" s="31"/>
      <c r="EB64" s="31"/>
      <c r="EC64" s="31"/>
      <c r="ED64" s="31"/>
      <c r="EE64" s="31"/>
      <c r="EF64" s="31"/>
      <c r="EG64" s="31"/>
      <c r="EH64" s="31"/>
      <c r="EI64" s="31"/>
      <c r="EJ64" s="31"/>
      <c r="EK64" s="31"/>
      <c r="EL64" s="31"/>
      <c r="EM64" s="31"/>
      <c r="EN64" s="31"/>
      <c r="EO64" s="31"/>
      <c r="EP64" s="31"/>
      <c r="EQ64" s="31"/>
      <c r="ER64" s="31"/>
      <c r="ES64" s="31"/>
      <c r="ET64" s="31"/>
      <c r="EU64" s="31"/>
      <c r="EV64" s="31"/>
      <c r="EW64" s="31"/>
      <c r="EX64" s="31"/>
      <c r="EY64" s="31"/>
      <c r="EZ64" s="31"/>
      <c r="FA64" s="31"/>
      <c r="FB64" s="31"/>
      <c r="FC64" s="31"/>
      <c r="FD64" s="31"/>
      <c r="FE64" s="31"/>
      <c r="FF64" s="31"/>
      <c r="FG64" s="31"/>
      <c r="FH64" s="31"/>
      <c r="FI64" s="31"/>
      <c r="FJ64" s="31"/>
      <c r="FK64" s="31"/>
      <c r="FL64" s="31"/>
      <c r="FM64" s="31"/>
      <c r="FN64" s="31"/>
      <c r="FO64" s="31"/>
      <c r="FP64" s="31"/>
      <c r="FQ64" s="31"/>
      <c r="FR64" s="31"/>
      <c r="FS64" s="31"/>
      <c r="FT64" s="31"/>
      <c r="FU64" s="31"/>
      <c r="FV64" s="31"/>
      <c r="FW64" s="31"/>
      <c r="FX64" s="31"/>
      <c r="FY64" s="31"/>
      <c r="FZ64" s="31"/>
      <c r="GA64" s="31"/>
      <c r="GB64" s="31"/>
      <c r="GC64" s="31"/>
      <c r="GD64" s="31"/>
      <c r="GE64" s="31"/>
      <c r="GF64" s="31"/>
      <c r="GG64" s="31"/>
      <c r="GH64" s="31"/>
      <c r="GI64" s="31"/>
      <c r="GJ64" s="31"/>
      <c r="GK64" s="31"/>
      <c r="GL64" s="31"/>
      <c r="GM64" s="31"/>
      <c r="GN64" s="31"/>
      <c r="GO64" s="31"/>
      <c r="GP64" s="31"/>
      <c r="GQ64" s="31"/>
      <c r="GR64" s="31"/>
      <c r="GS64" s="31"/>
      <c r="GT64" s="31"/>
      <c r="GU64" s="31"/>
      <c r="GV64" s="31"/>
      <c r="GW64" s="31"/>
      <c r="GX64" s="31"/>
      <c r="GY64" s="31"/>
      <c r="GZ64" s="31"/>
      <c r="HA64" s="31"/>
      <c r="HB64" s="31"/>
      <c r="HC64" s="31"/>
      <c r="HD64" s="31"/>
      <c r="HE64" s="31"/>
      <c r="HF64" s="31"/>
      <c r="HG64" s="31"/>
      <c r="HH64" s="31"/>
      <c r="HI64" s="31"/>
      <c r="HJ64" s="31"/>
      <c r="HK64" s="31"/>
      <c r="HL64" s="31"/>
      <c r="HM64" s="31"/>
      <c r="HN64" s="31"/>
      <c r="HO64" s="31"/>
      <c r="HP64" s="31"/>
      <c r="HQ64" s="31"/>
      <c r="HR64" s="31"/>
      <c r="HS64" s="31"/>
      <c r="HT64" s="31"/>
      <c r="HU64" s="31"/>
      <c r="HV64" s="31"/>
      <c r="HW64" s="31"/>
    </row>
    <row r="65" spans="1:231" ht="21" customHeight="1">
      <c r="A65" s="16" t="s">
        <v>17</v>
      </c>
      <c r="B65" s="20"/>
      <c r="C65" s="20"/>
      <c r="D65" s="20"/>
      <c r="E65" s="20"/>
      <c r="F65" s="20"/>
      <c r="G65" s="21"/>
      <c r="H65" s="2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  <c r="DS65" s="31"/>
      <c r="DT65" s="31"/>
      <c r="DU65" s="31"/>
      <c r="DV65" s="31"/>
      <c r="DW65" s="31"/>
      <c r="DX65" s="31"/>
      <c r="DY65" s="31"/>
      <c r="DZ65" s="31"/>
      <c r="EA65" s="31"/>
      <c r="EB65" s="31"/>
      <c r="EC65" s="31"/>
      <c r="ED65" s="31"/>
      <c r="EE65" s="31"/>
      <c r="EF65" s="31"/>
      <c r="EG65" s="31"/>
      <c r="EH65" s="31"/>
      <c r="EI65" s="31"/>
      <c r="EJ65" s="31"/>
      <c r="EK65" s="31"/>
      <c r="EL65" s="31"/>
      <c r="EM65" s="31"/>
      <c r="EN65" s="31"/>
      <c r="EO65" s="31"/>
      <c r="EP65" s="31"/>
      <c r="EQ65" s="31"/>
      <c r="ER65" s="31"/>
      <c r="ES65" s="31"/>
      <c r="ET65" s="31"/>
      <c r="EU65" s="31"/>
      <c r="EV65" s="31"/>
      <c r="EW65" s="31"/>
      <c r="EX65" s="31"/>
      <c r="EY65" s="31"/>
      <c r="EZ65" s="31"/>
      <c r="FA65" s="31"/>
      <c r="FB65" s="31"/>
      <c r="FC65" s="31"/>
      <c r="FD65" s="31"/>
      <c r="FE65" s="31"/>
      <c r="FF65" s="31"/>
      <c r="FG65" s="31"/>
      <c r="FH65" s="31"/>
      <c r="FI65" s="31"/>
      <c r="FJ65" s="31"/>
      <c r="FK65" s="31"/>
      <c r="FL65" s="31"/>
      <c r="FM65" s="31"/>
      <c r="FN65" s="31"/>
      <c r="FO65" s="31"/>
      <c r="FP65" s="31"/>
      <c r="FQ65" s="31"/>
      <c r="FR65" s="31"/>
      <c r="FS65" s="31"/>
      <c r="FT65" s="31"/>
      <c r="FU65" s="31"/>
      <c r="FV65" s="31"/>
      <c r="FW65" s="31"/>
      <c r="FX65" s="31"/>
      <c r="FY65" s="31"/>
      <c r="FZ65" s="31"/>
      <c r="GA65" s="31"/>
      <c r="GB65" s="31"/>
      <c r="GC65" s="31"/>
      <c r="GD65" s="31"/>
      <c r="GE65" s="31"/>
      <c r="GF65" s="31"/>
      <c r="GG65" s="31"/>
      <c r="GH65" s="31"/>
      <c r="GI65" s="31"/>
      <c r="GJ65" s="31"/>
      <c r="GK65" s="31"/>
      <c r="GL65" s="31"/>
      <c r="GM65" s="31"/>
      <c r="GN65" s="31"/>
      <c r="GO65" s="31"/>
      <c r="GP65" s="31"/>
      <c r="GQ65" s="31"/>
      <c r="GR65" s="31"/>
      <c r="GS65" s="31"/>
      <c r="GT65" s="31"/>
      <c r="GU65" s="31"/>
      <c r="GV65" s="31"/>
      <c r="GW65" s="31"/>
      <c r="GX65" s="31"/>
      <c r="GY65" s="31"/>
      <c r="GZ65" s="31"/>
      <c r="HA65" s="31"/>
      <c r="HB65" s="31"/>
      <c r="HC65" s="31"/>
      <c r="HD65" s="31"/>
      <c r="HE65" s="31"/>
      <c r="HF65" s="31"/>
      <c r="HG65" s="31"/>
      <c r="HH65" s="31"/>
      <c r="HI65" s="31"/>
      <c r="HJ65" s="31"/>
      <c r="HK65" s="31"/>
      <c r="HL65" s="31"/>
      <c r="HM65" s="31"/>
      <c r="HN65" s="31"/>
      <c r="HO65" s="31"/>
      <c r="HP65" s="31"/>
      <c r="HQ65" s="31"/>
      <c r="HR65" s="31"/>
      <c r="HS65" s="31"/>
      <c r="HT65" s="31"/>
      <c r="HU65" s="31"/>
      <c r="HV65" s="31"/>
      <c r="HW65" s="31"/>
    </row>
    <row r="66" spans="1:231" ht="34.5" customHeight="1">
      <c r="A66" s="22" t="s">
        <v>60</v>
      </c>
      <c r="B66" s="20">
        <v>-64780713.899999999</v>
      </c>
      <c r="C66" s="20">
        <v>-64780713.899999999</v>
      </c>
      <c r="D66" s="20">
        <v>-16195178.5</v>
      </c>
      <c r="E66" s="20">
        <v>-30000000</v>
      </c>
      <c r="F66" s="20">
        <v>-30000000</v>
      </c>
      <c r="G66" s="21">
        <f t="shared" si="3"/>
        <v>0.46310079333657977</v>
      </c>
      <c r="H66" s="21">
        <f t="shared" si="4"/>
        <v>1</v>
      </c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  <c r="DI66" s="31"/>
      <c r="DJ66" s="31"/>
      <c r="DK66" s="31"/>
      <c r="DL66" s="31"/>
      <c r="DM66" s="31"/>
      <c r="DN66" s="31"/>
      <c r="DO66" s="31"/>
      <c r="DP66" s="31"/>
      <c r="DQ66" s="31"/>
      <c r="DR66" s="31"/>
      <c r="DS66" s="31"/>
      <c r="DT66" s="31"/>
      <c r="DU66" s="31"/>
      <c r="DV66" s="31"/>
      <c r="DW66" s="31"/>
      <c r="DX66" s="31"/>
      <c r="DY66" s="31"/>
      <c r="DZ66" s="31"/>
      <c r="EA66" s="31"/>
      <c r="EB66" s="31"/>
      <c r="EC66" s="31"/>
      <c r="ED66" s="31"/>
      <c r="EE66" s="31"/>
      <c r="EF66" s="31"/>
      <c r="EG66" s="31"/>
      <c r="EH66" s="31"/>
      <c r="EI66" s="31"/>
      <c r="EJ66" s="31"/>
      <c r="EK66" s="31"/>
      <c r="EL66" s="31"/>
      <c r="EM66" s="31"/>
      <c r="EN66" s="31"/>
      <c r="EO66" s="31"/>
      <c r="EP66" s="31"/>
      <c r="EQ66" s="31"/>
      <c r="ER66" s="31"/>
      <c r="ES66" s="31"/>
      <c r="ET66" s="31"/>
      <c r="EU66" s="31"/>
      <c r="EV66" s="31"/>
      <c r="EW66" s="31"/>
      <c r="EX66" s="31"/>
      <c r="EY66" s="31"/>
      <c r="EZ66" s="31"/>
      <c r="FA66" s="31"/>
      <c r="FB66" s="31"/>
      <c r="FC66" s="31"/>
      <c r="FD66" s="31"/>
      <c r="FE66" s="31"/>
      <c r="FF66" s="31"/>
      <c r="FG66" s="31"/>
      <c r="FH66" s="31"/>
      <c r="FI66" s="31"/>
      <c r="FJ66" s="31"/>
      <c r="FK66" s="31"/>
      <c r="FL66" s="31"/>
      <c r="FM66" s="31"/>
      <c r="FN66" s="31"/>
      <c r="FO66" s="31"/>
      <c r="FP66" s="31"/>
      <c r="FQ66" s="31"/>
      <c r="FR66" s="31"/>
      <c r="FS66" s="31"/>
      <c r="FT66" s="31"/>
      <c r="FU66" s="31"/>
      <c r="FV66" s="31"/>
      <c r="FW66" s="31"/>
      <c r="FX66" s="31"/>
      <c r="FY66" s="31"/>
      <c r="FZ66" s="31"/>
      <c r="GA66" s="31"/>
      <c r="GB66" s="31"/>
      <c r="GC66" s="31"/>
      <c r="GD66" s="31"/>
      <c r="GE66" s="31"/>
      <c r="GF66" s="31"/>
      <c r="GG66" s="31"/>
      <c r="GH66" s="31"/>
      <c r="GI66" s="31"/>
      <c r="GJ66" s="31"/>
      <c r="GK66" s="31"/>
      <c r="GL66" s="31"/>
      <c r="GM66" s="31"/>
      <c r="GN66" s="31"/>
      <c r="GO66" s="31"/>
      <c r="GP66" s="31"/>
      <c r="GQ66" s="31"/>
      <c r="GR66" s="31"/>
      <c r="GS66" s="31"/>
      <c r="GT66" s="31"/>
      <c r="GU66" s="31"/>
      <c r="GV66" s="31"/>
      <c r="GW66" s="31"/>
      <c r="GX66" s="31"/>
      <c r="GY66" s="31"/>
      <c r="GZ66" s="31"/>
      <c r="HA66" s="31"/>
      <c r="HB66" s="31"/>
      <c r="HC66" s="31"/>
      <c r="HD66" s="31"/>
      <c r="HE66" s="31"/>
      <c r="HF66" s="31"/>
      <c r="HG66" s="31"/>
      <c r="HH66" s="31"/>
      <c r="HI66" s="31"/>
      <c r="HJ66" s="31"/>
      <c r="HK66" s="31"/>
      <c r="HL66" s="31"/>
      <c r="HM66" s="31"/>
      <c r="HN66" s="31"/>
      <c r="HO66" s="31"/>
      <c r="HP66" s="31"/>
      <c r="HQ66" s="31"/>
      <c r="HR66" s="31"/>
      <c r="HS66" s="31"/>
      <c r="HT66" s="31"/>
      <c r="HU66" s="31"/>
      <c r="HV66" s="31"/>
      <c r="HW66" s="31"/>
    </row>
    <row r="67" spans="1:231" ht="42.75">
      <c r="A67" s="18" t="s">
        <v>61</v>
      </c>
      <c r="B67" s="19">
        <f>B69</f>
        <v>884918.2</v>
      </c>
      <c r="C67" s="19">
        <f>C69</f>
        <v>884918.2</v>
      </c>
      <c r="D67" s="19">
        <f>D69</f>
        <v>190277.6</v>
      </c>
      <c r="E67" s="19">
        <f>E69</f>
        <v>190277.6</v>
      </c>
      <c r="F67" s="19">
        <f>F69</f>
        <v>202062.04</v>
      </c>
      <c r="G67" s="15">
        <f t="shared" si="3"/>
        <v>0.22833979457084283</v>
      </c>
      <c r="H67" s="15">
        <f t="shared" si="4"/>
        <v>1.0619328812219619</v>
      </c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1"/>
      <c r="EI67" s="31"/>
      <c r="EJ67" s="31"/>
      <c r="EK67" s="31"/>
      <c r="EL67" s="31"/>
      <c r="EM67" s="31"/>
      <c r="EN67" s="31"/>
      <c r="EO67" s="31"/>
      <c r="EP67" s="31"/>
      <c r="EQ67" s="31"/>
      <c r="ER67" s="31"/>
      <c r="ES67" s="31"/>
      <c r="ET67" s="31"/>
      <c r="EU67" s="31"/>
      <c r="EV67" s="31"/>
      <c r="EW67" s="31"/>
      <c r="EX67" s="31"/>
      <c r="EY67" s="31"/>
      <c r="EZ67" s="31"/>
      <c r="FA67" s="31"/>
      <c r="FB67" s="31"/>
      <c r="FC67" s="31"/>
      <c r="FD67" s="31"/>
      <c r="FE67" s="31"/>
      <c r="FF67" s="31"/>
      <c r="FG67" s="31"/>
      <c r="FH67" s="31"/>
      <c r="FI67" s="31"/>
      <c r="FJ67" s="31"/>
      <c r="FK67" s="31"/>
      <c r="FL67" s="31"/>
      <c r="FM67" s="31"/>
      <c r="FN67" s="31"/>
      <c r="FO67" s="31"/>
      <c r="FP67" s="31"/>
      <c r="FQ67" s="31"/>
      <c r="FR67" s="31"/>
      <c r="FS67" s="31"/>
      <c r="FT67" s="31"/>
      <c r="FU67" s="31"/>
      <c r="FV67" s="31"/>
      <c r="FW67" s="31"/>
      <c r="FX67" s="31"/>
      <c r="FY67" s="31"/>
      <c r="FZ67" s="31"/>
      <c r="GA67" s="31"/>
      <c r="GB67" s="31"/>
      <c r="GC67" s="31"/>
      <c r="GD67" s="31"/>
      <c r="GE67" s="31"/>
      <c r="GF67" s="31"/>
      <c r="GG67" s="31"/>
      <c r="GH67" s="31"/>
      <c r="GI67" s="31"/>
      <c r="GJ67" s="31"/>
      <c r="GK67" s="31"/>
      <c r="GL67" s="31"/>
      <c r="GM67" s="31"/>
      <c r="GN67" s="31"/>
      <c r="GO67" s="31"/>
      <c r="GP67" s="31"/>
      <c r="GQ67" s="31"/>
      <c r="GR67" s="31"/>
      <c r="GS67" s="31"/>
      <c r="GT67" s="31"/>
      <c r="GU67" s="31"/>
      <c r="GV67" s="31"/>
      <c r="GW67" s="31"/>
      <c r="GX67" s="31"/>
      <c r="GY67" s="31"/>
      <c r="GZ67" s="31"/>
      <c r="HA67" s="31"/>
      <c r="HB67" s="31"/>
      <c r="HC67" s="31"/>
      <c r="HD67" s="31"/>
      <c r="HE67" s="31"/>
      <c r="HF67" s="31"/>
      <c r="HG67" s="31"/>
      <c r="HH67" s="31"/>
      <c r="HI67" s="31"/>
      <c r="HJ67" s="31"/>
      <c r="HK67" s="31"/>
      <c r="HL67" s="31"/>
      <c r="HM67" s="31"/>
      <c r="HN67" s="31"/>
      <c r="HO67" s="31"/>
      <c r="HP67" s="31"/>
      <c r="HQ67" s="31"/>
      <c r="HR67" s="31"/>
      <c r="HS67" s="31"/>
      <c r="HT67" s="31"/>
      <c r="HU67" s="31"/>
      <c r="HV67" s="31"/>
      <c r="HW67" s="31"/>
    </row>
    <row r="68" spans="1:231" ht="14.25">
      <c r="A68" s="16" t="s">
        <v>17</v>
      </c>
      <c r="B68" s="20"/>
      <c r="C68" s="20"/>
      <c r="D68" s="20"/>
      <c r="E68" s="20"/>
      <c r="F68" s="20"/>
      <c r="G68" s="15"/>
      <c r="H68" s="15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/>
      <c r="EJ68" s="31"/>
      <c r="EK68" s="31"/>
      <c r="EL68" s="31"/>
      <c r="EM68" s="31"/>
      <c r="EN68" s="31"/>
      <c r="EO68" s="31"/>
      <c r="EP68" s="31"/>
      <c r="EQ68" s="31"/>
      <c r="ER68" s="31"/>
      <c r="ES68" s="31"/>
      <c r="ET68" s="31"/>
      <c r="EU68" s="31"/>
      <c r="EV68" s="31"/>
      <c r="EW68" s="31"/>
      <c r="EX68" s="31"/>
      <c r="EY68" s="31"/>
      <c r="EZ68" s="31"/>
      <c r="FA68" s="31"/>
      <c r="FB68" s="31"/>
      <c r="FC68" s="31"/>
      <c r="FD68" s="31"/>
      <c r="FE68" s="31"/>
      <c r="FF68" s="31"/>
      <c r="FG68" s="31"/>
      <c r="FH68" s="31"/>
      <c r="FI68" s="31"/>
      <c r="FJ68" s="31"/>
      <c r="FK68" s="31"/>
      <c r="FL68" s="31"/>
      <c r="FM68" s="31"/>
      <c r="FN68" s="31"/>
      <c r="FO68" s="31"/>
      <c r="FP68" s="31"/>
      <c r="FQ68" s="31"/>
      <c r="FR68" s="31"/>
      <c r="FS68" s="31"/>
      <c r="FT68" s="31"/>
      <c r="FU68" s="31"/>
      <c r="FV68" s="31"/>
      <c r="FW68" s="31"/>
      <c r="FX68" s="31"/>
      <c r="FY68" s="31"/>
      <c r="FZ68" s="31"/>
      <c r="GA68" s="31"/>
      <c r="GB68" s="31"/>
      <c r="GC68" s="31"/>
      <c r="GD68" s="31"/>
      <c r="GE68" s="31"/>
      <c r="GF68" s="31"/>
      <c r="GG68" s="31"/>
      <c r="GH68" s="31"/>
      <c r="GI68" s="31"/>
      <c r="GJ68" s="31"/>
      <c r="GK68" s="31"/>
      <c r="GL68" s="31"/>
      <c r="GM68" s="31"/>
      <c r="GN68" s="31"/>
      <c r="GO68" s="31"/>
      <c r="GP68" s="31"/>
      <c r="GQ68" s="31"/>
      <c r="GR68" s="31"/>
      <c r="GS68" s="31"/>
      <c r="GT68" s="31"/>
      <c r="GU68" s="31"/>
      <c r="GV68" s="31"/>
      <c r="GW68" s="31"/>
      <c r="GX68" s="31"/>
      <c r="GY68" s="31"/>
      <c r="GZ68" s="31"/>
      <c r="HA68" s="31"/>
      <c r="HB68" s="31"/>
      <c r="HC68" s="31"/>
      <c r="HD68" s="31"/>
      <c r="HE68" s="31"/>
      <c r="HF68" s="31"/>
      <c r="HG68" s="31"/>
      <c r="HH68" s="31"/>
      <c r="HI68" s="31"/>
      <c r="HJ68" s="31"/>
      <c r="HK68" s="31"/>
      <c r="HL68" s="31"/>
      <c r="HM68" s="31"/>
      <c r="HN68" s="31"/>
      <c r="HO68" s="31"/>
      <c r="HP68" s="31"/>
      <c r="HQ68" s="31"/>
      <c r="HR68" s="31"/>
      <c r="HS68" s="31"/>
      <c r="HT68" s="31"/>
      <c r="HU68" s="31"/>
      <c r="HV68" s="31"/>
      <c r="HW68" s="31"/>
    </row>
    <row r="69" spans="1:231" ht="21.75" customHeight="1">
      <c r="A69" s="22" t="s">
        <v>62</v>
      </c>
      <c r="B69" s="20">
        <v>884918.2</v>
      </c>
      <c r="C69" s="20">
        <v>884918.2</v>
      </c>
      <c r="D69" s="20">
        <v>190277.6</v>
      </c>
      <c r="E69" s="20">
        <v>190277.6</v>
      </c>
      <c r="F69" s="20">
        <v>202062.04</v>
      </c>
      <c r="G69" s="21">
        <f t="shared" si="3"/>
        <v>0.22833979457084283</v>
      </c>
      <c r="H69" s="21">
        <f t="shared" si="4"/>
        <v>1.0619328812219619</v>
      </c>
    </row>
    <row r="70" spans="1:231" ht="28.5">
      <c r="A70" s="18" t="s">
        <v>63</v>
      </c>
      <c r="B70" s="19">
        <f>B73</f>
        <v>-1440061.1</v>
      </c>
      <c r="C70" s="19">
        <f>C73</f>
        <v>-1440061.1</v>
      </c>
      <c r="D70" s="19">
        <f>D73</f>
        <v>-478543.3</v>
      </c>
      <c r="E70" s="19">
        <f>E73</f>
        <v>-478543.3</v>
      </c>
      <c r="F70" s="19">
        <f>F73</f>
        <v>-478543.23</v>
      </c>
      <c r="G70" s="15">
        <f t="shared" si="3"/>
        <v>0.33230758750444683</v>
      </c>
      <c r="H70" s="15">
        <f t="shared" si="4"/>
        <v>0.99999985372274569</v>
      </c>
    </row>
    <row r="71" spans="1:231" ht="24.75" customHeight="1">
      <c r="A71" s="16" t="s">
        <v>16</v>
      </c>
      <c r="B71" s="20">
        <f>B70</f>
        <v>-1440061.1</v>
      </c>
      <c r="C71" s="20">
        <f>C70</f>
        <v>-1440061.1</v>
      </c>
      <c r="D71" s="20">
        <f>D70</f>
        <v>-478543.3</v>
      </c>
      <c r="E71" s="20">
        <f>E70</f>
        <v>-478543.3</v>
      </c>
      <c r="F71" s="20">
        <f>F70</f>
        <v>-478543.23</v>
      </c>
      <c r="G71" s="21">
        <f t="shared" si="3"/>
        <v>0.33230758750444683</v>
      </c>
      <c r="H71" s="21">
        <f t="shared" si="4"/>
        <v>0.99999985372274569</v>
      </c>
    </row>
    <row r="72" spans="1:231">
      <c r="A72" s="16" t="s">
        <v>17</v>
      </c>
      <c r="B72" s="20"/>
      <c r="C72" s="20"/>
      <c r="D72" s="20"/>
      <c r="E72" s="20"/>
      <c r="F72" s="20"/>
      <c r="G72" s="21"/>
      <c r="H72" s="21"/>
    </row>
    <row r="73" spans="1:231" ht="59.25" customHeight="1">
      <c r="A73" s="22" t="s">
        <v>64</v>
      </c>
      <c r="B73" s="20">
        <v>-1440061.1</v>
      </c>
      <c r="C73" s="20">
        <v>-1440061.1</v>
      </c>
      <c r="D73" s="20">
        <v>-478543.3</v>
      </c>
      <c r="E73" s="20">
        <v>-478543.3</v>
      </c>
      <c r="F73" s="20">
        <v>-478543.23</v>
      </c>
      <c r="G73" s="21">
        <f t="shared" si="3"/>
        <v>0.33230758750444683</v>
      </c>
      <c r="H73" s="21">
        <f t="shared" si="4"/>
        <v>0.99999985372274569</v>
      </c>
    </row>
    <row r="74" spans="1:231" ht="14.25">
      <c r="A74" s="13" t="s">
        <v>65</v>
      </c>
      <c r="B74" s="19">
        <f>SUM(B75:B75)</f>
        <v>0</v>
      </c>
      <c r="C74" s="19">
        <f>SUM(C75:C75)</f>
        <v>0</v>
      </c>
      <c r="D74" s="19">
        <f>SUM(D75:D75)</f>
        <v>0</v>
      </c>
      <c r="E74" s="19">
        <f>SUM(E75:E75)</f>
        <v>0</v>
      </c>
      <c r="F74" s="19">
        <f>SUM(F75:F75)</f>
        <v>385992.35</v>
      </c>
      <c r="G74" s="15"/>
      <c r="H74" s="15"/>
    </row>
    <row r="75" spans="1:231" ht="51" customHeight="1">
      <c r="A75" s="23" t="s">
        <v>66</v>
      </c>
      <c r="B75" s="20">
        <v>0</v>
      </c>
      <c r="C75" s="20">
        <v>0</v>
      </c>
      <c r="D75" s="20">
        <v>0</v>
      </c>
      <c r="E75" s="20">
        <v>0</v>
      </c>
      <c r="F75" s="32">
        <v>385992.35</v>
      </c>
      <c r="G75" s="21"/>
      <c r="H75" s="21"/>
    </row>
    <row r="76" spans="1:231" ht="18" customHeight="1">
      <c r="A76" s="33" t="s">
        <v>67</v>
      </c>
      <c r="B76" s="33"/>
      <c r="C76" s="33"/>
      <c r="D76" s="33"/>
      <c r="E76" s="33"/>
      <c r="F76" s="33"/>
      <c r="G76" s="33"/>
      <c r="H76" s="33"/>
    </row>
    <row r="77" spans="1:231" ht="30.75" customHeight="1">
      <c r="A77" s="33" t="s">
        <v>68</v>
      </c>
      <c r="B77" s="33"/>
      <c r="C77" s="33"/>
      <c r="D77" s="33"/>
      <c r="E77" s="33"/>
      <c r="F77" s="33"/>
      <c r="G77" s="33"/>
      <c r="H77" s="33"/>
    </row>
    <row r="78" spans="1:231" ht="14.25" customHeight="1">
      <c r="A78" s="33" t="s">
        <v>69</v>
      </c>
      <c r="B78" s="33"/>
      <c r="C78" s="33"/>
      <c r="D78" s="33"/>
      <c r="E78" s="33"/>
      <c r="F78" s="33"/>
      <c r="G78" s="33"/>
      <c r="H78" s="33"/>
    </row>
  </sheetData>
  <mergeCells count="6">
    <mergeCell ref="A1:H1"/>
    <mergeCell ref="A2:H2"/>
    <mergeCell ref="A3:H3"/>
    <mergeCell ref="A76:H76"/>
    <mergeCell ref="A77:H77"/>
    <mergeCell ref="A78:H78"/>
  </mergeCells>
  <pageMargins left="0.2" right="0.2" top="0.37" bottom="0.48" header="0.2" footer="0.2"/>
  <pageSetup paperSize="9" firstPageNumber="153" orientation="landscape" useFirstPageNumber="1" verticalDpi="0" r:id="rId1"/>
  <headerFooter>
    <oddFooter xml:space="preserve">&amp;L&amp;"GHEA Grapalat,Regular"&amp;8Հայաստանի Հանրապետության ֆինանսների նախարարություն&amp;R&amp;"GHEA Grapalat,Regular"&amp;8&amp;F  &amp;P էջ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Դեֆիցիտ_ըստ տարրերի</vt:lpstr>
      <vt:lpstr>'Դեֆիցիտ_ըստ տարրերի'!Print_Titles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Ghaytanjyan</dc:creator>
  <cp:lastModifiedBy>Emma Ghaytanjyan</cp:lastModifiedBy>
  <dcterms:created xsi:type="dcterms:W3CDTF">2021-05-14T05:52:09Z</dcterms:created>
  <dcterms:modified xsi:type="dcterms:W3CDTF">2021-05-14T05:52:18Z</dcterms:modified>
</cp:coreProperties>
</file>