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<sst xmlns="http://schemas.openxmlformats.org/spreadsheetml/2006/main" count="199" uniqueCount="156">
  <si>
    <t>ՀԱՇՎԵՏՎՈՒԹՅՈՒՆ*</t>
  </si>
  <si>
    <t>Հայաստանի Հանրապետության 2011 թվականի պետական բյուջեի ծախսերի վերաբերյալ</t>
  </si>
  <si>
    <t>(գործառական դասակարգմամբ)</t>
  </si>
  <si>
    <t>(հազար դրամ)</t>
  </si>
  <si>
    <t>ԲԱԺԻՆ</t>
  </si>
  <si>
    <t>ԽՈՒՄԲ</t>
  </si>
  <si>
    <t>ԴԱՍ</t>
  </si>
  <si>
    <t>Տարեկան պլան¹</t>
  </si>
  <si>
    <t xml:space="preserve">Տարեկան ճշտված պլան² </t>
  </si>
  <si>
    <t>Առաջին եռամսյակի պլան³</t>
  </si>
  <si>
    <t xml:space="preserve">Առաջին եռամսյակի ճշտված պլան² </t>
  </si>
  <si>
    <t>Առաջին եռամսյակի փաստացի</t>
  </si>
  <si>
    <t>Տարեկան ճշտված պլանի կատարո-ղական (%)</t>
  </si>
  <si>
    <t>Առաջին եռամսյակի ճշտված պլանի կատարո-ղական (%)</t>
  </si>
  <si>
    <t>ԸՆԴԱՄԵՆԸ ԾԱԽՍԵՐ</t>
  </si>
  <si>
    <t>այդ թվում`</t>
  </si>
  <si>
    <t>ԸՆԴՀԱՆՈՒՐ ԲՆՈՒՅԹԻ ՀԱՆՐԱՅԻՆ ԾԱՌԱՅՈՒԹՅՈՒՆՆԵՐ</t>
  </si>
  <si>
    <t>Օրենսդիր և գործադիր  մարմիններ, պետական կառավարում, ֆինանսական և հարկաբյուջետային հարաբերություններ, արտաքին հարաբերություններ</t>
  </si>
  <si>
    <t>Օրենսդիր և  գործադիր մարմիններ, պետական կառավարում</t>
  </si>
  <si>
    <t>Ֆինանսական և հարկաբյուջետային հարաբերություններ</t>
  </si>
  <si>
    <t>Արտաքին հարաբերություններ</t>
  </si>
  <si>
    <t>Ընդհանուր բնույթի ծառայություններ</t>
  </si>
  <si>
    <t>Աշխատակազմի (կադրերի) գծով ընդհանուր բնույթի ծառայություններ</t>
  </si>
  <si>
    <t>Ծրագրման և վիճակագրական ընդհանուր ծառայություններ</t>
  </si>
  <si>
    <t>Ընդհանուր բնույթի այլ ծառայություններ</t>
  </si>
  <si>
    <t xml:space="preserve"> Ընդհանուր բնույթի հետազոտական աշխատանք</t>
  </si>
  <si>
    <t>Ընդհանուր բնույթի հանրային ծառայությունների գծով հետազոտական և նախագծային աշխատանքներ</t>
  </si>
  <si>
    <t>Ընդհանուր բնույթի հանրային ծառայություններ (այլ դասերին չպատկանող)</t>
  </si>
  <si>
    <t>Պետական պարտքի գծով գործառնություններ</t>
  </si>
  <si>
    <t>Կառավարության տարբեր մակարդակների միջև իրականացվող ընդհանուր բնույթի տրանսֆերտներ</t>
  </si>
  <si>
    <t>ՊԱՇՏՊԱՆՈՒԹՅՈՒՆ</t>
  </si>
  <si>
    <t>Ռազմական պաշտպանություն</t>
  </si>
  <si>
    <t>Արտաքին ռազմական օգնություն</t>
  </si>
  <si>
    <t xml:space="preserve"> Արտաքին ռազմական օգնություն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</si>
  <si>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</si>
  <si>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</si>
  <si>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 ԵՎ ԴԱՏԱԿԱՆ ԳՈՐԾՈՒՆԵՈՒԹՅՈՒՆ</t>
  </si>
  <si>
    <t>Հասարակական կարգ և անվտանգություն</t>
  </si>
  <si>
    <t>Ոստիկանություն</t>
  </si>
  <si>
    <t>Ազգային անվտանգություն</t>
  </si>
  <si>
    <t>Փրկարար  ծառայություն</t>
  </si>
  <si>
    <t>Փրկարար ծառայություն</t>
  </si>
  <si>
    <t>Դատական գործունեություն և իրավական պաշտպանություն</t>
  </si>
  <si>
    <t>Դատարաններ</t>
  </si>
  <si>
    <t>Իրավական պաշտպանություն</t>
  </si>
  <si>
    <t>Դատախազություն</t>
  </si>
  <si>
    <t>Կալանավայրեր</t>
  </si>
  <si>
    <t>ՏՆՏԵՍԱԿԱՆ ՀԱՐԱԲԵՐՈՒԹՅՈՒՆՆԵՐ</t>
  </si>
  <si>
    <t>Ընդհանուր բնույթի տնտեսական, առևտրային և աշխատանքի գծով հարաբերություններ</t>
  </si>
  <si>
    <t>Ընդհանուր բնույթի տնտեսական և առևտրային  հարաբերություններ</t>
  </si>
  <si>
    <t>Գյուղատնտեսություն, անտառային տնտեսություն, ձկնորսություն և որսորդություն</t>
  </si>
  <si>
    <t>Գյուղատնտեսություն</t>
  </si>
  <si>
    <t>Անտառային տնտեսություն</t>
  </si>
  <si>
    <t xml:space="preserve"> Ոռոգում</t>
  </si>
  <si>
    <t>Վառելիք և էներգետիկա</t>
  </si>
  <si>
    <t>Միջուկային վառելիք</t>
  </si>
  <si>
    <t>Վառելիքի այլ տեսակներ</t>
  </si>
  <si>
    <t>Էլեկտրաէներգիա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</si>
  <si>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</si>
  <si>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</si>
  <si>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 Շինարարություն</t>
  </si>
  <si>
    <t>Տրանսպորտ</t>
  </si>
  <si>
    <t>Ճանապարհային տրանսպորտ</t>
  </si>
  <si>
    <t>Երկաթուղային տրանսպորտ</t>
  </si>
  <si>
    <t>Օդային տրանսպորտ</t>
  </si>
  <si>
    <t>Խողովակաշարային և այլ տրանսպորտ</t>
  </si>
  <si>
    <t>Կապ</t>
  </si>
  <si>
    <t>Այլ բնագավառներ</t>
  </si>
  <si>
    <t>Զբոսաշրջություն</t>
  </si>
  <si>
    <t>Զարգացման բազմանպատակ ծրագրեր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</si>
  <si>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</si>
  <si>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</si>
  <si>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Լեռնաարդյունահանման, արդյունաբերության և շինարարության  գծով հետազոտական և նախագծային աշխատանքներ</t>
  </si>
  <si>
    <t>Տնտեսական հարաբերություններ (այլ դասերին չպատկանող)</t>
  </si>
  <si>
    <t>ՇՐՋԱԿԱ  ՄԻՋԱՎԱՅՐԻ ՊԱՇՏՊԱՆՈՒԹՅՈՒՆ</t>
  </si>
  <si>
    <t>Աղբահանում</t>
  </si>
  <si>
    <t>Շրջակա միջավայրի աղտոտման դեմ պայքար</t>
  </si>
  <si>
    <t>Օդի աղտոտման դեմ պայքար</t>
  </si>
  <si>
    <t>Կենսաբազմազանության և բնության պաշտպանություն</t>
  </si>
  <si>
    <t>Շրջակա միջավայրի պաշտպանության գծով հետազոտական և նախագծային աշխատանքներ
այդ թվում</t>
  </si>
  <si>
    <t>Շրջակա միջավայրի պաշտպանության գծով հետազոտական և նախագծային աշխատանքներ</t>
  </si>
  <si>
    <t>Շրջակա միջավայրի պաշտպանություն  (այլ դասերին չպատկանող)</t>
  </si>
  <si>
    <t xml:space="preserve"> ԲՆԱԿԱՐԱՆԱՅԻՆ ՇԻՆԱՐԱՐՈՒԹՅՈՒՆ ԵՎ ԿՈՄՈՒՆԱԼ ԾԱՌԱՅՈՒԹՅՈՒՆՆԵՐ</t>
  </si>
  <si>
    <t>Բնակարանային շինարարություն</t>
  </si>
  <si>
    <t>Ջրամատակարարում</t>
  </si>
  <si>
    <t>Փողոցների լուսավորում</t>
  </si>
  <si>
    <t>Բնակարանային շինարարության և կոմունալ ծառայություններ  (այլ դասերին չպատկանող)</t>
  </si>
  <si>
    <t>ԱՌՈՂՋԱՊԱՀՈՒԹՅՈՒՆ</t>
  </si>
  <si>
    <t>Բժշկական ապրանքներ, սարքեր և սարքավորումներ</t>
  </si>
  <si>
    <t>Դեղագործական ապրանքներ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</si>
  <si>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</si>
  <si>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</si>
  <si>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</si>
  <si>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>Ստոմատոլոգիական ծառայություններ</t>
  </si>
  <si>
    <t>Պարաբժշկական ծառայություններ</t>
  </si>
  <si>
    <t>Հիվանդանոցային ծառայություններ</t>
  </si>
  <si>
    <t>Ընդհանուր բնույթի հիվանդանոցային ծառայություններ</t>
  </si>
  <si>
    <t>Մասնագիտացված հիվանդանոցային ծառայություններ</t>
  </si>
  <si>
    <t>Մոր և մանկան բժշկական ծառայություններ</t>
  </si>
  <si>
    <t>Հանրային առողջապահական ծառայություններ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</si>
  <si>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</si>
  <si>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</si>
  <si>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</si>
  <si>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</si>
  <si>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</si>
  <si>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</si>
  <si>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ցուցահանդեսներ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</si>
  <si>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</si>
  <si>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</si>
  <si>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</si>
  <si>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</si>
  <si>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մշակութային արժեքների վերականգնում և պահպանում</t>
  </si>
  <si>
    <t>Ռադիո-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</si>
  <si>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</si>
  <si>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</si>
  <si>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</si>
  <si>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</si>
  <si>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</si>
  <si>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 xml:space="preserve">Քաղաքական կուսակցություններ, հասարակական կազմակերպություններ,արհմիություններ                          </t>
  </si>
  <si>
    <t>Հանգիստ, մշակույթ և կրոն (այլ դասերին չպատկանող)</t>
  </si>
  <si>
    <t>ԿՐԹՈՒԹՅՈՒՆ</t>
  </si>
  <si>
    <t>Նախադպրոցական և տարրական ընդհանուր կրթություն</t>
  </si>
  <si>
    <t>Նախադպրոցական կրթություն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</si>
  <si>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</si>
  <si>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</si>
  <si>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</si>
  <si>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 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</si>
  <si>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</si>
  <si>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</si>
  <si>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</si>
  <si>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</si>
  <si>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</si>
  <si>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</si>
  <si>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</si>
  <si>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</si>
  <si>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</si>
  <si>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</si>
  <si>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Կրթություն (այլ դասերին չպատկանող)</t>
  </si>
  <si>
    <t xml:space="preserve"> ՍՈՑԻԱԼԱԿԱՆ ՊԱՇՏՊԱՆՈՒԹՅՈՒՆ</t>
  </si>
  <si>
    <t>Վատառողջություն և անաշխատունակություն</t>
  </si>
  <si>
    <t xml:space="preserve"> Վատառողջություն</t>
  </si>
  <si>
    <t>Անաշխատունակություն</t>
  </si>
  <si>
    <t>Ծերություն</t>
  </si>
  <si>
    <t>Հարազատին կորցրած անձինք</t>
  </si>
  <si>
    <t>Ընտանիքի անդամներ և զավակներ</t>
  </si>
  <si>
    <t>Գործազրկություն</t>
  </si>
  <si>
    <t>Բնակարանային ապահովում</t>
  </si>
  <si>
    <t>Սոցիալական հատուկ արտոնություններ (այլ դասերին չպատկանող)</t>
  </si>
  <si>
    <t>Սոցիալական պաշտպանություն (այլ դասերին չպատկանող)</t>
  </si>
  <si>
    <t>Սոցիալական պաշտպանությանը տրամադրվող օժանդակ ծառայություններ (այլ դասերին չպատկանող)</t>
  </si>
  <si>
    <t xml:space="preserve"> ՀԻՄՆԱԿԱՆ ԲԱԺԻՆՆԵՐԻՆ ՉԴԱՍՎՈՂ ՊԱՀՈՒՍՏԱՅԻՆ ՖՈՆԴԵՐ</t>
  </si>
  <si>
    <t>ՀՀ կառավարության և համայնքների պահուստային ֆոնդ</t>
  </si>
  <si>
    <t>ՀՀ կառավարության պահուստային ֆոնդ</t>
  </si>
  <si>
    <t xml:space="preserve">* Ներառված է պետական հիմնարկների համար ՀՀ կառավարության ընդունած որոշումների համաձայն բացված արտաբյուջետային հաշիվների միջոցների շրջանառությունը` համաձայն «Հայաստանի Հանրապետության 2011 թվականի պետական բյուջեի մասին» ՀՀ օրենքի 9-րդ հոդվածի 11-րդ կետի:                         </t>
  </si>
  <si>
    <t xml:space="preserve">¹ Հաստատված է «Հայաստանի Հանրապետության 2010 թվականի պետական բյուջեի մասին» Հայաստանի Հանրապետության օրենքով:                    </t>
  </si>
  <si>
    <t>²  Հաշվի են առնված օրենքով ՀՀ կառավարությանը վերապահված լիազորությունների շրջանակներում կատարված փոփոխությունները: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</si>
</sst>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00"/>
  </numFmts>
  <fonts count="6">
    <font>
      <sz val="10"/>
      <name val="Arial"/>
      <family val="0"/>
    </font>
    <font>
      <b/>
      <sz val="11"/>
      <name val="GHEA Grapalat"/>
      <family val="3"/>
    </font>
    <font>
      <sz val="12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164" fontId="4" fillId="0" borderId="0" xfId="15" applyNumberFormat="1" applyFont="1" applyFill="1" applyAlignment="1">
      <alignment wrapText="1"/>
    </xf>
    <xf numFmtId="43" fontId="4" fillId="0" borderId="0" xfId="15" applyFont="1" applyFill="1" applyAlignment="1">
      <alignment wrapText="1"/>
    </xf>
    <xf numFmtId="0" fontId="5" fillId="0" borderId="1" xfId="0" applyFont="1" applyFill="1" applyBorder="1" applyAlignment="1">
      <alignment textRotation="90"/>
    </xf>
    <xf numFmtId="0" fontId="3" fillId="0" borderId="2" xfId="0" applyFont="1" applyFill="1" applyBorder="1" applyAlignment="1">
      <alignment/>
    </xf>
    <xf numFmtId="164" fontId="5" fillId="0" borderId="1" xfId="1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164" fontId="5" fillId="0" borderId="4" xfId="15" applyNumberFormat="1" applyFont="1" applyFill="1" applyBorder="1" applyAlignment="1">
      <alignment/>
    </xf>
    <xf numFmtId="164" fontId="5" fillId="0" borderId="6" xfId="15" applyNumberFormat="1" applyFont="1" applyFill="1" applyBorder="1" applyAlignment="1">
      <alignment/>
    </xf>
    <xf numFmtId="164" fontId="5" fillId="0" borderId="7" xfId="15" applyNumberFormat="1" applyFont="1" applyFill="1" applyBorder="1" applyAlignment="1">
      <alignment/>
    </xf>
    <xf numFmtId="165" fontId="5" fillId="0" borderId="7" xfId="19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164" fontId="3" fillId="0" borderId="4" xfId="15" applyNumberFormat="1" applyFont="1" applyFill="1" applyBorder="1" applyAlignment="1">
      <alignment/>
    </xf>
    <xf numFmtId="165" fontId="3" fillId="0" borderId="4" xfId="19" applyNumberFormat="1" applyFont="1" applyFill="1" applyBorder="1" applyAlignment="1">
      <alignment/>
    </xf>
    <xf numFmtId="166" fontId="5" fillId="0" borderId="4" xfId="0" applyNumberFormat="1" applyFont="1" applyFill="1" applyBorder="1" applyAlignment="1">
      <alignment/>
    </xf>
    <xf numFmtId="0" fontId="5" fillId="0" borderId="5" xfId="0" applyFont="1" applyFill="1" applyBorder="1" applyAlignment="1">
      <alignment wrapText="1"/>
    </xf>
    <xf numFmtId="165" fontId="5" fillId="0" borderId="4" xfId="19" applyNumberFormat="1" applyFont="1" applyFill="1" applyBorder="1" applyAlignment="1">
      <alignment/>
    </xf>
    <xf numFmtId="0" fontId="3" fillId="0" borderId="5" xfId="0" applyFont="1" applyFill="1" applyBorder="1" applyAlignment="1">
      <alignment horizontal="left" wrapText="1"/>
    </xf>
    <xf numFmtId="164" fontId="3" fillId="0" borderId="6" xfId="15" applyNumberFormat="1" applyFont="1" applyFill="1" applyBorder="1" applyAlignment="1">
      <alignment/>
    </xf>
    <xf numFmtId="0" fontId="3" fillId="0" borderId="5" xfId="0" applyFont="1" applyFill="1" applyBorder="1" applyAlignment="1">
      <alignment wrapText="1"/>
    </xf>
    <xf numFmtId="166" fontId="5" fillId="0" borderId="5" xfId="0" applyNumberFormat="1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wrapText="1"/>
    </xf>
    <xf numFmtId="164" fontId="3" fillId="0" borderId="4" xfId="15" applyNumberFormat="1" applyFont="1" applyFill="1" applyBorder="1" applyAlignment="1">
      <alignment horizontal="right"/>
    </xf>
    <xf numFmtId="166" fontId="3" fillId="0" borderId="5" xfId="0" applyNumberFormat="1" applyFont="1" applyFill="1" applyBorder="1" applyAlignment="1">
      <alignment wrapText="1"/>
    </xf>
    <xf numFmtId="0" fontId="5" fillId="0" borderId="5" xfId="0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 wrapText="1"/>
    </xf>
    <xf numFmtId="166" fontId="5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wrapText="1"/>
    </xf>
    <xf numFmtId="164" fontId="3" fillId="0" borderId="8" xfId="15" applyNumberFormat="1" applyFont="1" applyFill="1" applyBorder="1" applyAlignment="1">
      <alignment/>
    </xf>
    <xf numFmtId="165" fontId="3" fillId="0" borderId="8" xfId="19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3" fontId="3" fillId="0" borderId="0" xfId="15" applyFont="1" applyFill="1" applyAlignment="1">
      <alignment/>
    </xf>
    <xf numFmtId="164" fontId="3" fillId="0" borderId="0" xfId="15" applyNumberFormat="1" applyFont="1" applyFill="1" applyAlignment="1">
      <alignment/>
    </xf>
    <xf numFmtId="0" fontId="3" fillId="0" borderId="0" xfId="0" applyFont="1" applyFill="1" applyBorder="1" applyAlignment="1">
      <alignment wrapText="1"/>
    </xf>
    <xf numFmtId="43" fontId="3" fillId="0" borderId="0" xfId="15" applyFont="1" applyFill="1" applyBorder="1" applyAlignment="1">
      <alignment/>
    </xf>
    <xf numFmtId="0" fontId="3" fillId="0" borderId="6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8"/>
  <sheetViews>
    <sheetView tabSelected="1" workbookViewId="0" topLeftCell="A1">
      <selection activeCell="F6" sqref="F6"/>
    </sheetView>
  </sheetViews>
  <sheetFormatPr defaultColWidth="9.140625" defaultRowHeight="12.75"/>
  <cols>
    <col min="1" max="2" width="3.8515625" style="4" bestFit="1" customWidth="1"/>
    <col min="3" max="3" width="3.57421875" style="4" bestFit="1" customWidth="1"/>
    <col min="4" max="4" width="39.8515625" style="48" customWidth="1"/>
    <col min="5" max="5" width="16.7109375" style="45" bestFit="1" customWidth="1"/>
    <col min="6" max="6" width="16.57421875" style="4" bestFit="1" customWidth="1"/>
    <col min="7" max="7" width="14.140625" style="4" customWidth="1"/>
    <col min="8" max="8" width="15.57421875" style="44" bestFit="1" customWidth="1"/>
    <col min="9" max="9" width="14.8515625" style="45" bestFit="1" customWidth="1"/>
    <col min="10" max="10" width="10.28125" style="45" bestFit="1" customWidth="1"/>
    <col min="11" max="11" width="11.8515625" style="4" bestFit="1" customWidth="1"/>
    <col min="12" max="12" width="9.140625" style="4" customWidth="1"/>
  </cols>
  <sheetData>
    <row r="1" spans="1:12" ht="17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7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1" ht="13.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3.5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.5">
      <c r="A5" s="6"/>
      <c r="B5" s="6"/>
      <c r="C5" s="6"/>
      <c r="D5" s="6"/>
      <c r="E5" s="7"/>
      <c r="F5" s="6"/>
      <c r="G5" s="6"/>
      <c r="H5" s="8"/>
      <c r="I5" s="7"/>
      <c r="J5" s="7"/>
      <c r="K5" s="6"/>
    </row>
    <row r="6" spans="1:11" ht="85.5">
      <c r="A6" s="9" t="s">
        <v>4</v>
      </c>
      <c r="B6" s="9" t="s">
        <v>5</v>
      </c>
      <c r="C6" s="9" t="s">
        <v>6</v>
      </c>
      <c r="D6" s="10"/>
      <c r="E6" s="11" t="s">
        <v>7</v>
      </c>
      <c r="F6" s="12" t="s">
        <v>8</v>
      </c>
      <c r="G6" s="13" t="s">
        <v>9</v>
      </c>
      <c r="H6" s="13" t="s">
        <v>10</v>
      </c>
      <c r="I6" s="13" t="s">
        <v>11</v>
      </c>
      <c r="J6" s="13" t="s">
        <v>12</v>
      </c>
      <c r="K6" s="13" t="s">
        <v>13</v>
      </c>
    </row>
    <row r="7" spans="1:11" ht="14.25">
      <c r="A7" s="14"/>
      <c r="B7" s="14"/>
      <c r="C7" s="14"/>
      <c r="D7" s="15" t="s">
        <v>14</v>
      </c>
      <c r="E7" s="16">
        <f>SUM(E9,E29,E39,E53,E83,E95,E105,E123,E144,E165,E185)</f>
        <v>1001054275.8033999</v>
      </c>
      <c r="F7" s="16">
        <f>SUM(F9,F29,F39,F53,F83,F95,F105,F123,F144,F165,F185)</f>
        <v>1015461948.1501001</v>
      </c>
      <c r="G7" s="17">
        <f>SUM(G9,G29,G39,G53,G83,G95,G105,G123,G144,G165,G185)</f>
        <v>222963021.44</v>
      </c>
      <c r="H7" s="17">
        <f>SUM(H9,H29,H39,H53,H83,H95,H105,H123,H144,H165,H185)</f>
        <v>228504335.84999996</v>
      </c>
      <c r="I7" s="18">
        <f>SUM(I9,I29,I39,I53,I83,I95,I105,I123,I144,I165,I185)</f>
        <v>194237264.74000004</v>
      </c>
      <c r="J7" s="19">
        <f>I7/F7</f>
        <v>0.1912797078155891</v>
      </c>
      <c r="K7" s="19">
        <f>I7/H7</f>
        <v>0.850037545316014</v>
      </c>
    </row>
    <row r="8" spans="1:11" ht="14.25">
      <c r="A8" s="20"/>
      <c r="B8" s="20"/>
      <c r="C8" s="20"/>
      <c r="D8" s="21" t="s">
        <v>15</v>
      </c>
      <c r="E8" s="22"/>
      <c r="F8" s="22"/>
      <c r="G8" s="16"/>
      <c r="H8" s="22"/>
      <c r="I8" s="22"/>
      <c r="J8" s="23"/>
      <c r="K8" s="23"/>
    </row>
    <row r="9" spans="1:11" ht="28.5">
      <c r="A9" s="24">
        <v>1</v>
      </c>
      <c r="B9" s="24"/>
      <c r="C9" s="14"/>
      <c r="D9" s="25" t="s">
        <v>16</v>
      </c>
      <c r="E9" s="16">
        <f>SUM(E11,E15,E19,E21,E23,E25,E27)</f>
        <v>153156075.8027</v>
      </c>
      <c r="F9" s="17">
        <v>161846041.8</v>
      </c>
      <c r="G9" s="17">
        <f>SUM(G11,G15,G19,G21,G23,G25,G27)</f>
        <v>35445185.14</v>
      </c>
      <c r="H9" s="16">
        <v>37432341.01</v>
      </c>
      <c r="I9" s="16">
        <f>SUM(I11,I15,I19,I21,I23,I25,I27)</f>
        <v>29861318.07</v>
      </c>
      <c r="J9" s="26">
        <f>I9/F9</f>
        <v>0.1845044694197767</v>
      </c>
      <c r="K9" s="26">
        <f aca="true" t="shared" si="0" ref="K9:K72">I9/H9</f>
        <v>0.7977411314462697</v>
      </c>
    </row>
    <row r="10" spans="1:11" ht="14.25">
      <c r="A10" s="24"/>
      <c r="B10" s="24"/>
      <c r="C10" s="14"/>
      <c r="D10" s="21" t="s">
        <v>15</v>
      </c>
      <c r="E10" s="22"/>
      <c r="F10" s="22"/>
      <c r="G10" s="16"/>
      <c r="H10" s="22"/>
      <c r="I10" s="22"/>
      <c r="J10" s="23"/>
      <c r="K10" s="23"/>
    </row>
    <row r="11" spans="1:11" ht="54">
      <c r="A11" s="24"/>
      <c r="B11" s="24">
        <v>1</v>
      </c>
      <c r="C11" s="24"/>
      <c r="D11" s="27" t="s">
        <v>17</v>
      </c>
      <c r="E11" s="22">
        <f>SUM(E12:E14)</f>
        <v>58781103.100200005</v>
      </c>
      <c r="F11" s="22">
        <v>67108978.1</v>
      </c>
      <c r="G11" s="22">
        <f>SUM(G12:G14)</f>
        <v>14697753.64</v>
      </c>
      <c r="H11" s="22">
        <v>16389398.65</v>
      </c>
      <c r="I11" s="22">
        <f>SUM(I12:I14)</f>
        <v>11362117.690000001</v>
      </c>
      <c r="J11" s="23">
        <f aca="true" t="shared" si="1" ref="J11:J29">I11/F11</f>
        <v>0.16930845934010733</v>
      </c>
      <c r="K11" s="23">
        <f t="shared" si="0"/>
        <v>0.693260194143853</v>
      </c>
    </row>
    <row r="12" spans="1:11" ht="27">
      <c r="A12" s="24"/>
      <c r="B12" s="24"/>
      <c r="C12" s="24">
        <v>1</v>
      </c>
      <c r="D12" s="27" t="s">
        <v>18</v>
      </c>
      <c r="E12" s="22">
        <v>14145132.3</v>
      </c>
      <c r="F12" s="22">
        <v>13951332.3</v>
      </c>
      <c r="G12" s="22">
        <v>3130038.47</v>
      </c>
      <c r="H12" s="22">
        <v>3065738.5</v>
      </c>
      <c r="I12" s="22">
        <v>2404549.6</v>
      </c>
      <c r="J12" s="23">
        <f t="shared" si="1"/>
        <v>0.1723526863452317</v>
      </c>
      <c r="K12" s="23">
        <f t="shared" si="0"/>
        <v>0.7843296484680609</v>
      </c>
    </row>
    <row r="13" spans="1:11" ht="27">
      <c r="A13" s="24"/>
      <c r="B13" s="24"/>
      <c r="C13" s="24">
        <v>2</v>
      </c>
      <c r="D13" s="27" t="s">
        <v>19</v>
      </c>
      <c r="E13" s="22">
        <v>35661603.2002</v>
      </c>
      <c r="F13" s="22">
        <v>44093783.2</v>
      </c>
      <c r="G13" s="22">
        <v>9344737.17</v>
      </c>
      <c r="H13" s="22">
        <v>11011187.15</v>
      </c>
      <c r="I13" s="22">
        <v>6787868.87</v>
      </c>
      <c r="J13" s="23">
        <f t="shared" si="1"/>
        <v>0.15394163025684762</v>
      </c>
      <c r="K13" s="23">
        <f t="shared" si="0"/>
        <v>0.6164520480427944</v>
      </c>
    </row>
    <row r="14" spans="1:11" ht="14.25">
      <c r="A14" s="24"/>
      <c r="B14" s="24"/>
      <c r="C14" s="24">
        <v>3</v>
      </c>
      <c r="D14" s="27" t="s">
        <v>20</v>
      </c>
      <c r="E14" s="22">
        <v>8974367.6</v>
      </c>
      <c r="F14" s="22">
        <v>9063862.6</v>
      </c>
      <c r="G14" s="22">
        <v>2222978</v>
      </c>
      <c r="H14" s="22">
        <v>2312473</v>
      </c>
      <c r="I14" s="22">
        <v>2169699.22</v>
      </c>
      <c r="J14" s="23">
        <f t="shared" si="1"/>
        <v>0.23937909429474363</v>
      </c>
      <c r="K14" s="23">
        <f t="shared" si="0"/>
        <v>0.9382592661622429</v>
      </c>
    </row>
    <row r="15" spans="1:11" ht="14.25">
      <c r="A15" s="24"/>
      <c r="B15" s="24">
        <v>3</v>
      </c>
      <c r="C15" s="24"/>
      <c r="D15" s="27" t="s">
        <v>21</v>
      </c>
      <c r="E15" s="22">
        <f>SUM(E16:E18)</f>
        <v>2413676.9020000002</v>
      </c>
      <c r="F15" s="28">
        <v>2490834.3</v>
      </c>
      <c r="G15" s="28">
        <f>SUM(G16:G18)</f>
        <v>497082.9</v>
      </c>
      <c r="H15" s="22">
        <v>574240.26</v>
      </c>
      <c r="I15" s="22">
        <f>SUM(I16:I18)</f>
        <v>373049.41000000003</v>
      </c>
      <c r="J15" s="23">
        <f t="shared" si="1"/>
        <v>0.14976885857080097</v>
      </c>
      <c r="K15" s="23">
        <f t="shared" si="0"/>
        <v>0.6496399433923356</v>
      </c>
    </row>
    <row r="16" spans="1:11" ht="27">
      <c r="A16" s="24"/>
      <c r="B16" s="24"/>
      <c r="C16" s="24">
        <v>1</v>
      </c>
      <c r="D16" s="27" t="s">
        <v>22</v>
      </c>
      <c r="E16" s="22">
        <v>393242</v>
      </c>
      <c r="F16" s="22">
        <v>393242</v>
      </c>
      <c r="G16" s="22">
        <v>79544</v>
      </c>
      <c r="H16" s="22">
        <v>79544</v>
      </c>
      <c r="I16" s="22">
        <v>76732.93</v>
      </c>
      <c r="J16" s="23">
        <f t="shared" si="1"/>
        <v>0.19512902996119436</v>
      </c>
      <c r="K16" s="23">
        <f t="shared" si="0"/>
        <v>0.9646601880720104</v>
      </c>
    </row>
    <row r="17" spans="1:11" ht="27">
      <c r="A17" s="24"/>
      <c r="B17" s="24"/>
      <c r="C17" s="24">
        <v>2</v>
      </c>
      <c r="D17" s="27" t="s">
        <v>23</v>
      </c>
      <c r="E17" s="22">
        <v>1301677.002</v>
      </c>
      <c r="F17" s="22">
        <v>1378834.4</v>
      </c>
      <c r="G17" s="22">
        <v>263805.5</v>
      </c>
      <c r="H17" s="22">
        <v>340962.9</v>
      </c>
      <c r="I17" s="22">
        <v>180574.85</v>
      </c>
      <c r="J17" s="23">
        <f t="shared" si="1"/>
        <v>0.13096195598253135</v>
      </c>
      <c r="K17" s="23">
        <f t="shared" si="0"/>
        <v>0.5296026341868866</v>
      </c>
    </row>
    <row r="18" spans="1:11" ht="14.25">
      <c r="A18" s="24"/>
      <c r="B18" s="24"/>
      <c r="C18" s="24">
        <v>3</v>
      </c>
      <c r="D18" s="27" t="s">
        <v>24</v>
      </c>
      <c r="E18" s="22">
        <v>718757.9</v>
      </c>
      <c r="F18" s="22">
        <v>718757.9</v>
      </c>
      <c r="G18" s="22">
        <v>153733.4</v>
      </c>
      <c r="H18" s="22">
        <v>153733.36</v>
      </c>
      <c r="I18" s="22">
        <v>115741.63</v>
      </c>
      <c r="J18" s="23">
        <f t="shared" si="1"/>
        <v>0.16103006311304544</v>
      </c>
      <c r="K18" s="23">
        <f t="shared" si="0"/>
        <v>0.7528725710541941</v>
      </c>
    </row>
    <row r="19" spans="1:11" ht="27">
      <c r="A19" s="24"/>
      <c r="B19" s="24">
        <v>4</v>
      </c>
      <c r="C19" s="24"/>
      <c r="D19" s="27" t="s">
        <v>25</v>
      </c>
      <c r="E19" s="22">
        <f>E20</f>
        <v>7721761.9</v>
      </c>
      <c r="F19" s="22">
        <v>7721761.9</v>
      </c>
      <c r="G19" s="22">
        <f>G20</f>
        <v>1564915.6</v>
      </c>
      <c r="H19" s="22">
        <v>1564915.6</v>
      </c>
      <c r="I19" s="22">
        <f>I20</f>
        <v>1343718.84</v>
      </c>
      <c r="J19" s="23">
        <f t="shared" si="1"/>
        <v>0.1740171294325975</v>
      </c>
      <c r="K19" s="23">
        <f t="shared" si="0"/>
        <v>0.8586525944274567</v>
      </c>
    </row>
    <row r="20" spans="1:11" ht="27">
      <c r="A20" s="24"/>
      <c r="B20" s="24"/>
      <c r="C20" s="24">
        <v>1</v>
      </c>
      <c r="D20" s="27" t="s">
        <v>25</v>
      </c>
      <c r="E20" s="22">
        <v>7721761.9</v>
      </c>
      <c r="F20" s="22">
        <v>7721761.9</v>
      </c>
      <c r="G20" s="22">
        <v>1564915.6</v>
      </c>
      <c r="H20" s="22">
        <v>1564915.6</v>
      </c>
      <c r="I20" s="22">
        <v>1343718.84</v>
      </c>
      <c r="J20" s="23">
        <f t="shared" si="1"/>
        <v>0.1740171294325975</v>
      </c>
      <c r="K20" s="23">
        <f t="shared" si="0"/>
        <v>0.8586525944274567</v>
      </c>
    </row>
    <row r="21" spans="1:11" ht="40.5">
      <c r="A21" s="24"/>
      <c r="B21" s="24">
        <v>5</v>
      </c>
      <c r="C21" s="24"/>
      <c r="D21" s="27" t="s">
        <v>26</v>
      </c>
      <c r="E21" s="22">
        <f>E22</f>
        <v>946813.7</v>
      </c>
      <c r="F21" s="22">
        <v>946813.7</v>
      </c>
      <c r="G21" s="22">
        <f>G22</f>
        <v>189362.8</v>
      </c>
      <c r="H21" s="22">
        <v>189362.8</v>
      </c>
      <c r="I21" s="22">
        <f>I22</f>
        <v>25276.1</v>
      </c>
      <c r="J21" s="23">
        <f t="shared" si="1"/>
        <v>0.026695959300124195</v>
      </c>
      <c r="K21" s="23">
        <f t="shared" si="0"/>
        <v>0.13347975420726774</v>
      </c>
    </row>
    <row r="22" spans="1:11" ht="40.5">
      <c r="A22" s="24"/>
      <c r="B22" s="24"/>
      <c r="C22" s="24">
        <v>1</v>
      </c>
      <c r="D22" s="29" t="s">
        <v>26</v>
      </c>
      <c r="E22" s="22">
        <v>946813.7</v>
      </c>
      <c r="F22" s="22">
        <v>946813.7</v>
      </c>
      <c r="G22" s="22">
        <v>189362.8</v>
      </c>
      <c r="H22" s="22">
        <v>189362.8</v>
      </c>
      <c r="I22" s="22">
        <v>25276.1</v>
      </c>
      <c r="J22" s="23">
        <f t="shared" si="1"/>
        <v>0.026695959300124195</v>
      </c>
      <c r="K22" s="23">
        <f t="shared" si="0"/>
        <v>0.13347975420726774</v>
      </c>
    </row>
    <row r="23" spans="1:11" ht="40.5">
      <c r="A23" s="24"/>
      <c r="B23" s="24">
        <v>6</v>
      </c>
      <c r="C23" s="24"/>
      <c r="D23" s="29" t="s">
        <v>27</v>
      </c>
      <c r="E23" s="22">
        <f>E24</f>
        <v>8210995.0005</v>
      </c>
      <c r="F23" s="22">
        <v>8495928.6</v>
      </c>
      <c r="G23" s="22">
        <f>G24</f>
        <v>2250295.8</v>
      </c>
      <c r="H23" s="22">
        <v>2468649.3</v>
      </c>
      <c r="I23" s="22">
        <f>I24</f>
        <v>1064254.3</v>
      </c>
      <c r="J23" s="23">
        <f t="shared" si="1"/>
        <v>0.12526638936207635</v>
      </c>
      <c r="K23" s="23">
        <f t="shared" si="0"/>
        <v>0.43110793420515425</v>
      </c>
    </row>
    <row r="24" spans="1:11" ht="40.5">
      <c r="A24" s="24"/>
      <c r="B24" s="24"/>
      <c r="C24" s="24">
        <v>1</v>
      </c>
      <c r="D24" s="29" t="s">
        <v>27</v>
      </c>
      <c r="E24" s="22">
        <v>8210995.0005</v>
      </c>
      <c r="F24" s="22">
        <v>8495928.6</v>
      </c>
      <c r="G24" s="22">
        <v>2250295.8</v>
      </c>
      <c r="H24" s="22">
        <v>2468649.3</v>
      </c>
      <c r="I24" s="22">
        <v>1064254.3</v>
      </c>
      <c r="J24" s="23">
        <f t="shared" si="1"/>
        <v>0.12526638936207635</v>
      </c>
      <c r="K24" s="23">
        <f t="shared" si="0"/>
        <v>0.43110793420515425</v>
      </c>
    </row>
    <row r="25" spans="1:11" ht="27">
      <c r="A25" s="24"/>
      <c r="B25" s="24">
        <v>7</v>
      </c>
      <c r="C25" s="24"/>
      <c r="D25" s="29" t="s">
        <v>28</v>
      </c>
      <c r="E25" s="22">
        <f>E26</f>
        <v>42593662.4</v>
      </c>
      <c r="F25" s="22">
        <v>42593662.4</v>
      </c>
      <c r="G25" s="22">
        <f>G26</f>
        <v>8123758.6</v>
      </c>
      <c r="H25" s="22">
        <v>8123758.6</v>
      </c>
      <c r="I25" s="22">
        <f>I26</f>
        <v>7570886.13</v>
      </c>
      <c r="J25" s="23">
        <f t="shared" si="1"/>
        <v>0.17774677506952302</v>
      </c>
      <c r="K25" s="23">
        <f t="shared" si="0"/>
        <v>0.9319437593825105</v>
      </c>
    </row>
    <row r="26" spans="1:11" ht="27">
      <c r="A26" s="24"/>
      <c r="B26" s="24"/>
      <c r="C26" s="24">
        <v>1</v>
      </c>
      <c r="D26" s="29" t="s">
        <v>28</v>
      </c>
      <c r="E26" s="22">
        <v>42593662.4</v>
      </c>
      <c r="F26" s="22">
        <v>42593662.4</v>
      </c>
      <c r="G26" s="22">
        <v>8123758.6</v>
      </c>
      <c r="H26" s="22">
        <v>8123758.6</v>
      </c>
      <c r="I26" s="22">
        <v>7570886.13</v>
      </c>
      <c r="J26" s="23">
        <f t="shared" si="1"/>
        <v>0.17774677506952302</v>
      </c>
      <c r="K26" s="23">
        <f t="shared" si="0"/>
        <v>0.9319437593825105</v>
      </c>
    </row>
    <row r="27" spans="1:11" ht="40.5">
      <c r="A27" s="24"/>
      <c r="B27" s="24">
        <v>8</v>
      </c>
      <c r="C27" s="24"/>
      <c r="D27" s="29" t="s">
        <v>29</v>
      </c>
      <c r="E27" s="22">
        <f>E28</f>
        <v>32488062.8</v>
      </c>
      <c r="F27" s="22">
        <v>32488062.8</v>
      </c>
      <c r="G27" s="22">
        <f>G28</f>
        <v>8122015.8</v>
      </c>
      <c r="H27" s="22">
        <v>8122015.8</v>
      </c>
      <c r="I27" s="22">
        <f>I28</f>
        <v>8122015.6</v>
      </c>
      <c r="J27" s="23">
        <f t="shared" si="1"/>
        <v>0.24999999692194635</v>
      </c>
      <c r="K27" s="23">
        <f t="shared" si="0"/>
        <v>0.9999999753755712</v>
      </c>
    </row>
    <row r="28" spans="1:11" ht="40.5">
      <c r="A28" s="24"/>
      <c r="B28" s="24"/>
      <c r="C28" s="24">
        <v>1</v>
      </c>
      <c r="D28" s="29" t="s">
        <v>29</v>
      </c>
      <c r="E28" s="22">
        <v>32488062.8</v>
      </c>
      <c r="F28" s="22">
        <v>32488062.8</v>
      </c>
      <c r="G28" s="22">
        <v>8122015.8</v>
      </c>
      <c r="H28" s="22">
        <v>8122015.8</v>
      </c>
      <c r="I28" s="22">
        <v>8122015.6</v>
      </c>
      <c r="J28" s="23">
        <f t="shared" si="1"/>
        <v>0.24999999692194635</v>
      </c>
      <c r="K28" s="23">
        <f t="shared" si="0"/>
        <v>0.9999999753755712</v>
      </c>
    </row>
    <row r="29" spans="1:11" ht="14.25">
      <c r="A29" s="24">
        <v>2</v>
      </c>
      <c r="B29" s="24"/>
      <c r="C29" s="14"/>
      <c r="D29" s="25" t="s">
        <v>30</v>
      </c>
      <c r="E29" s="16">
        <f>SUM(E31,E33,E35,E37)</f>
        <v>146222766.29999998</v>
      </c>
      <c r="F29" s="17">
        <v>146352766.29999998</v>
      </c>
      <c r="G29" s="17">
        <f>SUM(G31,G33,G35,G37)</f>
        <v>29349891.3</v>
      </c>
      <c r="H29" s="16">
        <v>29414891.3</v>
      </c>
      <c r="I29" s="16">
        <f>SUM(I31,I33,I35,I37)</f>
        <v>27090448.67</v>
      </c>
      <c r="J29" s="26">
        <f t="shared" si="1"/>
        <v>0.18510376916599494</v>
      </c>
      <c r="K29" s="26">
        <f t="shared" si="0"/>
        <v>0.9209773510194817</v>
      </c>
    </row>
    <row r="30" spans="1:11" ht="14.25">
      <c r="A30" s="24"/>
      <c r="B30" s="24"/>
      <c r="C30" s="14"/>
      <c r="D30" s="21" t="s">
        <v>15</v>
      </c>
      <c r="E30" s="22"/>
      <c r="F30" s="22"/>
      <c r="G30" s="22"/>
      <c r="H30" s="22"/>
      <c r="I30" s="22"/>
      <c r="J30" s="23"/>
      <c r="K30" s="23"/>
    </row>
    <row r="31" spans="1:11" ht="14.25">
      <c r="A31" s="24"/>
      <c r="B31" s="24">
        <v>1</v>
      </c>
      <c r="C31" s="14"/>
      <c r="D31" s="29" t="s">
        <v>31</v>
      </c>
      <c r="E31" s="22">
        <f>E32</f>
        <v>140511501.7</v>
      </c>
      <c r="F31" s="22">
        <v>140511501.7</v>
      </c>
      <c r="G31" s="22">
        <f>G32</f>
        <v>27964209</v>
      </c>
      <c r="H31" s="22">
        <v>27964209</v>
      </c>
      <c r="I31" s="22">
        <f>I32</f>
        <v>26525036.65</v>
      </c>
      <c r="J31" s="23">
        <f aca="true" t="shared" si="2" ref="J31:J39">I31/F31</f>
        <v>0.18877484283551715</v>
      </c>
      <c r="K31" s="23">
        <f t="shared" si="0"/>
        <v>0.9485352026227525</v>
      </c>
    </row>
    <row r="32" spans="1:11" ht="14.25">
      <c r="A32" s="24"/>
      <c r="B32" s="24"/>
      <c r="C32" s="24">
        <v>1</v>
      </c>
      <c r="D32" s="29" t="s">
        <v>31</v>
      </c>
      <c r="E32" s="22">
        <v>140511501.7</v>
      </c>
      <c r="F32" s="22">
        <v>140511501.7</v>
      </c>
      <c r="G32" s="22">
        <v>27964209</v>
      </c>
      <c r="H32" s="22">
        <v>27964209</v>
      </c>
      <c r="I32" s="22">
        <v>26525036.65</v>
      </c>
      <c r="J32" s="23">
        <f t="shared" si="2"/>
        <v>0.18877484283551715</v>
      </c>
      <c r="K32" s="23">
        <f t="shared" si="0"/>
        <v>0.9485352026227525</v>
      </c>
    </row>
    <row r="33" spans="1:11" ht="14.25">
      <c r="A33" s="24"/>
      <c r="B33" s="24">
        <v>3</v>
      </c>
      <c r="C33" s="14"/>
      <c r="D33" s="29" t="s">
        <v>32</v>
      </c>
      <c r="E33" s="22">
        <f>E34</f>
        <v>138434.5</v>
      </c>
      <c r="F33" s="22">
        <v>138434.5</v>
      </c>
      <c r="G33" s="22">
        <f>G34</f>
        <v>34608.7</v>
      </c>
      <c r="H33" s="22">
        <v>34608.7</v>
      </c>
      <c r="I33" s="22">
        <f>I34</f>
        <v>30395.42</v>
      </c>
      <c r="J33" s="23">
        <f t="shared" si="2"/>
        <v>0.21956535401218624</v>
      </c>
      <c r="K33" s="23">
        <f t="shared" si="0"/>
        <v>0.8782595127814683</v>
      </c>
    </row>
    <row r="34" spans="1:11" ht="14.25">
      <c r="A34" s="24"/>
      <c r="B34" s="24"/>
      <c r="C34" s="24">
        <v>1</v>
      </c>
      <c r="D34" s="29" t="s">
        <v>33</v>
      </c>
      <c r="E34" s="22">
        <v>138434.5</v>
      </c>
      <c r="F34" s="22">
        <v>138434.5</v>
      </c>
      <c r="G34" s="22">
        <v>34608.7</v>
      </c>
      <c r="H34" s="22">
        <v>34608.7</v>
      </c>
      <c r="I34" s="22">
        <v>30395.42</v>
      </c>
      <c r="J34" s="23">
        <f t="shared" si="2"/>
        <v>0.21956535401218624</v>
      </c>
      <c r="K34" s="23">
        <f t="shared" si="0"/>
        <v>0.8782595127814683</v>
      </c>
    </row>
    <row r="35" spans="1:11" ht="27">
      <c r="A35" s="24"/>
      <c r="B35" s="24">
        <v>4</v>
      </c>
      <c r="C35" s="14"/>
      <c r="D35" s="29" t="s">
        <v>34</v>
      </c>
      <c r="E35" s="22">
        <f>E36</f>
        <v>1122677.9</v>
      </c>
      <c r="F35" s="22">
        <v>1122677.9</v>
      </c>
      <c r="G35" s="22">
        <f>G36</f>
        <v>224535.6</v>
      </c>
      <c r="H35" s="22">
        <v>224535.6</v>
      </c>
      <c r="I35" s="22">
        <f>I36</f>
        <v>25109.6</v>
      </c>
      <c r="J35" s="23">
        <f t="shared" si="2"/>
        <v>0.02236580946324854</v>
      </c>
      <c r="K35" s="23">
        <f t="shared" si="0"/>
        <v>0.1118290373553236</v>
      </c>
    </row>
    <row r="36" spans="1:11" ht="27">
      <c r="A36" s="24"/>
      <c r="B36" s="24"/>
      <c r="C36" s="24">
        <v>1</v>
      </c>
      <c r="D36" s="29" t="s">
        <v>34</v>
      </c>
      <c r="E36" s="22">
        <v>1122677.9</v>
      </c>
      <c r="F36" s="22">
        <v>1122677.9</v>
      </c>
      <c r="G36" s="22">
        <v>224535.6</v>
      </c>
      <c r="H36" s="22">
        <v>224535.6</v>
      </c>
      <c r="I36" s="22">
        <v>25109.6</v>
      </c>
      <c r="J36" s="23">
        <f t="shared" si="2"/>
        <v>0.02236580946324854</v>
      </c>
      <c r="K36" s="23">
        <f t="shared" si="0"/>
        <v>0.1118290373553236</v>
      </c>
    </row>
    <row r="37" spans="1:11" ht="27">
      <c r="A37" s="24"/>
      <c r="B37" s="24">
        <v>5</v>
      </c>
      <c r="C37" s="24"/>
      <c r="D37" s="29" t="s">
        <v>35</v>
      </c>
      <c r="E37" s="22">
        <f>E38</f>
        <v>4450152.2</v>
      </c>
      <c r="F37" s="22">
        <v>4580152.2</v>
      </c>
      <c r="G37" s="22">
        <f>G38</f>
        <v>1126538</v>
      </c>
      <c r="H37" s="22">
        <v>1191538</v>
      </c>
      <c r="I37" s="22">
        <f>I38</f>
        <v>509907</v>
      </c>
      <c r="J37" s="23">
        <f t="shared" si="2"/>
        <v>0.11132970646695976</v>
      </c>
      <c r="K37" s="23">
        <f t="shared" si="0"/>
        <v>0.4279401915843221</v>
      </c>
    </row>
    <row r="38" spans="1:11" ht="27">
      <c r="A38" s="24"/>
      <c r="B38" s="24"/>
      <c r="C38" s="24">
        <v>1</v>
      </c>
      <c r="D38" s="29" t="s">
        <v>35</v>
      </c>
      <c r="E38" s="22">
        <v>4450152.2</v>
      </c>
      <c r="F38" s="22">
        <v>4580152.2</v>
      </c>
      <c r="G38" s="22">
        <v>1126538</v>
      </c>
      <c r="H38" s="22">
        <v>1191538</v>
      </c>
      <c r="I38" s="22">
        <v>509907</v>
      </c>
      <c r="J38" s="23">
        <f t="shared" si="2"/>
        <v>0.11132970646695976</v>
      </c>
      <c r="K38" s="23">
        <f t="shared" si="0"/>
        <v>0.4279401915843221</v>
      </c>
    </row>
    <row r="39" spans="1:11" ht="42.75">
      <c r="A39" s="24">
        <v>3</v>
      </c>
      <c r="B39" s="24"/>
      <c r="C39" s="14"/>
      <c r="D39" s="25" t="s">
        <v>36</v>
      </c>
      <c r="E39" s="16">
        <f>SUM(E41,E44,E46,E49,E51)</f>
        <v>60778926.49999999</v>
      </c>
      <c r="F39" s="17">
        <v>63280370.2</v>
      </c>
      <c r="G39" s="17">
        <f>SUM(G41,G44,G46,G49,G51)</f>
        <v>13106021.399999999</v>
      </c>
      <c r="H39" s="16">
        <v>15607465.1</v>
      </c>
      <c r="I39" s="16">
        <f>SUM(I41,I44,I46,I49,I51)</f>
        <v>13276649.940000001</v>
      </c>
      <c r="J39" s="26">
        <f t="shared" si="2"/>
        <v>0.20980676784978733</v>
      </c>
      <c r="K39" s="26">
        <f t="shared" si="0"/>
        <v>0.8506602356586401</v>
      </c>
    </row>
    <row r="40" spans="1:11" ht="14.25">
      <c r="A40" s="24"/>
      <c r="B40" s="24"/>
      <c r="C40" s="14"/>
      <c r="D40" s="21" t="s">
        <v>15</v>
      </c>
      <c r="E40" s="22"/>
      <c r="F40" s="22"/>
      <c r="G40" s="22"/>
      <c r="H40" s="22"/>
      <c r="I40" s="22"/>
      <c r="J40" s="23"/>
      <c r="K40" s="23"/>
    </row>
    <row r="41" spans="1:11" ht="14.25">
      <c r="A41" s="24"/>
      <c r="B41" s="24">
        <v>1</v>
      </c>
      <c r="C41" s="14"/>
      <c r="D41" s="29" t="s">
        <v>37</v>
      </c>
      <c r="E41" s="22">
        <f>SUM(E42:E43)</f>
        <v>36819741.8</v>
      </c>
      <c r="F41" s="28">
        <v>39321185.5</v>
      </c>
      <c r="G41" s="28">
        <f>SUM(G42:G43)</f>
        <v>8628718</v>
      </c>
      <c r="H41" s="22">
        <v>11130161.700000001</v>
      </c>
      <c r="I41" s="22">
        <f>SUM(I42:I43)</f>
        <v>9479503.26</v>
      </c>
      <c r="J41" s="23">
        <f aca="true" t="shared" si="3" ref="J41:J53">I41/F41</f>
        <v>0.24107877571493871</v>
      </c>
      <c r="K41" s="23">
        <f t="shared" si="0"/>
        <v>0.8516950171532547</v>
      </c>
    </row>
    <row r="42" spans="1:11" ht="14.25">
      <c r="A42" s="24"/>
      <c r="B42" s="24"/>
      <c r="C42" s="24">
        <v>1</v>
      </c>
      <c r="D42" s="29" t="s">
        <v>38</v>
      </c>
      <c r="E42" s="22">
        <v>24075097.3</v>
      </c>
      <c r="F42" s="22">
        <v>26576541</v>
      </c>
      <c r="G42" s="22">
        <v>5795954.4</v>
      </c>
      <c r="H42" s="22">
        <v>8297398.1</v>
      </c>
      <c r="I42" s="22">
        <v>6996061.08</v>
      </c>
      <c r="J42" s="23">
        <f t="shared" si="3"/>
        <v>0.2632419726856102</v>
      </c>
      <c r="K42" s="23">
        <f t="shared" si="0"/>
        <v>0.8431632417396003</v>
      </c>
    </row>
    <row r="43" spans="1:11" ht="14.25">
      <c r="A43" s="24"/>
      <c r="B43" s="24"/>
      <c r="C43" s="24">
        <v>2</v>
      </c>
      <c r="D43" s="29" t="s">
        <v>39</v>
      </c>
      <c r="E43" s="22">
        <v>12744644.5</v>
      </c>
      <c r="F43" s="22">
        <v>12744644.5</v>
      </c>
      <c r="G43" s="22">
        <v>2832763.6</v>
      </c>
      <c r="H43" s="22">
        <v>2832763.6</v>
      </c>
      <c r="I43" s="22">
        <v>2483442.18</v>
      </c>
      <c r="J43" s="23">
        <f t="shared" si="3"/>
        <v>0.1948616283490685</v>
      </c>
      <c r="K43" s="23">
        <f t="shared" si="0"/>
        <v>0.8766852906469146</v>
      </c>
    </row>
    <row r="44" spans="1:11" ht="14.25">
      <c r="A44" s="24"/>
      <c r="B44" s="24">
        <v>2</v>
      </c>
      <c r="C44" s="14"/>
      <c r="D44" s="29" t="s">
        <v>40</v>
      </c>
      <c r="E44" s="22">
        <f>E45</f>
        <v>4473745.4</v>
      </c>
      <c r="F44" s="22">
        <v>4473745.4</v>
      </c>
      <c r="G44" s="22">
        <f>G45</f>
        <v>938736.7</v>
      </c>
      <c r="H44" s="22">
        <v>938736.7</v>
      </c>
      <c r="I44" s="22">
        <f>I45</f>
        <v>797140.67</v>
      </c>
      <c r="J44" s="23">
        <f t="shared" si="3"/>
        <v>0.17818194794902723</v>
      </c>
      <c r="K44" s="23">
        <f t="shared" si="0"/>
        <v>0.849163210514727</v>
      </c>
    </row>
    <row r="45" spans="1:11" ht="14.25">
      <c r="A45" s="24"/>
      <c r="B45" s="24"/>
      <c r="C45" s="24">
        <v>1</v>
      </c>
      <c r="D45" s="29" t="s">
        <v>41</v>
      </c>
      <c r="E45" s="22">
        <v>4473745.4</v>
      </c>
      <c r="F45" s="22">
        <v>4473745.4</v>
      </c>
      <c r="G45" s="22">
        <v>938736.7</v>
      </c>
      <c r="H45" s="22">
        <v>938736.7</v>
      </c>
      <c r="I45" s="22">
        <v>797140.67</v>
      </c>
      <c r="J45" s="23">
        <f t="shared" si="3"/>
        <v>0.17818194794902723</v>
      </c>
      <c r="K45" s="23">
        <f t="shared" si="0"/>
        <v>0.849163210514727</v>
      </c>
    </row>
    <row r="46" spans="1:11" ht="27">
      <c r="A46" s="24"/>
      <c r="B46" s="24">
        <v>3</v>
      </c>
      <c r="C46" s="14"/>
      <c r="D46" s="29" t="s">
        <v>42</v>
      </c>
      <c r="E46" s="22">
        <f>SUM(E47:E48)</f>
        <v>9624289.7</v>
      </c>
      <c r="F46" s="22">
        <v>9624289.7</v>
      </c>
      <c r="G46" s="22">
        <f>SUM(G47:G48)</f>
        <v>1905862.5999999999</v>
      </c>
      <c r="H46" s="22">
        <v>1905862.6</v>
      </c>
      <c r="I46" s="22">
        <f>SUM(I47:I48)</f>
        <v>1601786.8800000001</v>
      </c>
      <c r="J46" s="23">
        <f t="shared" si="3"/>
        <v>0.16643169833094282</v>
      </c>
      <c r="K46" s="23">
        <f t="shared" si="0"/>
        <v>0.8404524439484777</v>
      </c>
    </row>
    <row r="47" spans="1:11" ht="14.25">
      <c r="A47" s="24"/>
      <c r="B47" s="24"/>
      <c r="C47" s="24">
        <v>1</v>
      </c>
      <c r="D47" s="29" t="s">
        <v>43</v>
      </c>
      <c r="E47" s="22">
        <v>9278256.2</v>
      </c>
      <c r="F47" s="22">
        <v>9278256.2</v>
      </c>
      <c r="G47" s="22">
        <v>1839287.9</v>
      </c>
      <c r="H47" s="22">
        <v>1839287.9</v>
      </c>
      <c r="I47" s="22">
        <v>1545101.27</v>
      </c>
      <c r="J47" s="23">
        <f t="shared" si="3"/>
        <v>0.16652927411079682</v>
      </c>
      <c r="K47" s="23">
        <f t="shared" si="0"/>
        <v>0.84005406113964</v>
      </c>
    </row>
    <row r="48" spans="1:11" ht="14.25">
      <c r="A48" s="24"/>
      <c r="B48" s="24"/>
      <c r="C48" s="24">
        <v>2</v>
      </c>
      <c r="D48" s="29" t="s">
        <v>44</v>
      </c>
      <c r="E48" s="22">
        <v>346033.5</v>
      </c>
      <c r="F48" s="22">
        <v>346033.5</v>
      </c>
      <c r="G48" s="22">
        <v>66574.7</v>
      </c>
      <c r="H48" s="22">
        <v>66574.7</v>
      </c>
      <c r="I48" s="22">
        <v>56685.61</v>
      </c>
      <c r="J48" s="23">
        <f t="shared" si="3"/>
        <v>0.1638153820367103</v>
      </c>
      <c r="K48" s="23">
        <f t="shared" si="0"/>
        <v>0.8514587373281443</v>
      </c>
    </row>
    <row r="49" spans="1:11" ht="14.25">
      <c r="A49" s="24"/>
      <c r="B49" s="24">
        <v>4</v>
      </c>
      <c r="C49" s="24"/>
      <c r="D49" s="29" t="s">
        <v>45</v>
      </c>
      <c r="E49" s="22">
        <f>E50</f>
        <v>2870356.1</v>
      </c>
      <c r="F49" s="22">
        <v>2870356.1</v>
      </c>
      <c r="G49" s="22">
        <f>G50</f>
        <v>554294.9</v>
      </c>
      <c r="H49" s="22">
        <v>554294.9</v>
      </c>
      <c r="I49" s="22">
        <f>I50</f>
        <v>426204.67</v>
      </c>
      <c r="J49" s="23">
        <f t="shared" si="3"/>
        <v>0.1484849458225758</v>
      </c>
      <c r="K49" s="23">
        <f t="shared" si="0"/>
        <v>0.7689132084744059</v>
      </c>
    </row>
    <row r="50" spans="1:11" ht="14.25">
      <c r="A50" s="24"/>
      <c r="B50" s="30"/>
      <c r="C50" s="24">
        <v>1</v>
      </c>
      <c r="D50" s="29" t="s">
        <v>45</v>
      </c>
      <c r="E50" s="22">
        <v>2870356.1</v>
      </c>
      <c r="F50" s="22">
        <v>2870356.1</v>
      </c>
      <c r="G50" s="22">
        <v>554294.9</v>
      </c>
      <c r="H50" s="22">
        <v>554294.9</v>
      </c>
      <c r="I50" s="22">
        <v>426204.67</v>
      </c>
      <c r="J50" s="23">
        <f t="shared" si="3"/>
        <v>0.1484849458225758</v>
      </c>
      <c r="K50" s="23">
        <f t="shared" si="0"/>
        <v>0.7689132084744059</v>
      </c>
    </row>
    <row r="51" spans="1:11" ht="14.25">
      <c r="A51" s="24"/>
      <c r="B51" s="30">
        <v>5</v>
      </c>
      <c r="C51" s="24"/>
      <c r="D51" s="29" t="s">
        <v>46</v>
      </c>
      <c r="E51" s="22">
        <f>E52</f>
        <v>6990793.5</v>
      </c>
      <c r="F51" s="22">
        <v>6990793.5</v>
      </c>
      <c r="G51" s="22">
        <f>G52</f>
        <v>1078409.2</v>
      </c>
      <c r="H51" s="22">
        <v>1078409.2</v>
      </c>
      <c r="I51" s="22">
        <f>I52</f>
        <v>972014.46</v>
      </c>
      <c r="J51" s="23">
        <f t="shared" si="3"/>
        <v>0.13904207869964977</v>
      </c>
      <c r="K51" s="23">
        <f t="shared" si="0"/>
        <v>0.9013410308443215</v>
      </c>
    </row>
    <row r="52" spans="1:11" ht="14.25">
      <c r="A52" s="24"/>
      <c r="B52" s="30"/>
      <c r="C52" s="24">
        <v>1</v>
      </c>
      <c r="D52" s="29" t="s">
        <v>46</v>
      </c>
      <c r="E52" s="22">
        <v>6990793.5</v>
      </c>
      <c r="F52" s="22">
        <v>6990793.5</v>
      </c>
      <c r="G52" s="22">
        <v>1078409.2</v>
      </c>
      <c r="H52" s="22">
        <v>1078409.2</v>
      </c>
      <c r="I52" s="22">
        <v>972014.46</v>
      </c>
      <c r="J52" s="23">
        <f t="shared" si="3"/>
        <v>0.13904207869964977</v>
      </c>
      <c r="K52" s="23">
        <f t="shared" si="0"/>
        <v>0.9013410308443215</v>
      </c>
    </row>
    <row r="53" spans="1:11" ht="14.25">
      <c r="A53" s="24">
        <v>4</v>
      </c>
      <c r="B53" s="31"/>
      <c r="C53" s="14"/>
      <c r="D53" s="25" t="s">
        <v>47</v>
      </c>
      <c r="E53" s="16">
        <f>SUM(E55,E57,E61,E65,E68,E73,E75,E78,E82)</f>
        <v>97013158.30009998</v>
      </c>
      <c r="F53" s="17">
        <v>98193379.64999999</v>
      </c>
      <c r="G53" s="17">
        <f>SUM(G55,G57,G61,G65,G68,G73,G75,G78,G82)</f>
        <v>18523563.8</v>
      </c>
      <c r="H53" s="16">
        <v>19492823.04</v>
      </c>
      <c r="I53" s="16">
        <f>SUM(I55,I57,I61,I65,I68,I73,I75,I78,I82)</f>
        <v>15303848.370000001</v>
      </c>
      <c r="J53" s="26">
        <f t="shared" si="3"/>
        <v>0.1558541769776024</v>
      </c>
      <c r="K53" s="26">
        <f t="shared" si="0"/>
        <v>0.7851016929972603</v>
      </c>
    </row>
    <row r="54" spans="1:11" ht="14.25">
      <c r="A54" s="24"/>
      <c r="B54" s="30"/>
      <c r="C54" s="24"/>
      <c r="D54" s="21" t="s">
        <v>15</v>
      </c>
      <c r="E54" s="22"/>
      <c r="F54" s="22"/>
      <c r="G54" s="22"/>
      <c r="H54" s="22"/>
      <c r="I54" s="22"/>
      <c r="J54" s="23"/>
      <c r="K54" s="23"/>
    </row>
    <row r="55" spans="1:11" ht="40.5">
      <c r="A55" s="24"/>
      <c r="B55" s="30">
        <v>1</v>
      </c>
      <c r="C55" s="24"/>
      <c r="D55" s="29" t="s">
        <v>48</v>
      </c>
      <c r="E55" s="22">
        <f>E56</f>
        <v>2176618.5</v>
      </c>
      <c r="F55" s="28">
        <v>2173118.5</v>
      </c>
      <c r="G55" s="28">
        <f>G56</f>
        <v>433550.2</v>
      </c>
      <c r="H55" s="22">
        <v>430050.2</v>
      </c>
      <c r="I55" s="22">
        <f>I56</f>
        <v>310423.01</v>
      </c>
      <c r="J55" s="23">
        <f aca="true" t="shared" si="4" ref="J55:J80">I55/F55</f>
        <v>0.14284679367462014</v>
      </c>
      <c r="K55" s="23">
        <f t="shared" si="0"/>
        <v>0.7218297073225405</v>
      </c>
    </row>
    <row r="56" spans="1:11" ht="27">
      <c r="A56" s="24"/>
      <c r="B56" s="30"/>
      <c r="C56" s="24">
        <v>1</v>
      </c>
      <c r="D56" s="29" t="s">
        <v>49</v>
      </c>
      <c r="E56" s="22">
        <v>2176618.5</v>
      </c>
      <c r="F56" s="22">
        <v>2173118.5</v>
      </c>
      <c r="G56" s="22">
        <v>433550.2</v>
      </c>
      <c r="H56" s="22">
        <v>430050.2</v>
      </c>
      <c r="I56" s="22">
        <v>310423.01</v>
      </c>
      <c r="J56" s="23">
        <f t="shared" si="4"/>
        <v>0.14284679367462014</v>
      </c>
      <c r="K56" s="23">
        <f t="shared" si="0"/>
        <v>0.7218297073225405</v>
      </c>
    </row>
    <row r="57" spans="1:11" ht="40.5">
      <c r="A57" s="24"/>
      <c r="B57" s="30">
        <v>2</v>
      </c>
      <c r="C57" s="24"/>
      <c r="D57" s="29" t="s">
        <v>50</v>
      </c>
      <c r="E57" s="22">
        <f>SUM(E58:E60)</f>
        <v>36289892.5</v>
      </c>
      <c r="F57" s="28">
        <v>36549792.6</v>
      </c>
      <c r="G57" s="28">
        <f>SUM(G58:G60)</f>
        <v>9557751</v>
      </c>
      <c r="H57" s="22">
        <v>10255246.4</v>
      </c>
      <c r="I57" s="22">
        <f>SUM(I58:I60)</f>
        <v>8507438.71</v>
      </c>
      <c r="J57" s="23">
        <f t="shared" si="4"/>
        <v>0.23276298180690635</v>
      </c>
      <c r="K57" s="23">
        <f t="shared" si="0"/>
        <v>0.8295694104434196</v>
      </c>
    </row>
    <row r="58" spans="1:11" ht="14.25">
      <c r="A58" s="24"/>
      <c r="B58" s="30"/>
      <c r="C58" s="24">
        <v>1</v>
      </c>
      <c r="D58" s="29" t="s">
        <v>51</v>
      </c>
      <c r="E58" s="22">
        <v>6438256.8</v>
      </c>
      <c r="F58" s="22">
        <v>6698156.9</v>
      </c>
      <c r="G58" s="22">
        <v>1700446.1</v>
      </c>
      <c r="H58" s="22">
        <v>2397941.5</v>
      </c>
      <c r="I58" s="22">
        <v>1277722.94</v>
      </c>
      <c r="J58" s="23">
        <f t="shared" si="4"/>
        <v>0.19075739178340237</v>
      </c>
      <c r="K58" s="23">
        <f t="shared" si="0"/>
        <v>0.5328415809977015</v>
      </c>
    </row>
    <row r="59" spans="1:11" ht="14.25">
      <c r="A59" s="24"/>
      <c r="B59" s="30"/>
      <c r="C59" s="24">
        <v>2</v>
      </c>
      <c r="D59" s="29" t="s">
        <v>52</v>
      </c>
      <c r="E59" s="22">
        <v>789804.9</v>
      </c>
      <c r="F59" s="22">
        <v>789804.9</v>
      </c>
      <c r="G59" s="22">
        <v>123958.9</v>
      </c>
      <c r="H59" s="22">
        <v>123958.9</v>
      </c>
      <c r="I59" s="22">
        <v>118395.4</v>
      </c>
      <c r="J59" s="23">
        <f t="shared" si="4"/>
        <v>0.1499046156842025</v>
      </c>
      <c r="K59" s="23">
        <f t="shared" si="0"/>
        <v>0.9551181883672734</v>
      </c>
    </row>
    <row r="60" spans="1:11" ht="14.25">
      <c r="A60" s="24"/>
      <c r="B60" s="30"/>
      <c r="C60" s="24">
        <v>4</v>
      </c>
      <c r="D60" s="29" t="s">
        <v>53</v>
      </c>
      <c r="E60" s="22">
        <v>29061830.8</v>
      </c>
      <c r="F60" s="22">
        <v>29061830.8</v>
      </c>
      <c r="G60" s="22">
        <v>7733346</v>
      </c>
      <c r="H60" s="22">
        <v>7733346</v>
      </c>
      <c r="I60" s="22">
        <v>7111320.37</v>
      </c>
      <c r="J60" s="23">
        <f t="shared" si="4"/>
        <v>0.24469622780957076</v>
      </c>
      <c r="K60" s="23">
        <f t="shared" si="0"/>
        <v>0.9195657830388037</v>
      </c>
    </row>
    <row r="61" spans="1:11" ht="14.25">
      <c r="A61" s="24"/>
      <c r="B61" s="30">
        <v>3</v>
      </c>
      <c r="C61" s="24"/>
      <c r="D61" s="29" t="s">
        <v>54</v>
      </c>
      <c r="E61" s="22">
        <f>SUM(E62:E64)</f>
        <v>2952453.1999999997</v>
      </c>
      <c r="F61" s="28">
        <v>2952453.2</v>
      </c>
      <c r="G61" s="28">
        <f>SUM(G62:G64)</f>
        <v>916965.4000000001</v>
      </c>
      <c r="H61" s="22">
        <v>916965.4</v>
      </c>
      <c r="I61" s="22">
        <f>SUM(I62:I64)</f>
        <v>2892498.76</v>
      </c>
      <c r="J61" s="23">
        <f t="shared" si="4"/>
        <v>0.9796933478911705</v>
      </c>
      <c r="K61" s="23">
        <f t="shared" si="0"/>
        <v>3.1544251942330646</v>
      </c>
    </row>
    <row r="62" spans="1:11" ht="14.25">
      <c r="A62" s="24"/>
      <c r="B62" s="30"/>
      <c r="C62" s="24">
        <v>3</v>
      </c>
      <c r="D62" s="29" t="s">
        <v>55</v>
      </c>
      <c r="E62" s="22">
        <v>196871.4</v>
      </c>
      <c r="F62" s="22">
        <v>196871.4</v>
      </c>
      <c r="G62" s="22">
        <v>40765.3</v>
      </c>
      <c r="H62" s="22">
        <v>40765.3</v>
      </c>
      <c r="I62" s="22">
        <v>28352.1</v>
      </c>
      <c r="J62" s="23">
        <f t="shared" si="4"/>
        <v>0.14401330005272478</v>
      </c>
      <c r="K62" s="23">
        <f t="shared" si="0"/>
        <v>0.6954959242296757</v>
      </c>
    </row>
    <row r="63" spans="1:11" ht="14.25">
      <c r="A63" s="24"/>
      <c r="B63" s="30"/>
      <c r="C63" s="24">
        <v>4</v>
      </c>
      <c r="D63" s="29" t="s">
        <v>56</v>
      </c>
      <c r="E63" s="22">
        <v>1113102.9</v>
      </c>
      <c r="F63" s="22">
        <v>1113102.9</v>
      </c>
      <c r="G63" s="22">
        <v>742736.9</v>
      </c>
      <c r="H63" s="22">
        <v>742736.9</v>
      </c>
      <c r="I63" s="22">
        <v>2683802.01</v>
      </c>
      <c r="J63" s="23">
        <f t="shared" si="4"/>
        <v>2.411099647660607</v>
      </c>
      <c r="K63" s="23">
        <f t="shared" si="0"/>
        <v>3.6133952816939616</v>
      </c>
    </row>
    <row r="64" spans="1:11" ht="14.25">
      <c r="A64" s="24"/>
      <c r="B64" s="30"/>
      <c r="C64" s="24">
        <v>5</v>
      </c>
      <c r="D64" s="29" t="s">
        <v>57</v>
      </c>
      <c r="E64" s="22">
        <v>1642478.9</v>
      </c>
      <c r="F64" s="22">
        <v>1642478.9</v>
      </c>
      <c r="G64" s="22">
        <v>133463.2</v>
      </c>
      <c r="H64" s="22">
        <v>133463.2</v>
      </c>
      <c r="I64" s="22">
        <v>180344.65</v>
      </c>
      <c r="J64" s="23">
        <f t="shared" si="4"/>
        <v>0.10980028419238749</v>
      </c>
      <c r="K64" s="23">
        <f t="shared" si="0"/>
        <v>1.3512687392479723</v>
      </c>
    </row>
    <row r="65" spans="1:11" ht="27">
      <c r="A65" s="24"/>
      <c r="B65" s="30">
        <v>4</v>
      </c>
      <c r="C65" s="24"/>
      <c r="D65" s="29" t="s">
        <v>58</v>
      </c>
      <c r="E65" s="22">
        <f>SUM(E66:E67)</f>
        <v>16000</v>
      </c>
      <c r="F65" s="28">
        <v>16000</v>
      </c>
      <c r="G65" s="28">
        <f>SUM(G66:G67)</f>
        <v>4200</v>
      </c>
      <c r="H65" s="22">
        <v>4200</v>
      </c>
      <c r="I65" s="22">
        <f>SUM(I66:I67)</f>
        <v>2622.6</v>
      </c>
      <c r="J65" s="23">
        <f t="shared" si="4"/>
        <v>0.1639125</v>
      </c>
      <c r="K65" s="23">
        <f t="shared" si="0"/>
        <v>0.6244285714285714</v>
      </c>
    </row>
    <row r="66" spans="1:11" ht="27">
      <c r="A66" s="24"/>
      <c r="B66" s="30"/>
      <c r="C66" s="24">
        <v>1</v>
      </c>
      <c r="D66" s="29" t="s">
        <v>59</v>
      </c>
      <c r="E66" s="22">
        <v>14000</v>
      </c>
      <c r="F66" s="22">
        <v>14000</v>
      </c>
      <c r="G66" s="22">
        <v>2200</v>
      </c>
      <c r="H66" s="22">
        <v>2200</v>
      </c>
      <c r="I66" s="22">
        <v>1200</v>
      </c>
      <c r="J66" s="23">
        <f t="shared" si="4"/>
        <v>0.08571428571428572</v>
      </c>
      <c r="K66" s="23">
        <f t="shared" si="0"/>
        <v>0.5454545454545454</v>
      </c>
    </row>
    <row r="67" spans="1:11" ht="14.25">
      <c r="A67" s="24"/>
      <c r="B67" s="30"/>
      <c r="C67" s="24">
        <v>3</v>
      </c>
      <c r="D67" s="29" t="s">
        <v>60</v>
      </c>
      <c r="E67" s="22">
        <v>2000</v>
      </c>
      <c r="F67" s="22">
        <v>2000</v>
      </c>
      <c r="G67" s="22">
        <v>2000</v>
      </c>
      <c r="H67" s="22">
        <v>2000</v>
      </c>
      <c r="I67" s="22">
        <v>1422.6</v>
      </c>
      <c r="J67" s="23">
        <f t="shared" si="4"/>
        <v>0.7112999999999999</v>
      </c>
      <c r="K67" s="23">
        <f t="shared" si="0"/>
        <v>0.7112999999999999</v>
      </c>
    </row>
    <row r="68" spans="1:11" ht="14.25">
      <c r="A68" s="24"/>
      <c r="B68" s="30">
        <v>5</v>
      </c>
      <c r="C68" s="24"/>
      <c r="D68" s="29" t="s">
        <v>61</v>
      </c>
      <c r="E68" s="22">
        <f>SUM(E69:E72)</f>
        <v>50312436.100099996</v>
      </c>
      <c r="F68" s="22">
        <v>51062399.9</v>
      </c>
      <c r="G68" s="22">
        <f>SUM(G69:G72)</f>
        <v>6580046.5</v>
      </c>
      <c r="H68" s="22">
        <v>6681452.91</v>
      </c>
      <c r="I68" s="22">
        <f>SUM(I69:I72)</f>
        <v>2619432.29</v>
      </c>
      <c r="J68" s="23">
        <f t="shared" si="4"/>
        <v>0.0512986521418865</v>
      </c>
      <c r="K68" s="23">
        <f t="shared" si="0"/>
        <v>0.39204531189309844</v>
      </c>
    </row>
    <row r="69" spans="1:11" ht="14.25">
      <c r="A69" s="24"/>
      <c r="B69" s="30"/>
      <c r="C69" s="24">
        <v>1</v>
      </c>
      <c r="D69" s="29" t="s">
        <v>62</v>
      </c>
      <c r="E69" s="22">
        <v>39652680.8</v>
      </c>
      <c r="F69" s="22">
        <v>40034621.5</v>
      </c>
      <c r="G69" s="22">
        <v>3962008.7</v>
      </c>
      <c r="H69" s="22">
        <v>3962008.71</v>
      </c>
      <c r="I69" s="22">
        <v>1177061.66</v>
      </c>
      <c r="J69" s="23">
        <f t="shared" si="4"/>
        <v>0.02940109375081765</v>
      </c>
      <c r="K69" s="23">
        <f t="shared" si="0"/>
        <v>0.2970870955001005</v>
      </c>
    </row>
    <row r="70" spans="1:11" ht="14.25">
      <c r="A70" s="24"/>
      <c r="B70" s="30"/>
      <c r="C70" s="24">
        <v>3</v>
      </c>
      <c r="D70" s="32" t="s">
        <v>63</v>
      </c>
      <c r="E70" s="33">
        <v>224200</v>
      </c>
      <c r="F70" s="33">
        <v>224200</v>
      </c>
      <c r="G70" s="22">
        <v>14300</v>
      </c>
      <c r="H70" s="33">
        <v>14300</v>
      </c>
      <c r="I70" s="33"/>
      <c r="J70" s="23">
        <f t="shared" si="4"/>
        <v>0</v>
      </c>
      <c r="K70" s="23">
        <f t="shared" si="0"/>
        <v>0</v>
      </c>
    </row>
    <row r="71" spans="1:11" ht="14.25">
      <c r="A71" s="24"/>
      <c r="B71" s="30"/>
      <c r="C71" s="24">
        <v>4</v>
      </c>
      <c r="D71" s="29" t="s">
        <v>64</v>
      </c>
      <c r="E71" s="33">
        <v>278011.8001</v>
      </c>
      <c r="F71" s="33">
        <v>646034.9</v>
      </c>
      <c r="G71" s="22">
        <v>66283.8</v>
      </c>
      <c r="H71" s="33">
        <v>167690.2</v>
      </c>
      <c r="I71" s="33">
        <v>71068.35</v>
      </c>
      <c r="J71" s="23">
        <f t="shared" si="4"/>
        <v>0.11000698259490316</v>
      </c>
      <c r="K71" s="23">
        <f t="shared" si="0"/>
        <v>0.4238074139096978</v>
      </c>
    </row>
    <row r="72" spans="1:11" ht="14.25">
      <c r="A72" s="24"/>
      <c r="B72" s="30"/>
      <c r="C72" s="24">
        <v>5</v>
      </c>
      <c r="D72" s="29" t="s">
        <v>65</v>
      </c>
      <c r="E72" s="33">
        <v>10157543.5</v>
      </c>
      <c r="F72" s="33">
        <v>10157543.5</v>
      </c>
      <c r="G72" s="22">
        <v>2537454</v>
      </c>
      <c r="H72" s="33">
        <v>2537454</v>
      </c>
      <c r="I72" s="33">
        <v>1371302.28</v>
      </c>
      <c r="J72" s="23">
        <f t="shared" si="4"/>
        <v>0.13500333815946738</v>
      </c>
      <c r="K72" s="23">
        <f t="shared" si="0"/>
        <v>0.540424488483338</v>
      </c>
    </row>
    <row r="73" spans="1:11" ht="14.25">
      <c r="A73" s="24"/>
      <c r="B73" s="30">
        <v>6</v>
      </c>
      <c r="C73" s="24"/>
      <c r="D73" s="29" t="s">
        <v>66</v>
      </c>
      <c r="E73" s="22">
        <f>E74</f>
        <v>400864.3</v>
      </c>
      <c r="F73" s="28">
        <v>400864.3</v>
      </c>
      <c r="G73" s="28">
        <f>G74</f>
        <v>100216.1</v>
      </c>
      <c r="H73" s="22">
        <v>100216.08</v>
      </c>
      <c r="I73" s="22">
        <f>I74</f>
        <v>100216.08</v>
      </c>
      <c r="J73" s="23">
        <f t="shared" si="4"/>
        <v>0.25000001247304887</v>
      </c>
      <c r="K73" s="23">
        <f aca="true" t="shared" si="5" ref="K73:K136">I73/H73</f>
        <v>1</v>
      </c>
    </row>
    <row r="74" spans="1:11" ht="14.25">
      <c r="A74" s="24"/>
      <c r="B74" s="30"/>
      <c r="C74" s="24">
        <v>1</v>
      </c>
      <c r="D74" s="29" t="s">
        <v>66</v>
      </c>
      <c r="E74" s="33">
        <v>400864.3</v>
      </c>
      <c r="F74" s="33">
        <v>400864.3</v>
      </c>
      <c r="G74" s="22">
        <v>100216.1</v>
      </c>
      <c r="H74" s="33">
        <v>100216.08</v>
      </c>
      <c r="I74" s="33">
        <v>100216.08</v>
      </c>
      <c r="J74" s="23">
        <f t="shared" si="4"/>
        <v>0.25000001247304887</v>
      </c>
      <c r="K74" s="23">
        <f t="shared" si="5"/>
        <v>1</v>
      </c>
    </row>
    <row r="75" spans="1:11" ht="14.25">
      <c r="A75" s="24"/>
      <c r="B75" s="30">
        <v>7</v>
      </c>
      <c r="C75" s="24"/>
      <c r="D75" s="29" t="s">
        <v>67</v>
      </c>
      <c r="E75" s="22">
        <f>SUM(E76:E77)</f>
        <v>1131099.6</v>
      </c>
      <c r="F75" s="28">
        <v>1131099.6</v>
      </c>
      <c r="G75" s="28">
        <f>SUM(G76:G77)</f>
        <v>249354.2</v>
      </c>
      <c r="H75" s="22">
        <v>249354.2</v>
      </c>
      <c r="I75" s="22">
        <f>SUM(I76:I77)</f>
        <v>231069.5</v>
      </c>
      <c r="J75" s="23">
        <f t="shared" si="4"/>
        <v>0.20428749157014994</v>
      </c>
      <c r="K75" s="23">
        <f t="shared" si="5"/>
        <v>0.9266717785383202</v>
      </c>
    </row>
    <row r="76" spans="1:11" ht="14.25">
      <c r="A76" s="24"/>
      <c r="B76" s="30"/>
      <c r="C76" s="24">
        <v>3</v>
      </c>
      <c r="D76" s="29" t="s">
        <v>68</v>
      </c>
      <c r="E76" s="33">
        <v>50000</v>
      </c>
      <c r="F76" s="33">
        <v>50000</v>
      </c>
      <c r="G76" s="22">
        <v>12500</v>
      </c>
      <c r="H76" s="33">
        <v>12500</v>
      </c>
      <c r="I76" s="33"/>
      <c r="J76" s="23">
        <f t="shared" si="4"/>
        <v>0</v>
      </c>
      <c r="K76" s="23">
        <f t="shared" si="5"/>
        <v>0</v>
      </c>
    </row>
    <row r="77" spans="1:11" ht="14.25">
      <c r="A77" s="24"/>
      <c r="B77" s="24"/>
      <c r="C77" s="24">
        <v>4</v>
      </c>
      <c r="D77" s="29" t="s">
        <v>69</v>
      </c>
      <c r="E77" s="33">
        <v>1081099.6</v>
      </c>
      <c r="F77" s="33">
        <v>1081099.6</v>
      </c>
      <c r="G77" s="22">
        <v>236854.2</v>
      </c>
      <c r="H77" s="33">
        <v>236854.2</v>
      </c>
      <c r="I77" s="33">
        <v>231069.5</v>
      </c>
      <c r="J77" s="23">
        <f t="shared" si="4"/>
        <v>0.21373562620872302</v>
      </c>
      <c r="K77" s="23">
        <f t="shared" si="5"/>
        <v>0.9755769583144398</v>
      </c>
    </row>
    <row r="78" spans="1:11" ht="40.5">
      <c r="A78" s="24"/>
      <c r="B78" s="24">
        <v>8</v>
      </c>
      <c r="C78" s="24"/>
      <c r="D78" s="29" t="s">
        <v>70</v>
      </c>
      <c r="E78" s="22">
        <f>SUM(E79:E80)</f>
        <v>100411.3</v>
      </c>
      <c r="F78" s="22">
        <v>100411.3</v>
      </c>
      <c r="G78" s="22">
        <f>SUM(G79:G80)</f>
        <v>22584</v>
      </c>
      <c r="H78" s="22">
        <v>22584</v>
      </c>
      <c r="I78" s="22">
        <f>SUM(I79:I80)</f>
        <v>22584</v>
      </c>
      <c r="J78" s="23">
        <f t="shared" si="4"/>
        <v>0.22491492491382942</v>
      </c>
      <c r="K78" s="23">
        <f t="shared" si="5"/>
        <v>1</v>
      </c>
    </row>
    <row r="79" spans="1:11" ht="54">
      <c r="A79" s="24"/>
      <c r="B79" s="24"/>
      <c r="C79" s="24">
        <v>1</v>
      </c>
      <c r="D79" s="29" t="s">
        <v>71</v>
      </c>
      <c r="E79" s="22">
        <v>50375.9</v>
      </c>
      <c r="F79" s="22">
        <v>50375.9</v>
      </c>
      <c r="G79" s="22">
        <v>10075.2</v>
      </c>
      <c r="H79" s="22">
        <v>10075.2</v>
      </c>
      <c r="I79" s="22">
        <v>10075.2</v>
      </c>
      <c r="J79" s="23">
        <f t="shared" si="4"/>
        <v>0.20000039701523945</v>
      </c>
      <c r="K79" s="23">
        <f t="shared" si="5"/>
        <v>1</v>
      </c>
    </row>
    <row r="80" spans="1:11" ht="54">
      <c r="A80" s="24"/>
      <c r="B80" s="24"/>
      <c r="C80" s="24">
        <v>4</v>
      </c>
      <c r="D80" s="29" t="s">
        <v>72</v>
      </c>
      <c r="E80" s="22">
        <v>50035.4</v>
      </c>
      <c r="F80" s="22">
        <v>50035.4</v>
      </c>
      <c r="G80" s="22">
        <v>12508.8</v>
      </c>
      <c r="H80" s="22">
        <v>12508.8</v>
      </c>
      <c r="I80" s="22">
        <v>12508.8</v>
      </c>
      <c r="J80" s="23">
        <f t="shared" si="4"/>
        <v>0.24999900070749906</v>
      </c>
      <c r="K80" s="23">
        <f t="shared" si="5"/>
        <v>1</v>
      </c>
    </row>
    <row r="81" spans="1:11" ht="27">
      <c r="A81" s="24"/>
      <c r="B81" s="24">
        <v>9</v>
      </c>
      <c r="C81" s="24"/>
      <c r="D81" s="29" t="s">
        <v>73</v>
      </c>
      <c r="E81" s="22">
        <f>E82</f>
        <v>3633382.8</v>
      </c>
      <c r="F81" s="22">
        <v>3807240.25</v>
      </c>
      <c r="G81" s="22">
        <f>G82</f>
        <v>658896.4</v>
      </c>
      <c r="H81" s="22">
        <v>832753.85</v>
      </c>
      <c r="I81" s="22">
        <f>I82</f>
        <v>617563.42</v>
      </c>
      <c r="J81" s="23">
        <f>I81/F81</f>
        <v>0.16220763057965676</v>
      </c>
      <c r="K81" s="23">
        <f t="shared" si="5"/>
        <v>0.7415917921003908</v>
      </c>
    </row>
    <row r="82" spans="1:11" ht="27">
      <c r="A82" s="24"/>
      <c r="B82" s="24"/>
      <c r="C82" s="24">
        <v>1</v>
      </c>
      <c r="D82" s="29" t="s">
        <v>73</v>
      </c>
      <c r="E82" s="22">
        <v>3633382.8</v>
      </c>
      <c r="F82" s="22">
        <v>3807240.25</v>
      </c>
      <c r="G82" s="22">
        <v>658896.4</v>
      </c>
      <c r="H82" s="22">
        <v>832753.85</v>
      </c>
      <c r="I82" s="22">
        <v>617563.42</v>
      </c>
      <c r="J82" s="23">
        <f>I82/F82</f>
        <v>0.16220763057965676</v>
      </c>
      <c r="K82" s="23">
        <f t="shared" si="5"/>
        <v>0.7415917921003908</v>
      </c>
    </row>
    <row r="83" spans="1:11" ht="28.5">
      <c r="A83" s="24">
        <v>5</v>
      </c>
      <c r="B83" s="24"/>
      <c r="C83" s="14"/>
      <c r="D83" s="25" t="s">
        <v>74</v>
      </c>
      <c r="E83" s="16">
        <f>SUM(E85,E87,E89,E91,E93)</f>
        <v>8882005.100000001</v>
      </c>
      <c r="F83" s="17">
        <v>8882005.100000001</v>
      </c>
      <c r="G83" s="17">
        <f>SUM(G85,G87,G89,G91,G93)</f>
        <v>2052799.1</v>
      </c>
      <c r="H83" s="16">
        <v>2052799.1</v>
      </c>
      <c r="I83" s="16">
        <f>SUM(I85,I87,I89,I91,I93)</f>
        <v>1427974.6099999999</v>
      </c>
      <c r="J83" s="26">
        <f>I83/F83</f>
        <v>0.1607716494105593</v>
      </c>
      <c r="K83" s="26">
        <f t="shared" si="5"/>
        <v>0.6956231664365011</v>
      </c>
    </row>
    <row r="84" spans="1:11" ht="14.25">
      <c r="A84" s="24"/>
      <c r="B84" s="24"/>
      <c r="C84" s="24"/>
      <c r="D84" s="21" t="s">
        <v>15</v>
      </c>
      <c r="E84" s="22"/>
      <c r="F84" s="22"/>
      <c r="G84" s="22"/>
      <c r="H84" s="22"/>
      <c r="I84" s="22"/>
      <c r="J84" s="23"/>
      <c r="K84" s="23"/>
    </row>
    <row r="85" spans="1:11" ht="14.25">
      <c r="A85" s="24"/>
      <c r="B85" s="24">
        <v>1</v>
      </c>
      <c r="C85" s="24"/>
      <c r="D85" s="29" t="s">
        <v>75</v>
      </c>
      <c r="E85" s="22">
        <f>E86</f>
        <v>43073.9</v>
      </c>
      <c r="F85" s="28">
        <v>43073.9</v>
      </c>
      <c r="G85" s="28">
        <f>G86</f>
        <v>5835</v>
      </c>
      <c r="H85" s="22">
        <v>5835</v>
      </c>
      <c r="I85" s="22">
        <f>I86</f>
        <v>5835</v>
      </c>
      <c r="J85" s="23">
        <f aca="true" t="shared" si="6" ref="J85:J95">I85/F85</f>
        <v>0.13546486387348255</v>
      </c>
      <c r="K85" s="23">
        <f t="shared" si="5"/>
        <v>1</v>
      </c>
    </row>
    <row r="86" spans="1:11" ht="14.25">
      <c r="A86" s="24"/>
      <c r="B86" s="24"/>
      <c r="C86" s="24">
        <v>1</v>
      </c>
      <c r="D86" s="29" t="s">
        <v>75</v>
      </c>
      <c r="E86" s="33">
        <v>43073.9</v>
      </c>
      <c r="F86" s="33">
        <v>43073.9</v>
      </c>
      <c r="G86" s="22">
        <v>5835</v>
      </c>
      <c r="H86" s="33">
        <v>5835</v>
      </c>
      <c r="I86" s="33">
        <v>5835</v>
      </c>
      <c r="J86" s="23">
        <f t="shared" si="6"/>
        <v>0.13546486387348255</v>
      </c>
      <c r="K86" s="23">
        <f t="shared" si="5"/>
        <v>1</v>
      </c>
    </row>
    <row r="87" spans="1:11" ht="27">
      <c r="A87" s="24"/>
      <c r="B87" s="24">
        <v>3</v>
      </c>
      <c r="C87" s="24"/>
      <c r="D87" s="29" t="s">
        <v>76</v>
      </c>
      <c r="E87" s="22">
        <f>E88</f>
        <v>122588.5</v>
      </c>
      <c r="F87" s="28">
        <v>122588.5</v>
      </c>
      <c r="G87" s="28">
        <f>G88</f>
        <v>24517.7</v>
      </c>
      <c r="H87" s="22">
        <v>24517.7</v>
      </c>
      <c r="I87" s="22">
        <f>I88</f>
        <v>24517.7</v>
      </c>
      <c r="J87" s="23">
        <f t="shared" si="6"/>
        <v>0.2</v>
      </c>
      <c r="K87" s="23">
        <f t="shared" si="5"/>
        <v>1</v>
      </c>
    </row>
    <row r="88" spans="1:11" ht="14.25">
      <c r="A88" s="24"/>
      <c r="B88" s="24"/>
      <c r="C88" s="24">
        <v>1</v>
      </c>
      <c r="D88" s="29" t="s">
        <v>77</v>
      </c>
      <c r="E88" s="33">
        <v>122588.5</v>
      </c>
      <c r="F88" s="33">
        <v>122588.5</v>
      </c>
      <c r="G88" s="22">
        <v>24517.7</v>
      </c>
      <c r="H88" s="33">
        <v>24517.7</v>
      </c>
      <c r="I88" s="33">
        <v>24517.7</v>
      </c>
      <c r="J88" s="23">
        <f t="shared" si="6"/>
        <v>0.2</v>
      </c>
      <c r="K88" s="23">
        <f t="shared" si="5"/>
        <v>1</v>
      </c>
    </row>
    <row r="89" spans="1:11" ht="27">
      <c r="A89" s="24"/>
      <c r="B89" s="24">
        <v>4</v>
      </c>
      <c r="C89" s="24"/>
      <c r="D89" s="29" t="s">
        <v>78</v>
      </c>
      <c r="E89" s="22">
        <f>E90</f>
        <v>7096760.4</v>
      </c>
      <c r="F89" s="22">
        <v>7096760.4</v>
      </c>
      <c r="G89" s="22">
        <f>G90</f>
        <v>1723453.3</v>
      </c>
      <c r="H89" s="22">
        <v>1723453.3</v>
      </c>
      <c r="I89" s="22">
        <f>I90</f>
        <v>1223588.47</v>
      </c>
      <c r="J89" s="23">
        <f t="shared" si="6"/>
        <v>0.17241507406675305</v>
      </c>
      <c r="K89" s="23">
        <f t="shared" si="5"/>
        <v>0.709963229058774</v>
      </c>
    </row>
    <row r="90" spans="1:11" ht="27">
      <c r="A90" s="24"/>
      <c r="B90" s="24"/>
      <c r="C90" s="24">
        <v>1</v>
      </c>
      <c r="D90" s="29" t="s">
        <v>78</v>
      </c>
      <c r="E90" s="22">
        <v>7096760.4</v>
      </c>
      <c r="F90" s="22">
        <v>7096760.4</v>
      </c>
      <c r="G90" s="22">
        <v>1723453.3</v>
      </c>
      <c r="H90" s="22">
        <v>1723453.3</v>
      </c>
      <c r="I90" s="22">
        <v>1223588.47</v>
      </c>
      <c r="J90" s="23">
        <f t="shared" si="6"/>
        <v>0.17241507406675305</v>
      </c>
      <c r="K90" s="23">
        <f t="shared" si="5"/>
        <v>0.709963229058774</v>
      </c>
    </row>
    <row r="91" spans="1:11" ht="54">
      <c r="A91" s="24"/>
      <c r="B91" s="24">
        <v>5</v>
      </c>
      <c r="C91" s="24"/>
      <c r="D91" s="32" t="s">
        <v>79</v>
      </c>
      <c r="E91" s="22">
        <f>E92</f>
        <v>10000</v>
      </c>
      <c r="F91" s="22">
        <v>10000</v>
      </c>
      <c r="G91" s="22">
        <f>G92</f>
        <v>1000</v>
      </c>
      <c r="H91" s="22">
        <v>1000</v>
      </c>
      <c r="I91" s="22">
        <f>I92</f>
        <v>0</v>
      </c>
      <c r="J91" s="23">
        <f t="shared" si="6"/>
        <v>0</v>
      </c>
      <c r="K91" s="23">
        <f t="shared" si="5"/>
        <v>0</v>
      </c>
    </row>
    <row r="92" spans="1:11" ht="40.5">
      <c r="A92" s="24"/>
      <c r="B92" s="24"/>
      <c r="C92" s="24">
        <v>1</v>
      </c>
      <c r="D92" s="32" t="s">
        <v>80</v>
      </c>
      <c r="E92" s="22">
        <v>10000</v>
      </c>
      <c r="F92" s="22">
        <v>10000</v>
      </c>
      <c r="G92" s="22">
        <v>1000</v>
      </c>
      <c r="H92" s="22">
        <v>1000</v>
      </c>
      <c r="I92" s="22"/>
      <c r="J92" s="23">
        <f t="shared" si="6"/>
        <v>0</v>
      </c>
      <c r="K92" s="23">
        <f t="shared" si="5"/>
        <v>0</v>
      </c>
    </row>
    <row r="93" spans="1:11" ht="27">
      <c r="A93" s="24"/>
      <c r="B93" s="24">
        <v>6</v>
      </c>
      <c r="C93" s="24"/>
      <c r="D93" s="29" t="s">
        <v>81</v>
      </c>
      <c r="E93" s="22">
        <f>E94</f>
        <v>1609582.3</v>
      </c>
      <c r="F93" s="22">
        <v>1609582.3</v>
      </c>
      <c r="G93" s="22">
        <f>G94</f>
        <v>297993.1</v>
      </c>
      <c r="H93" s="22">
        <v>297993.1</v>
      </c>
      <c r="I93" s="22">
        <f>I94</f>
        <v>174033.44</v>
      </c>
      <c r="J93" s="23">
        <f t="shared" si="6"/>
        <v>0.108123355978753</v>
      </c>
      <c r="K93" s="23">
        <f t="shared" si="5"/>
        <v>0.5840183547874096</v>
      </c>
    </row>
    <row r="94" spans="1:11" ht="27">
      <c r="A94" s="24"/>
      <c r="B94" s="24"/>
      <c r="C94" s="24">
        <v>1</v>
      </c>
      <c r="D94" s="29" t="s">
        <v>81</v>
      </c>
      <c r="E94" s="22">
        <v>1609582.3</v>
      </c>
      <c r="F94" s="22">
        <v>1609582.3</v>
      </c>
      <c r="G94" s="22">
        <v>297993.1</v>
      </c>
      <c r="H94" s="22">
        <v>297993.1</v>
      </c>
      <c r="I94" s="22">
        <v>174033.44</v>
      </c>
      <c r="J94" s="23">
        <f t="shared" si="6"/>
        <v>0.108123355978753</v>
      </c>
      <c r="K94" s="23">
        <f t="shared" si="5"/>
        <v>0.5840183547874096</v>
      </c>
    </row>
    <row r="95" spans="1:11" ht="28.5">
      <c r="A95" s="24">
        <v>6</v>
      </c>
      <c r="B95" s="24"/>
      <c r="C95" s="14"/>
      <c r="D95" s="25" t="s">
        <v>82</v>
      </c>
      <c r="E95" s="16">
        <f>SUM(E97,E99,E101,E103)</f>
        <v>48393283.1</v>
      </c>
      <c r="F95" s="17">
        <v>47340410.900000006</v>
      </c>
      <c r="G95" s="17">
        <f>SUM(G97,G99,G101,G103)</f>
        <v>13757269.200000001</v>
      </c>
      <c r="H95" s="16">
        <v>13756767.600000001</v>
      </c>
      <c r="I95" s="16">
        <f>SUM(I97,I99,I101,I103)</f>
        <v>12354577.620000001</v>
      </c>
      <c r="J95" s="26">
        <f t="shared" si="6"/>
        <v>0.26097318094887934</v>
      </c>
      <c r="K95" s="26">
        <f t="shared" si="5"/>
        <v>0.8980727144071257</v>
      </c>
    </row>
    <row r="96" spans="1:11" ht="14.25">
      <c r="A96" s="24"/>
      <c r="B96" s="24"/>
      <c r="C96" s="24"/>
      <c r="D96" s="21" t="s">
        <v>15</v>
      </c>
      <c r="E96" s="22"/>
      <c r="F96" s="22"/>
      <c r="G96" s="22"/>
      <c r="H96" s="22"/>
      <c r="I96" s="22"/>
      <c r="J96" s="23"/>
      <c r="K96" s="23"/>
    </row>
    <row r="97" spans="1:11" ht="14.25">
      <c r="A97" s="24"/>
      <c r="B97" s="24">
        <v>1</v>
      </c>
      <c r="C97" s="24"/>
      <c r="D97" s="29" t="s">
        <v>83</v>
      </c>
      <c r="E97" s="22">
        <f>E98</f>
        <v>26972081.1</v>
      </c>
      <c r="F97" s="28">
        <v>25957081.1</v>
      </c>
      <c r="G97" s="28">
        <f>G98</f>
        <v>8943000</v>
      </c>
      <c r="H97" s="22">
        <v>8943000</v>
      </c>
      <c r="I97" s="22">
        <f>I98</f>
        <v>8943000</v>
      </c>
      <c r="J97" s="23">
        <f aca="true" t="shared" si="7" ref="J97:J105">I97/F97</f>
        <v>0.34453026384388036</v>
      </c>
      <c r="K97" s="23">
        <f t="shared" si="5"/>
        <v>1</v>
      </c>
    </row>
    <row r="98" spans="1:11" ht="14.25">
      <c r="A98" s="24"/>
      <c r="B98" s="24"/>
      <c r="C98" s="24">
        <v>1</v>
      </c>
      <c r="D98" s="29" t="s">
        <v>83</v>
      </c>
      <c r="E98" s="22">
        <v>26972081.1</v>
      </c>
      <c r="F98" s="33">
        <v>25957081.1</v>
      </c>
      <c r="G98" s="22">
        <v>8943000</v>
      </c>
      <c r="H98" s="33">
        <v>8943000</v>
      </c>
      <c r="I98" s="33">
        <v>8943000</v>
      </c>
      <c r="J98" s="23">
        <f t="shared" si="7"/>
        <v>0.34453026384388036</v>
      </c>
      <c r="K98" s="23">
        <f t="shared" si="5"/>
        <v>1</v>
      </c>
    </row>
    <row r="99" spans="1:11" ht="14.25">
      <c r="A99" s="24"/>
      <c r="B99" s="24">
        <v>3</v>
      </c>
      <c r="C99" s="24"/>
      <c r="D99" s="29" t="s">
        <v>84</v>
      </c>
      <c r="E99" s="22">
        <f>E100</f>
        <v>19288692.1</v>
      </c>
      <c r="F99" s="28">
        <v>19288692.1</v>
      </c>
      <c r="G99" s="28">
        <f>G100</f>
        <v>4220960.8</v>
      </c>
      <c r="H99" s="22">
        <v>4220960.8</v>
      </c>
      <c r="I99" s="22">
        <f>I100</f>
        <v>2982536.32</v>
      </c>
      <c r="J99" s="23">
        <f t="shared" si="7"/>
        <v>0.15462615632710522</v>
      </c>
      <c r="K99" s="23">
        <f t="shared" si="5"/>
        <v>0.7066012837645874</v>
      </c>
    </row>
    <row r="100" spans="1:11" ht="14.25">
      <c r="A100" s="24"/>
      <c r="B100" s="24"/>
      <c r="C100" s="24">
        <v>1</v>
      </c>
      <c r="D100" s="29" t="s">
        <v>84</v>
      </c>
      <c r="E100" s="33">
        <v>19288692.1</v>
      </c>
      <c r="F100" s="33">
        <v>19288692.1</v>
      </c>
      <c r="G100" s="22">
        <v>4220960.8</v>
      </c>
      <c r="H100" s="33">
        <v>4220960.8</v>
      </c>
      <c r="I100" s="33">
        <v>2982536.32</v>
      </c>
      <c r="J100" s="23">
        <f t="shared" si="7"/>
        <v>0.15462615632710522</v>
      </c>
      <c r="K100" s="23">
        <f t="shared" si="5"/>
        <v>0.7066012837645874</v>
      </c>
    </row>
    <row r="101" spans="1:11" ht="14.25">
      <c r="A101" s="24"/>
      <c r="B101" s="24">
        <v>4</v>
      </c>
      <c r="C101" s="24"/>
      <c r="D101" s="29" t="s">
        <v>85</v>
      </c>
      <c r="E101" s="22">
        <f>E102</f>
        <v>1696000</v>
      </c>
      <c r="F101" s="28">
        <v>1696000</v>
      </c>
      <c r="G101" s="28">
        <f>G102</f>
        <v>491000</v>
      </c>
      <c r="H101" s="22">
        <v>491000</v>
      </c>
      <c r="I101" s="22">
        <f>I102</f>
        <v>340000</v>
      </c>
      <c r="J101" s="23">
        <f t="shared" si="7"/>
        <v>0.20047169811320756</v>
      </c>
      <c r="K101" s="23">
        <f t="shared" si="5"/>
        <v>0.6924643584521385</v>
      </c>
    </row>
    <row r="102" spans="1:11" ht="14.25">
      <c r="A102" s="24"/>
      <c r="B102" s="24"/>
      <c r="C102" s="24">
        <v>1</v>
      </c>
      <c r="D102" s="29" t="s">
        <v>85</v>
      </c>
      <c r="E102" s="33">
        <v>1696000</v>
      </c>
      <c r="F102" s="33">
        <v>1696000</v>
      </c>
      <c r="G102" s="22">
        <v>491000</v>
      </c>
      <c r="H102" s="33">
        <v>491000</v>
      </c>
      <c r="I102" s="33">
        <v>340000</v>
      </c>
      <c r="J102" s="23">
        <f t="shared" si="7"/>
        <v>0.20047169811320756</v>
      </c>
      <c r="K102" s="23">
        <f t="shared" si="5"/>
        <v>0.6924643584521385</v>
      </c>
    </row>
    <row r="103" spans="1:11" ht="40.5">
      <c r="A103" s="24"/>
      <c r="B103" s="24">
        <v>6</v>
      </c>
      <c r="C103" s="24"/>
      <c r="D103" s="29" t="s">
        <v>86</v>
      </c>
      <c r="E103" s="22">
        <f>E104</f>
        <v>436509.9</v>
      </c>
      <c r="F103" s="28">
        <v>398637.7</v>
      </c>
      <c r="G103" s="28">
        <f>G104</f>
        <v>102308.4</v>
      </c>
      <c r="H103" s="22">
        <v>101806.8</v>
      </c>
      <c r="I103" s="22">
        <f>I104</f>
        <v>89041.3</v>
      </c>
      <c r="J103" s="23">
        <f t="shared" si="7"/>
        <v>0.22336397184711831</v>
      </c>
      <c r="K103" s="23">
        <f t="shared" si="5"/>
        <v>0.8746105368207232</v>
      </c>
    </row>
    <row r="104" spans="1:11" ht="40.5">
      <c r="A104" s="24"/>
      <c r="B104" s="24"/>
      <c r="C104" s="24">
        <v>1</v>
      </c>
      <c r="D104" s="29" t="s">
        <v>86</v>
      </c>
      <c r="E104" s="33">
        <v>436509.9</v>
      </c>
      <c r="F104" s="22">
        <v>398637.7</v>
      </c>
      <c r="G104" s="22">
        <v>102308.4</v>
      </c>
      <c r="H104" s="22">
        <v>101806.8</v>
      </c>
      <c r="I104" s="22">
        <v>89041.3</v>
      </c>
      <c r="J104" s="23">
        <f t="shared" si="7"/>
        <v>0.22336397184711831</v>
      </c>
      <c r="K104" s="23">
        <f t="shared" si="5"/>
        <v>0.8746105368207232</v>
      </c>
    </row>
    <row r="105" spans="1:11" ht="14.25">
      <c r="A105" s="24">
        <v>7</v>
      </c>
      <c r="B105" s="24"/>
      <c r="C105" s="24"/>
      <c r="D105" s="25" t="s">
        <v>87</v>
      </c>
      <c r="E105" s="16">
        <f>SUM(E107,E109,E114,E118,E120)</f>
        <v>62461474.00039999</v>
      </c>
      <c r="F105" s="17">
        <v>64119040.6</v>
      </c>
      <c r="G105" s="17">
        <f>SUM(G107,G109,G114,G118,G120)</f>
        <v>12725723.799999997</v>
      </c>
      <c r="H105" s="16">
        <v>13207060.299999999</v>
      </c>
      <c r="I105" s="16">
        <f>SUM(I107,I109,I114,I118,I120)</f>
        <v>10705220.45</v>
      </c>
      <c r="J105" s="26">
        <f t="shared" si="7"/>
        <v>0.1669585251093105</v>
      </c>
      <c r="K105" s="26">
        <f t="shared" si="5"/>
        <v>0.8105679997538893</v>
      </c>
    </row>
    <row r="106" spans="1:11" ht="14.25">
      <c r="A106" s="24"/>
      <c r="B106" s="24"/>
      <c r="C106" s="24"/>
      <c r="D106" s="21" t="s">
        <v>15</v>
      </c>
      <c r="E106" s="22"/>
      <c r="F106" s="22"/>
      <c r="G106" s="22"/>
      <c r="H106" s="22"/>
      <c r="I106" s="22"/>
      <c r="J106" s="23"/>
      <c r="K106" s="23"/>
    </row>
    <row r="107" spans="1:11" ht="27">
      <c r="A107" s="24"/>
      <c r="B107" s="24">
        <v>1</v>
      </c>
      <c r="C107" s="24"/>
      <c r="D107" s="29" t="s">
        <v>88</v>
      </c>
      <c r="E107" s="22">
        <f>SUM(E108:E108)</f>
        <v>3687525.1001</v>
      </c>
      <c r="F107" s="28">
        <v>4110762.7</v>
      </c>
      <c r="G107" s="28">
        <f>SUM(G108:G108)</f>
        <v>759829.8</v>
      </c>
      <c r="H107" s="22">
        <v>869081.9</v>
      </c>
      <c r="I107" s="22">
        <f>SUM(I108:I108)</f>
        <v>218960.3</v>
      </c>
      <c r="J107" s="23">
        <f aca="true" t="shared" si="8" ref="J107:J123">I107/F107</f>
        <v>0.05326512766110288</v>
      </c>
      <c r="K107" s="23">
        <f t="shared" si="5"/>
        <v>0.2519443794652725</v>
      </c>
    </row>
    <row r="108" spans="1:11" ht="14.25">
      <c r="A108" s="24"/>
      <c r="B108" s="24"/>
      <c r="C108" s="24">
        <v>1</v>
      </c>
      <c r="D108" s="29" t="s">
        <v>89</v>
      </c>
      <c r="E108" s="33">
        <v>3687525.1001</v>
      </c>
      <c r="F108" s="33">
        <v>4110762.7</v>
      </c>
      <c r="G108" s="22">
        <v>759829.8</v>
      </c>
      <c r="H108" s="33">
        <v>869081.9</v>
      </c>
      <c r="I108" s="33">
        <v>218960.3</v>
      </c>
      <c r="J108" s="23">
        <f t="shared" si="8"/>
        <v>0.05326512766110288</v>
      </c>
      <c r="K108" s="23">
        <f t="shared" si="5"/>
        <v>0.2519443794652725</v>
      </c>
    </row>
    <row r="109" spans="1:11" ht="14.25">
      <c r="A109" s="24"/>
      <c r="B109" s="24">
        <v>2</v>
      </c>
      <c r="C109" s="24"/>
      <c r="D109" s="29" t="s">
        <v>90</v>
      </c>
      <c r="E109" s="22">
        <f>SUM(E110:E113)</f>
        <v>23889405.7</v>
      </c>
      <c r="F109" s="28">
        <v>23589405.7</v>
      </c>
      <c r="G109" s="28">
        <f>SUM(G110:G113)</f>
        <v>4102429.3</v>
      </c>
      <c r="H109" s="22">
        <v>4102429.3</v>
      </c>
      <c r="I109" s="22">
        <f>SUM(I110:I113)</f>
        <v>3594929.7800000003</v>
      </c>
      <c r="J109" s="23">
        <f t="shared" si="8"/>
        <v>0.1523959452696174</v>
      </c>
      <c r="K109" s="23">
        <f t="shared" si="5"/>
        <v>0.8762929272175393</v>
      </c>
    </row>
    <row r="110" spans="1:11" ht="27">
      <c r="A110" s="24"/>
      <c r="B110" s="24"/>
      <c r="C110" s="24">
        <v>1</v>
      </c>
      <c r="D110" s="29" t="s">
        <v>91</v>
      </c>
      <c r="E110" s="33">
        <v>8751952.9</v>
      </c>
      <c r="F110" s="33">
        <v>8650975.7</v>
      </c>
      <c r="G110" s="22">
        <v>1471965.9</v>
      </c>
      <c r="H110" s="33">
        <v>1471965.9</v>
      </c>
      <c r="I110" s="33">
        <v>1447457.78</v>
      </c>
      <c r="J110" s="23">
        <f t="shared" si="8"/>
        <v>0.16731728653451194</v>
      </c>
      <c r="K110" s="23">
        <f t="shared" si="5"/>
        <v>0.9833500762483697</v>
      </c>
    </row>
    <row r="111" spans="1:11" ht="27">
      <c r="A111" s="24"/>
      <c r="B111" s="24"/>
      <c r="C111" s="24">
        <v>2</v>
      </c>
      <c r="D111" s="29" t="s">
        <v>92</v>
      </c>
      <c r="E111" s="33">
        <v>5846975.5</v>
      </c>
      <c r="F111" s="33">
        <v>5727982.8</v>
      </c>
      <c r="G111" s="22">
        <v>1015031.3</v>
      </c>
      <c r="H111" s="33">
        <v>1015031.3</v>
      </c>
      <c r="I111" s="33">
        <v>979265.3</v>
      </c>
      <c r="J111" s="23">
        <f t="shared" si="8"/>
        <v>0.17096163417250487</v>
      </c>
      <c r="K111" s="23">
        <f t="shared" si="5"/>
        <v>0.9647636481751843</v>
      </c>
    </row>
    <row r="112" spans="1:11" ht="14.25">
      <c r="A112" s="24"/>
      <c r="B112" s="24"/>
      <c r="C112" s="24">
        <v>3</v>
      </c>
      <c r="D112" s="29" t="s">
        <v>93</v>
      </c>
      <c r="E112" s="33">
        <v>840020.6</v>
      </c>
      <c r="F112" s="33">
        <v>759990.5</v>
      </c>
      <c r="G112" s="22">
        <v>129198.3</v>
      </c>
      <c r="H112" s="33">
        <v>129198.3</v>
      </c>
      <c r="I112" s="33">
        <v>124826</v>
      </c>
      <c r="J112" s="23">
        <f t="shared" si="8"/>
        <v>0.16424678992697936</v>
      </c>
      <c r="K112" s="23">
        <f t="shared" si="5"/>
        <v>0.9661582234441165</v>
      </c>
    </row>
    <row r="113" spans="1:11" ht="14.25">
      <c r="A113" s="24"/>
      <c r="B113" s="24"/>
      <c r="C113" s="24">
        <v>4</v>
      </c>
      <c r="D113" s="29" t="s">
        <v>94</v>
      </c>
      <c r="E113" s="33">
        <v>8450456.7</v>
      </c>
      <c r="F113" s="33">
        <v>8450456.7</v>
      </c>
      <c r="G113" s="22">
        <v>1486233.8</v>
      </c>
      <c r="H113" s="33">
        <v>1486233.8</v>
      </c>
      <c r="I113" s="33">
        <v>1043380.7</v>
      </c>
      <c r="J113" s="23">
        <f t="shared" si="8"/>
        <v>0.12347033267444588</v>
      </c>
      <c r="K113" s="23">
        <f t="shared" si="5"/>
        <v>0.7020299901670921</v>
      </c>
    </row>
    <row r="114" spans="1:11" ht="14.25">
      <c r="A114" s="24"/>
      <c r="B114" s="24">
        <v>3</v>
      </c>
      <c r="C114" s="24"/>
      <c r="D114" s="21" t="s">
        <v>95</v>
      </c>
      <c r="E114" s="22">
        <f>SUM(E115:E117)</f>
        <v>27370937.599999998</v>
      </c>
      <c r="F114" s="28">
        <v>27370937.599999998</v>
      </c>
      <c r="G114" s="28">
        <f>SUM(G115:G117)</f>
        <v>5628743.3</v>
      </c>
      <c r="H114" s="22">
        <v>5628743.3</v>
      </c>
      <c r="I114" s="22">
        <f>SUM(I115:I117)</f>
        <v>5403159.25</v>
      </c>
      <c r="J114" s="23">
        <f t="shared" si="8"/>
        <v>0.1974049749030154</v>
      </c>
      <c r="K114" s="23">
        <f t="shared" si="5"/>
        <v>0.9599228392596977</v>
      </c>
    </row>
    <row r="115" spans="1:11" ht="27">
      <c r="A115" s="24"/>
      <c r="B115" s="24"/>
      <c r="C115" s="24">
        <v>1</v>
      </c>
      <c r="D115" s="29" t="s">
        <v>96</v>
      </c>
      <c r="E115" s="33">
        <v>6732352.3</v>
      </c>
      <c r="F115" s="33">
        <v>6732352.3</v>
      </c>
      <c r="G115" s="22">
        <v>1346470.6</v>
      </c>
      <c r="H115" s="33">
        <v>1346470.6</v>
      </c>
      <c r="I115" s="33">
        <v>1227289.2</v>
      </c>
      <c r="J115" s="23">
        <f t="shared" si="8"/>
        <v>0.18229723361327957</v>
      </c>
      <c r="K115" s="23">
        <f t="shared" si="5"/>
        <v>0.9114860732941364</v>
      </c>
    </row>
    <row r="116" spans="1:11" ht="27">
      <c r="A116" s="24"/>
      <c r="B116" s="24"/>
      <c r="C116" s="24">
        <v>2</v>
      </c>
      <c r="D116" s="29" t="s">
        <v>97</v>
      </c>
      <c r="E116" s="33">
        <v>6995640.6</v>
      </c>
      <c r="F116" s="33">
        <v>6995640.6</v>
      </c>
      <c r="G116" s="22">
        <v>1553683.7</v>
      </c>
      <c r="H116" s="33">
        <v>1553683.7</v>
      </c>
      <c r="I116" s="33">
        <v>1547377.46</v>
      </c>
      <c r="J116" s="23">
        <f t="shared" si="8"/>
        <v>0.2211916747123916</v>
      </c>
      <c r="K116" s="23">
        <f t="shared" si="5"/>
        <v>0.9959411043573412</v>
      </c>
    </row>
    <row r="117" spans="1:11" ht="14.25">
      <c r="A117" s="24"/>
      <c r="B117" s="24"/>
      <c r="C117" s="24">
        <v>3</v>
      </c>
      <c r="D117" s="29" t="s">
        <v>98</v>
      </c>
      <c r="E117" s="33">
        <v>13642944.7</v>
      </c>
      <c r="F117" s="33">
        <v>13642944.7</v>
      </c>
      <c r="G117" s="22">
        <v>2728589</v>
      </c>
      <c r="H117" s="33">
        <v>2728589</v>
      </c>
      <c r="I117" s="33">
        <v>2628492.59</v>
      </c>
      <c r="J117" s="23">
        <f t="shared" si="8"/>
        <v>0.1926631418508938</v>
      </c>
      <c r="K117" s="23">
        <f t="shared" si="5"/>
        <v>0.963315688071747</v>
      </c>
    </row>
    <row r="118" spans="1:11" ht="27">
      <c r="A118" s="24"/>
      <c r="B118" s="24">
        <v>4</v>
      </c>
      <c r="C118" s="24"/>
      <c r="D118" s="29" t="s">
        <v>99</v>
      </c>
      <c r="E118" s="22">
        <f>E119</f>
        <v>2961068.6</v>
      </c>
      <c r="F118" s="28">
        <v>2961068.6</v>
      </c>
      <c r="G118" s="28">
        <f>G119</f>
        <v>702281.6</v>
      </c>
      <c r="H118" s="22">
        <v>702281.6</v>
      </c>
      <c r="I118" s="22">
        <f>I119</f>
        <v>697590.2</v>
      </c>
      <c r="J118" s="23">
        <f t="shared" si="8"/>
        <v>0.23558731466066</v>
      </c>
      <c r="K118" s="23">
        <f t="shared" si="5"/>
        <v>0.9933197737203993</v>
      </c>
    </row>
    <row r="119" spans="1:11" ht="27">
      <c r="A119" s="24"/>
      <c r="B119" s="24"/>
      <c r="C119" s="24">
        <v>1</v>
      </c>
      <c r="D119" s="29" t="s">
        <v>99</v>
      </c>
      <c r="E119" s="33">
        <v>2961068.6</v>
      </c>
      <c r="F119" s="33">
        <v>2961068.6</v>
      </c>
      <c r="G119" s="22">
        <v>702281.6</v>
      </c>
      <c r="H119" s="33">
        <v>702281.6</v>
      </c>
      <c r="I119" s="33">
        <v>697590.2</v>
      </c>
      <c r="J119" s="23">
        <f t="shared" si="8"/>
        <v>0.23558731466066</v>
      </c>
      <c r="K119" s="23">
        <f t="shared" si="5"/>
        <v>0.9933197737203993</v>
      </c>
    </row>
    <row r="120" spans="1:11" ht="27">
      <c r="A120" s="24"/>
      <c r="B120" s="24">
        <v>6</v>
      </c>
      <c r="C120" s="24"/>
      <c r="D120" s="29" t="s">
        <v>100</v>
      </c>
      <c r="E120" s="22">
        <f>SUM(E121:E122)</f>
        <v>4552537.0002999995</v>
      </c>
      <c r="F120" s="28">
        <v>6086866</v>
      </c>
      <c r="G120" s="28">
        <f>SUM(G121:G122)</f>
        <v>1532439.7999999998</v>
      </c>
      <c r="H120" s="22">
        <v>1904524.2</v>
      </c>
      <c r="I120" s="22">
        <f>SUM(I121:I122)</f>
        <v>790580.9199999999</v>
      </c>
      <c r="J120" s="23">
        <f t="shared" si="8"/>
        <v>0.129883082689844</v>
      </c>
      <c r="K120" s="23">
        <f t="shared" si="5"/>
        <v>0.4151067862513902</v>
      </c>
    </row>
    <row r="121" spans="1:11" ht="27">
      <c r="A121" s="24"/>
      <c r="B121" s="24"/>
      <c r="C121" s="24">
        <v>1</v>
      </c>
      <c r="D121" s="34" t="s">
        <v>101</v>
      </c>
      <c r="E121" s="33">
        <v>3507333</v>
      </c>
      <c r="F121" s="33">
        <v>3507333</v>
      </c>
      <c r="G121" s="22">
        <v>1317317.9</v>
      </c>
      <c r="H121" s="33">
        <v>1317317.9</v>
      </c>
      <c r="I121" s="33">
        <v>613869.09</v>
      </c>
      <c r="J121" s="23">
        <f t="shared" si="8"/>
        <v>0.17502446730892104</v>
      </c>
      <c r="K121" s="23">
        <f t="shared" si="5"/>
        <v>0.465999201863119</v>
      </c>
    </row>
    <row r="122" spans="1:11" ht="27">
      <c r="A122" s="24"/>
      <c r="B122" s="24"/>
      <c r="C122" s="24">
        <v>2</v>
      </c>
      <c r="D122" s="29" t="s">
        <v>100</v>
      </c>
      <c r="E122" s="33">
        <v>1045204.0003</v>
      </c>
      <c r="F122" s="33">
        <v>2579533</v>
      </c>
      <c r="G122" s="22">
        <v>215121.9</v>
      </c>
      <c r="H122" s="33">
        <v>587206.3</v>
      </c>
      <c r="I122" s="33">
        <v>176711.83</v>
      </c>
      <c r="J122" s="23">
        <f t="shared" si="8"/>
        <v>0.06850535736507345</v>
      </c>
      <c r="K122" s="23">
        <f t="shared" si="5"/>
        <v>0.3009365362735379</v>
      </c>
    </row>
    <row r="123" spans="1:11" ht="14.25">
      <c r="A123" s="24">
        <v>8</v>
      </c>
      <c r="B123" s="24"/>
      <c r="C123" s="14"/>
      <c r="D123" s="25" t="s">
        <v>102</v>
      </c>
      <c r="E123" s="16">
        <f>SUM(E125,E127,E135,E139,E142)</f>
        <v>17981896.5001</v>
      </c>
      <c r="F123" s="17">
        <v>17981896.5001</v>
      </c>
      <c r="G123" s="17">
        <f>SUM(G125,G127,G135,G139,G142)</f>
        <v>3954419.7</v>
      </c>
      <c r="H123" s="16">
        <v>3954419.7</v>
      </c>
      <c r="I123" s="16">
        <f>SUM(I125,I127,I135,I139,I142)</f>
        <v>3307441.7800000003</v>
      </c>
      <c r="J123" s="26">
        <f t="shared" si="8"/>
        <v>0.18393175491704153</v>
      </c>
      <c r="K123" s="26">
        <f t="shared" si="5"/>
        <v>0.8363911852856691</v>
      </c>
    </row>
    <row r="124" spans="1:11" ht="14.25">
      <c r="A124" s="24"/>
      <c r="B124" s="24"/>
      <c r="C124" s="24"/>
      <c r="D124" s="21" t="s">
        <v>15</v>
      </c>
      <c r="E124" s="22"/>
      <c r="F124" s="22"/>
      <c r="G124" s="22"/>
      <c r="H124" s="22"/>
      <c r="I124" s="22"/>
      <c r="J124" s="23"/>
      <c r="K124" s="23"/>
    </row>
    <row r="125" spans="1:11" ht="14.25">
      <c r="A125" s="24"/>
      <c r="B125" s="24">
        <v>1</v>
      </c>
      <c r="C125" s="24"/>
      <c r="D125" s="29" t="s">
        <v>103</v>
      </c>
      <c r="E125" s="22">
        <f>E126</f>
        <v>1501378.7</v>
      </c>
      <c r="F125" s="22">
        <v>1501378.7</v>
      </c>
      <c r="G125" s="22">
        <f>G126</f>
        <v>360607.8</v>
      </c>
      <c r="H125" s="22">
        <v>360607.8</v>
      </c>
      <c r="I125" s="22">
        <f>I126</f>
        <v>288024.71</v>
      </c>
      <c r="J125" s="23">
        <f aca="true" t="shared" si="9" ref="J125:J144">I125/F125</f>
        <v>0.1918401466598667</v>
      </c>
      <c r="K125" s="23">
        <f t="shared" si="5"/>
        <v>0.7987201330642322</v>
      </c>
    </row>
    <row r="126" spans="1:11" ht="14.25">
      <c r="A126" s="24"/>
      <c r="B126" s="24"/>
      <c r="C126" s="24">
        <v>1</v>
      </c>
      <c r="D126" s="29" t="s">
        <v>103</v>
      </c>
      <c r="E126" s="22">
        <v>1501378.7</v>
      </c>
      <c r="F126" s="22">
        <v>1501378.7</v>
      </c>
      <c r="G126" s="22">
        <v>360607.8</v>
      </c>
      <c r="H126" s="22">
        <v>360607.8</v>
      </c>
      <c r="I126" s="22">
        <v>288024.71</v>
      </c>
      <c r="J126" s="23">
        <f t="shared" si="9"/>
        <v>0.1918401466598667</v>
      </c>
      <c r="K126" s="23">
        <f t="shared" si="5"/>
        <v>0.7987201330642322</v>
      </c>
    </row>
    <row r="127" spans="1:11" ht="14.25">
      <c r="A127" s="24"/>
      <c r="B127" s="24">
        <v>2</v>
      </c>
      <c r="C127" s="24"/>
      <c r="D127" s="29" t="s">
        <v>104</v>
      </c>
      <c r="E127" s="22">
        <f>SUM(E128:E134)</f>
        <v>10654583.4001</v>
      </c>
      <c r="F127" s="22">
        <v>10654583.4001</v>
      </c>
      <c r="G127" s="22">
        <f>SUM(G128:G134)</f>
        <v>2035179.8</v>
      </c>
      <c r="H127" s="22">
        <v>2035179.8</v>
      </c>
      <c r="I127" s="22">
        <f>SUM(I128:I134)</f>
        <v>1706470.47</v>
      </c>
      <c r="J127" s="23">
        <f t="shared" si="9"/>
        <v>0.16016304025401723</v>
      </c>
      <c r="K127" s="23">
        <f t="shared" si="5"/>
        <v>0.8384863440566774</v>
      </c>
    </row>
    <row r="128" spans="1:11" ht="14.25">
      <c r="A128" s="24"/>
      <c r="B128" s="24"/>
      <c r="C128" s="24">
        <v>1</v>
      </c>
      <c r="D128" s="21" t="s">
        <v>105</v>
      </c>
      <c r="E128" s="22">
        <v>1440227.1</v>
      </c>
      <c r="F128" s="22">
        <v>1440227.1</v>
      </c>
      <c r="G128" s="22">
        <v>232363.3</v>
      </c>
      <c r="H128" s="22">
        <v>232363.3</v>
      </c>
      <c r="I128" s="22">
        <v>218333</v>
      </c>
      <c r="J128" s="23">
        <f t="shared" si="9"/>
        <v>0.15159623089997404</v>
      </c>
      <c r="K128" s="23">
        <f t="shared" si="5"/>
        <v>0.9396191222968516</v>
      </c>
    </row>
    <row r="129" spans="1:11" ht="14.25">
      <c r="A129" s="24"/>
      <c r="B129" s="24"/>
      <c r="C129" s="24">
        <v>2</v>
      </c>
      <c r="D129" s="21" t="s">
        <v>106</v>
      </c>
      <c r="E129" s="22">
        <v>1923287.8001</v>
      </c>
      <c r="F129" s="22">
        <v>1923287.8001</v>
      </c>
      <c r="G129" s="22">
        <v>328931.1</v>
      </c>
      <c r="H129" s="22">
        <v>328931.1</v>
      </c>
      <c r="I129" s="22">
        <v>304412.1</v>
      </c>
      <c r="J129" s="23">
        <f t="shared" si="9"/>
        <v>0.1582769359760782</v>
      </c>
      <c r="K129" s="23">
        <f t="shared" si="5"/>
        <v>0.9254585534782208</v>
      </c>
    </row>
    <row r="130" spans="1:11" ht="14.25">
      <c r="A130" s="24"/>
      <c r="B130" s="24"/>
      <c r="C130" s="24">
        <v>3</v>
      </c>
      <c r="D130" s="21" t="s">
        <v>107</v>
      </c>
      <c r="E130" s="22">
        <v>603972.2</v>
      </c>
      <c r="F130" s="22">
        <v>603972.2</v>
      </c>
      <c r="G130" s="22">
        <v>27722.8</v>
      </c>
      <c r="H130" s="22">
        <v>27722.8</v>
      </c>
      <c r="I130" s="22">
        <v>11791.1</v>
      </c>
      <c r="J130" s="23">
        <f t="shared" si="9"/>
        <v>0.01952258729789219</v>
      </c>
      <c r="K130" s="23">
        <f t="shared" si="5"/>
        <v>0.42532139610717534</v>
      </c>
    </row>
    <row r="131" spans="1:11" ht="14.25">
      <c r="A131" s="24"/>
      <c r="B131" s="24"/>
      <c r="C131" s="24">
        <v>4</v>
      </c>
      <c r="D131" s="21" t="s">
        <v>108</v>
      </c>
      <c r="E131" s="22">
        <v>742110.8</v>
      </c>
      <c r="F131" s="22">
        <v>742110.8</v>
      </c>
      <c r="G131" s="22">
        <v>153737.8</v>
      </c>
      <c r="H131" s="22">
        <v>153737.8</v>
      </c>
      <c r="I131" s="22">
        <v>142789.6</v>
      </c>
      <c r="J131" s="23">
        <f t="shared" si="9"/>
        <v>0.19241008216023806</v>
      </c>
      <c r="K131" s="23">
        <f t="shared" si="5"/>
        <v>0.9287865443631951</v>
      </c>
    </row>
    <row r="132" spans="1:11" ht="14.25">
      <c r="A132" s="24"/>
      <c r="B132" s="24"/>
      <c r="C132" s="24">
        <v>5</v>
      </c>
      <c r="D132" s="21" t="s">
        <v>109</v>
      </c>
      <c r="E132" s="22">
        <v>4959286</v>
      </c>
      <c r="F132" s="22">
        <v>4959286</v>
      </c>
      <c r="G132" s="22">
        <v>1132398.6</v>
      </c>
      <c r="H132" s="22">
        <v>1132398.6</v>
      </c>
      <c r="I132" s="22">
        <v>889894.63</v>
      </c>
      <c r="J132" s="23">
        <f t="shared" si="9"/>
        <v>0.17944007060693817</v>
      </c>
      <c r="K132" s="23">
        <f t="shared" si="5"/>
        <v>0.7858492848719523</v>
      </c>
    </row>
    <row r="133" spans="1:11" ht="14.25">
      <c r="A133" s="24"/>
      <c r="B133" s="24"/>
      <c r="C133" s="24">
        <v>6</v>
      </c>
      <c r="D133" s="21" t="s">
        <v>110</v>
      </c>
      <c r="E133" s="22">
        <v>630448.3</v>
      </c>
      <c r="F133" s="22">
        <v>630448.3</v>
      </c>
      <c r="G133" s="22">
        <v>131776</v>
      </c>
      <c r="H133" s="22">
        <v>131776</v>
      </c>
      <c r="I133" s="22">
        <v>124668</v>
      </c>
      <c r="J133" s="23">
        <f t="shared" si="9"/>
        <v>0.19774500145372745</v>
      </c>
      <c r="K133" s="23">
        <f t="shared" si="5"/>
        <v>0.9460599805730937</v>
      </c>
    </row>
    <row r="134" spans="1:11" ht="27">
      <c r="A134" s="24"/>
      <c r="B134" s="24"/>
      <c r="C134" s="24">
        <v>7</v>
      </c>
      <c r="D134" s="34" t="s">
        <v>111</v>
      </c>
      <c r="E134" s="22">
        <v>355251.2</v>
      </c>
      <c r="F134" s="22">
        <v>355251.2</v>
      </c>
      <c r="G134" s="22">
        <v>28250.2</v>
      </c>
      <c r="H134" s="22">
        <v>28250.2</v>
      </c>
      <c r="I134" s="22">
        <v>14582.04</v>
      </c>
      <c r="J134" s="23">
        <f t="shared" si="9"/>
        <v>0.04104712383800534</v>
      </c>
      <c r="K134" s="23">
        <f t="shared" si="5"/>
        <v>0.5161747527451134</v>
      </c>
    </row>
    <row r="135" spans="1:11" ht="40.5">
      <c r="A135" s="24"/>
      <c r="B135" s="24">
        <v>3</v>
      </c>
      <c r="C135" s="24"/>
      <c r="D135" s="29" t="s">
        <v>112</v>
      </c>
      <c r="E135" s="22">
        <f>SUM(E136:E138)</f>
        <v>4845663</v>
      </c>
      <c r="F135" s="22">
        <v>4845663</v>
      </c>
      <c r="G135" s="22">
        <f>SUM(G136:G138)</f>
        <v>1314723</v>
      </c>
      <c r="H135" s="22">
        <v>1314723</v>
      </c>
      <c r="I135" s="22">
        <f>SUM(I136:I138)</f>
        <v>1170872.76</v>
      </c>
      <c r="J135" s="23">
        <f t="shared" si="9"/>
        <v>0.24163313874695785</v>
      </c>
      <c r="K135" s="23">
        <f t="shared" si="5"/>
        <v>0.8905851346633473</v>
      </c>
    </row>
    <row r="136" spans="1:11" ht="14.25">
      <c r="A136" s="24"/>
      <c r="B136" s="24"/>
      <c r="C136" s="24">
        <v>1</v>
      </c>
      <c r="D136" s="21" t="s">
        <v>113</v>
      </c>
      <c r="E136" s="22">
        <v>3703445.5</v>
      </c>
      <c r="F136" s="22">
        <v>3703445.5</v>
      </c>
      <c r="G136" s="22">
        <v>1044850.6</v>
      </c>
      <c r="H136" s="22">
        <v>1044850.6</v>
      </c>
      <c r="I136" s="22">
        <v>991576.36</v>
      </c>
      <c r="J136" s="23">
        <f t="shared" si="9"/>
        <v>0.2677442829926888</v>
      </c>
      <c r="K136" s="23">
        <f t="shared" si="5"/>
        <v>0.9490125765348654</v>
      </c>
    </row>
    <row r="137" spans="1:11" ht="14.25">
      <c r="A137" s="24"/>
      <c r="B137" s="24"/>
      <c r="C137" s="24">
        <v>2</v>
      </c>
      <c r="D137" s="21" t="s">
        <v>114</v>
      </c>
      <c r="E137" s="22">
        <v>992632.5</v>
      </c>
      <c r="F137" s="22">
        <v>992632.5</v>
      </c>
      <c r="G137" s="22">
        <v>239955.4</v>
      </c>
      <c r="H137" s="22">
        <v>239955.4</v>
      </c>
      <c r="I137" s="22">
        <v>149379.8</v>
      </c>
      <c r="J137" s="23">
        <f t="shared" si="9"/>
        <v>0.15048852420205866</v>
      </c>
      <c r="K137" s="23">
        <f aca="true" t="shared" si="10" ref="K137:K189">I137/H137</f>
        <v>0.6225315204408819</v>
      </c>
    </row>
    <row r="138" spans="1:11" ht="14.25">
      <c r="A138" s="24"/>
      <c r="B138" s="24"/>
      <c r="C138" s="24">
        <v>3</v>
      </c>
      <c r="D138" s="21" t="s">
        <v>115</v>
      </c>
      <c r="E138" s="22">
        <v>149585</v>
      </c>
      <c r="F138" s="22">
        <v>149585</v>
      </c>
      <c r="G138" s="22">
        <v>29917</v>
      </c>
      <c r="H138" s="22">
        <v>29917</v>
      </c>
      <c r="I138" s="22">
        <v>29916.6</v>
      </c>
      <c r="J138" s="23">
        <f t="shared" si="9"/>
        <v>0.19999732593508707</v>
      </c>
      <c r="K138" s="23">
        <f t="shared" si="10"/>
        <v>0.9999866296754353</v>
      </c>
    </row>
    <row r="139" spans="1:11" ht="27">
      <c r="A139" s="24"/>
      <c r="B139" s="24">
        <v>4</v>
      </c>
      <c r="C139" s="24"/>
      <c r="D139" s="29" t="s">
        <v>116</v>
      </c>
      <c r="E139" s="22">
        <f>SUM(E140:E141)</f>
        <v>555326.1000000001</v>
      </c>
      <c r="F139" s="22">
        <v>555326.1</v>
      </c>
      <c r="G139" s="22">
        <f>SUM(G140:G141)</f>
        <v>143943.4</v>
      </c>
      <c r="H139" s="22">
        <v>143943.4</v>
      </c>
      <c r="I139" s="22">
        <f>SUM(I140:I141)</f>
        <v>56151.1</v>
      </c>
      <c r="J139" s="23">
        <f t="shared" si="9"/>
        <v>0.1011137419977199</v>
      </c>
      <c r="K139" s="23">
        <f t="shared" si="10"/>
        <v>0.3900915220843748</v>
      </c>
    </row>
    <row r="140" spans="1:11" ht="14.25">
      <c r="A140" s="24"/>
      <c r="B140" s="24"/>
      <c r="C140" s="24">
        <v>1</v>
      </c>
      <c r="D140" s="21" t="s">
        <v>117</v>
      </c>
      <c r="E140" s="22">
        <v>375734.4</v>
      </c>
      <c r="F140" s="22">
        <v>375734.4</v>
      </c>
      <c r="G140" s="22">
        <v>74147.5</v>
      </c>
      <c r="H140" s="22">
        <v>74147.5</v>
      </c>
      <c r="I140" s="22">
        <v>13049.1</v>
      </c>
      <c r="J140" s="23">
        <f t="shared" si="9"/>
        <v>0.03472958557960091</v>
      </c>
      <c r="K140" s="23">
        <f t="shared" si="10"/>
        <v>0.17598840149701608</v>
      </c>
    </row>
    <row r="141" spans="1:11" ht="40.5">
      <c r="A141" s="24"/>
      <c r="B141" s="24"/>
      <c r="C141" s="24">
        <v>2</v>
      </c>
      <c r="D141" s="34" t="s">
        <v>118</v>
      </c>
      <c r="E141" s="22">
        <v>179591.7</v>
      </c>
      <c r="F141" s="22">
        <v>179591.7</v>
      </c>
      <c r="G141" s="22">
        <v>69795.9</v>
      </c>
      <c r="H141" s="22">
        <v>69795.9</v>
      </c>
      <c r="I141" s="22">
        <v>43102</v>
      </c>
      <c r="J141" s="23">
        <f t="shared" si="9"/>
        <v>0.23999995545451153</v>
      </c>
      <c r="K141" s="23">
        <f t="shared" si="10"/>
        <v>0.6175434373652321</v>
      </c>
    </row>
    <row r="142" spans="1:11" ht="27">
      <c r="A142" s="24"/>
      <c r="B142" s="24">
        <v>6</v>
      </c>
      <c r="C142" s="30"/>
      <c r="D142" s="29" t="s">
        <v>119</v>
      </c>
      <c r="E142" s="22">
        <f>E143</f>
        <v>424945.3</v>
      </c>
      <c r="F142" s="22">
        <v>424945.3</v>
      </c>
      <c r="G142" s="22">
        <f>G143</f>
        <v>99965.7</v>
      </c>
      <c r="H142" s="22">
        <v>99965.7</v>
      </c>
      <c r="I142" s="22">
        <f>I143</f>
        <v>85922.74</v>
      </c>
      <c r="J142" s="23">
        <f t="shared" si="9"/>
        <v>0.2021971769072396</v>
      </c>
      <c r="K142" s="23">
        <f t="shared" si="10"/>
        <v>0.8595222161201292</v>
      </c>
    </row>
    <row r="143" spans="1:11" ht="27">
      <c r="A143" s="24"/>
      <c r="B143" s="24"/>
      <c r="C143" s="30">
        <v>1</v>
      </c>
      <c r="D143" s="29" t="s">
        <v>119</v>
      </c>
      <c r="E143" s="22">
        <v>424945.3</v>
      </c>
      <c r="F143" s="22">
        <v>424945.3</v>
      </c>
      <c r="G143" s="22">
        <v>99965.7</v>
      </c>
      <c r="H143" s="22">
        <v>99965.7</v>
      </c>
      <c r="I143" s="22">
        <v>85922.74</v>
      </c>
      <c r="J143" s="23">
        <f t="shared" si="9"/>
        <v>0.2021971769072396</v>
      </c>
      <c r="K143" s="23">
        <f t="shared" si="10"/>
        <v>0.8595222161201292</v>
      </c>
    </row>
    <row r="144" spans="1:11" ht="14.25">
      <c r="A144" s="24">
        <v>9</v>
      </c>
      <c r="B144" s="24"/>
      <c r="C144" s="15"/>
      <c r="D144" s="35" t="s">
        <v>120</v>
      </c>
      <c r="E144" s="16">
        <f>SUM(E146,E149,E152,E155,E158,E161,E163,)</f>
        <v>108432105.09999998</v>
      </c>
      <c r="F144" s="17">
        <v>109382105.09999998</v>
      </c>
      <c r="G144" s="17">
        <f>SUM(G146,G149,G152,G155,G158,G161,G163,)</f>
        <v>19089333.600000005</v>
      </c>
      <c r="H144" s="16">
        <v>19039333.600000005</v>
      </c>
      <c r="I144" s="16">
        <f>SUM(I146,I149,I152,I155,I158,I161,I163,)</f>
        <v>17919905.34</v>
      </c>
      <c r="J144" s="26">
        <f t="shared" si="9"/>
        <v>0.16382849208851077</v>
      </c>
      <c r="K144" s="26">
        <f t="shared" si="10"/>
        <v>0.9412044411050182</v>
      </c>
    </row>
    <row r="145" spans="1:11" ht="14.25">
      <c r="A145" s="24"/>
      <c r="B145" s="24"/>
      <c r="C145" s="15"/>
      <c r="D145" s="21" t="s">
        <v>15</v>
      </c>
      <c r="E145" s="16"/>
      <c r="F145" s="16"/>
      <c r="G145" s="22"/>
      <c r="H145" s="16"/>
      <c r="I145" s="16"/>
      <c r="J145" s="26"/>
      <c r="K145" s="26"/>
    </row>
    <row r="146" spans="1:11" ht="27">
      <c r="A146" s="24"/>
      <c r="B146" s="24">
        <v>1</v>
      </c>
      <c r="C146" s="30"/>
      <c r="D146" s="36" t="s">
        <v>121</v>
      </c>
      <c r="E146" s="22">
        <f>E147+E148</f>
        <v>25075550.9</v>
      </c>
      <c r="F146" s="28">
        <v>25075550.9</v>
      </c>
      <c r="G146" s="28">
        <f>G147+G148</f>
        <v>5005093.2</v>
      </c>
      <c r="H146" s="22">
        <v>5005093.2</v>
      </c>
      <c r="I146" s="22">
        <f>I147+I148</f>
        <v>4960834.260000001</v>
      </c>
      <c r="J146" s="23">
        <f aca="true" t="shared" si="11" ref="J146:J165">I146/F146</f>
        <v>0.19783550438367442</v>
      </c>
      <c r="K146" s="23">
        <f t="shared" si="10"/>
        <v>0.9911572196098167</v>
      </c>
    </row>
    <row r="147" spans="1:11" ht="14.25">
      <c r="A147" s="24"/>
      <c r="B147" s="24"/>
      <c r="C147" s="30">
        <v>1</v>
      </c>
      <c r="D147" s="36" t="s">
        <v>122</v>
      </c>
      <c r="E147" s="33">
        <v>96995.7</v>
      </c>
      <c r="F147" s="33">
        <v>96995.7</v>
      </c>
      <c r="G147" s="22">
        <v>10577.5</v>
      </c>
      <c r="H147" s="33">
        <v>10577.5</v>
      </c>
      <c r="I147" s="33">
        <v>10302.4</v>
      </c>
      <c r="J147" s="23">
        <f t="shared" si="11"/>
        <v>0.10621501777913867</v>
      </c>
      <c r="K147" s="23">
        <f t="shared" si="10"/>
        <v>0.9739919640746868</v>
      </c>
    </row>
    <row r="148" spans="1:11" ht="14.25">
      <c r="A148" s="24"/>
      <c r="B148" s="24"/>
      <c r="C148" s="30">
        <v>2</v>
      </c>
      <c r="D148" s="36" t="s">
        <v>123</v>
      </c>
      <c r="E148" s="33">
        <v>24978555.2</v>
      </c>
      <c r="F148" s="33">
        <v>24978555.2</v>
      </c>
      <c r="G148" s="22">
        <v>4994515.7</v>
      </c>
      <c r="H148" s="33">
        <v>4994515.7</v>
      </c>
      <c r="I148" s="33">
        <v>4950531.86</v>
      </c>
      <c r="J148" s="23">
        <f t="shared" si="11"/>
        <v>0.1981912812955651</v>
      </c>
      <c r="K148" s="23">
        <f t="shared" si="10"/>
        <v>0.9911935725820223</v>
      </c>
    </row>
    <row r="149" spans="1:11" ht="14.25">
      <c r="A149" s="24"/>
      <c r="B149" s="24">
        <v>2</v>
      </c>
      <c r="C149" s="30"/>
      <c r="D149" s="36" t="s">
        <v>124</v>
      </c>
      <c r="E149" s="22">
        <f>SUM(E150:E151)</f>
        <v>46272542.3</v>
      </c>
      <c r="F149" s="28">
        <v>46272542.3</v>
      </c>
      <c r="G149" s="28">
        <f>SUM(G150:G151)</f>
        <v>9232754.6</v>
      </c>
      <c r="H149" s="22">
        <v>9232754.6</v>
      </c>
      <c r="I149" s="22">
        <f>SUM(I150:I151)</f>
        <v>9049800.5</v>
      </c>
      <c r="J149" s="23">
        <f t="shared" si="11"/>
        <v>0.19557603818971495</v>
      </c>
      <c r="K149" s="23">
        <f t="shared" si="10"/>
        <v>0.9801842345078684</v>
      </c>
    </row>
    <row r="150" spans="1:11" ht="14.25">
      <c r="A150" s="24"/>
      <c r="B150" s="24"/>
      <c r="C150" s="30">
        <v>1</v>
      </c>
      <c r="D150" s="36" t="s">
        <v>125</v>
      </c>
      <c r="E150" s="33">
        <v>31435690</v>
      </c>
      <c r="F150" s="33">
        <v>31435690</v>
      </c>
      <c r="G150" s="22">
        <v>6285671.3</v>
      </c>
      <c r="H150" s="33">
        <v>6285671.3</v>
      </c>
      <c r="I150" s="33">
        <v>6202920.5</v>
      </c>
      <c r="J150" s="23">
        <f t="shared" si="11"/>
        <v>0.19732095907549668</v>
      </c>
      <c r="K150" s="23">
        <f t="shared" si="10"/>
        <v>0.9868350099694205</v>
      </c>
    </row>
    <row r="151" spans="1:11" ht="14.25">
      <c r="A151" s="24"/>
      <c r="B151" s="24"/>
      <c r="C151" s="30">
        <v>2</v>
      </c>
      <c r="D151" s="36" t="s">
        <v>126</v>
      </c>
      <c r="E151" s="33">
        <v>14836852.3</v>
      </c>
      <c r="F151" s="33">
        <v>14836852.3</v>
      </c>
      <c r="G151" s="22">
        <v>2947083.3</v>
      </c>
      <c r="H151" s="33">
        <v>2947083.3</v>
      </c>
      <c r="I151" s="33">
        <v>2846880</v>
      </c>
      <c r="J151" s="23">
        <f t="shared" si="11"/>
        <v>0.19187897422150654</v>
      </c>
      <c r="K151" s="23">
        <f t="shared" si="10"/>
        <v>0.9659991626297092</v>
      </c>
    </row>
    <row r="152" spans="1:11" ht="40.5">
      <c r="A152" s="24"/>
      <c r="B152" s="24">
        <v>3</v>
      </c>
      <c r="C152" s="30"/>
      <c r="D152" s="36" t="s">
        <v>127</v>
      </c>
      <c r="E152" s="22">
        <f>SUM(E153:E154)</f>
        <v>5039843.7</v>
      </c>
      <c r="F152" s="28">
        <v>5039843.7</v>
      </c>
      <c r="G152" s="28">
        <f>SUM(G153:G154)</f>
        <v>988065.3</v>
      </c>
      <c r="H152" s="22">
        <v>988065.3</v>
      </c>
      <c r="I152" s="22">
        <f>SUM(I153:I154)</f>
        <v>980672.15</v>
      </c>
      <c r="J152" s="23">
        <f t="shared" si="11"/>
        <v>0.19458384195525746</v>
      </c>
      <c r="K152" s="23">
        <f t="shared" si="10"/>
        <v>0.9925175491943701</v>
      </c>
    </row>
    <row r="153" spans="1:11" ht="27">
      <c r="A153" s="24"/>
      <c r="B153" s="24"/>
      <c r="C153" s="30">
        <v>1</v>
      </c>
      <c r="D153" s="36" t="s">
        <v>128</v>
      </c>
      <c r="E153" s="33">
        <v>1875434.8</v>
      </c>
      <c r="F153" s="33">
        <v>1875434.8</v>
      </c>
      <c r="G153" s="22">
        <v>364932.2</v>
      </c>
      <c r="H153" s="33">
        <v>364932.2</v>
      </c>
      <c r="I153" s="33">
        <v>360636.9</v>
      </c>
      <c r="J153" s="23">
        <f t="shared" si="11"/>
        <v>0.19229508805104822</v>
      </c>
      <c r="K153" s="23">
        <f t="shared" si="10"/>
        <v>0.9882298684522769</v>
      </c>
    </row>
    <row r="154" spans="1:11" ht="14.25">
      <c r="A154" s="24"/>
      <c r="B154" s="24"/>
      <c r="C154" s="30">
        <v>2</v>
      </c>
      <c r="D154" s="36" t="s">
        <v>129</v>
      </c>
      <c r="E154" s="33">
        <v>3164408.9</v>
      </c>
      <c r="F154" s="33">
        <v>3164408.9</v>
      </c>
      <c r="G154" s="22">
        <v>623133.1</v>
      </c>
      <c r="H154" s="33">
        <v>623133.1</v>
      </c>
      <c r="I154" s="33">
        <v>620035.25</v>
      </c>
      <c r="J154" s="23">
        <f t="shared" si="11"/>
        <v>0.19594030657668798</v>
      </c>
      <c r="K154" s="23">
        <f t="shared" si="10"/>
        <v>0.9950285902000713</v>
      </c>
    </row>
    <row r="155" spans="1:11" ht="14.25">
      <c r="A155" s="24"/>
      <c r="B155" s="24">
        <v>4</v>
      </c>
      <c r="C155" s="30"/>
      <c r="D155" s="36" t="s">
        <v>130</v>
      </c>
      <c r="E155" s="22">
        <f>SUM(E156:E157)</f>
        <v>7798809.800000001</v>
      </c>
      <c r="F155" s="28">
        <v>7798809.800000001</v>
      </c>
      <c r="G155" s="28">
        <f>SUM(G156:G157)</f>
        <v>1578291.3</v>
      </c>
      <c r="H155" s="22">
        <v>1578291.3</v>
      </c>
      <c r="I155" s="22">
        <f>SUM(I156:I157)</f>
        <v>1486589.19</v>
      </c>
      <c r="J155" s="23">
        <f t="shared" si="11"/>
        <v>0.19061744395920513</v>
      </c>
      <c r="K155" s="23">
        <f t="shared" si="10"/>
        <v>0.9418978549777217</v>
      </c>
    </row>
    <row r="156" spans="1:11" ht="14.25">
      <c r="A156" s="24"/>
      <c r="B156" s="24"/>
      <c r="C156" s="30">
        <v>1</v>
      </c>
      <c r="D156" s="36" t="s">
        <v>131</v>
      </c>
      <c r="E156" s="33">
        <v>7186744.4</v>
      </c>
      <c r="F156" s="33">
        <v>7186744.4</v>
      </c>
      <c r="G156" s="22">
        <v>1462141.2</v>
      </c>
      <c r="H156" s="33">
        <v>1462141.2</v>
      </c>
      <c r="I156" s="33">
        <v>1377635.79</v>
      </c>
      <c r="J156" s="23">
        <f t="shared" si="11"/>
        <v>0.1916912183491596</v>
      </c>
      <c r="K156" s="23">
        <f t="shared" si="10"/>
        <v>0.9422043438759541</v>
      </c>
    </row>
    <row r="157" spans="1:11" ht="14.25">
      <c r="A157" s="24"/>
      <c r="B157" s="24"/>
      <c r="C157" s="30">
        <v>2</v>
      </c>
      <c r="D157" s="36" t="s">
        <v>132</v>
      </c>
      <c r="E157" s="33">
        <v>612065.4</v>
      </c>
      <c r="F157" s="33">
        <v>612065.4</v>
      </c>
      <c r="G157" s="22">
        <v>116150.1</v>
      </c>
      <c r="H157" s="33">
        <v>116150.1</v>
      </c>
      <c r="I157" s="33">
        <v>108953.4</v>
      </c>
      <c r="J157" s="23">
        <f t="shared" si="11"/>
        <v>0.17800940879847152</v>
      </c>
      <c r="K157" s="23">
        <f t="shared" si="10"/>
        <v>0.9380396573055038</v>
      </c>
    </row>
    <row r="158" spans="1:11" ht="27">
      <c r="A158" s="24"/>
      <c r="B158" s="24">
        <v>5</v>
      </c>
      <c r="C158" s="30"/>
      <c r="D158" s="36" t="s">
        <v>133</v>
      </c>
      <c r="E158" s="22">
        <f>SUM(E159:E160)</f>
        <v>3643708.1</v>
      </c>
      <c r="F158" s="28">
        <v>3643708.1</v>
      </c>
      <c r="G158" s="28">
        <f>SUM(G159:G160)</f>
        <v>765716.1000000001</v>
      </c>
      <c r="H158" s="22">
        <v>765716.1</v>
      </c>
      <c r="I158" s="22">
        <f>SUM(I159:I160)</f>
        <v>640976.8099999999</v>
      </c>
      <c r="J158" s="23">
        <f t="shared" si="11"/>
        <v>0.17591332576832922</v>
      </c>
      <c r="K158" s="23">
        <f t="shared" si="10"/>
        <v>0.8370945968094441</v>
      </c>
    </row>
    <row r="159" spans="1:11" ht="14.25">
      <c r="A159" s="24"/>
      <c r="B159" s="24"/>
      <c r="C159" s="30">
        <v>1</v>
      </c>
      <c r="D159" s="36" t="s">
        <v>134</v>
      </c>
      <c r="E159" s="33">
        <v>2489533.1</v>
      </c>
      <c r="F159" s="33">
        <v>2489533.1</v>
      </c>
      <c r="G159" s="22">
        <v>539620.9</v>
      </c>
      <c r="H159" s="33">
        <v>539620.9</v>
      </c>
      <c r="I159" s="33">
        <v>451133.1</v>
      </c>
      <c r="J159" s="23">
        <f t="shared" si="11"/>
        <v>0.18121193086366275</v>
      </c>
      <c r="K159" s="23">
        <f t="shared" si="10"/>
        <v>0.8360185826753559</v>
      </c>
    </row>
    <row r="160" spans="1:11" ht="14.25">
      <c r="A160" s="24"/>
      <c r="B160" s="24"/>
      <c r="C160" s="30">
        <v>2</v>
      </c>
      <c r="D160" s="36" t="s">
        <v>135</v>
      </c>
      <c r="E160" s="33">
        <v>1154175</v>
      </c>
      <c r="F160" s="33">
        <v>1154175</v>
      </c>
      <c r="G160" s="22">
        <v>226095.2</v>
      </c>
      <c r="H160" s="33">
        <v>226095.2</v>
      </c>
      <c r="I160" s="33">
        <v>189843.71</v>
      </c>
      <c r="J160" s="23">
        <f t="shared" si="11"/>
        <v>0.16448433729720363</v>
      </c>
      <c r="K160" s="23">
        <f t="shared" si="10"/>
        <v>0.8396627172978461</v>
      </c>
    </row>
    <row r="161" spans="1:11" ht="27">
      <c r="A161" s="24"/>
      <c r="B161" s="24">
        <v>6</v>
      </c>
      <c r="C161" s="30"/>
      <c r="D161" s="36" t="s">
        <v>136</v>
      </c>
      <c r="E161" s="22">
        <f>E162</f>
        <v>20067619.2</v>
      </c>
      <c r="F161" s="28">
        <v>21017619.2</v>
      </c>
      <c r="G161" s="28">
        <f>G162</f>
        <v>1395499.5</v>
      </c>
      <c r="H161" s="22">
        <v>1345499.5</v>
      </c>
      <c r="I161" s="22">
        <f>I162</f>
        <v>694937.4</v>
      </c>
      <c r="J161" s="23">
        <f t="shared" si="11"/>
        <v>0.03306451569928529</v>
      </c>
      <c r="K161" s="23">
        <f t="shared" si="10"/>
        <v>0.5164902699703716</v>
      </c>
    </row>
    <row r="162" spans="1:11" ht="27">
      <c r="A162" s="24"/>
      <c r="B162" s="24"/>
      <c r="C162" s="30">
        <v>1</v>
      </c>
      <c r="D162" s="36" t="s">
        <v>136</v>
      </c>
      <c r="E162" s="33">
        <v>20067619.2</v>
      </c>
      <c r="F162" s="33">
        <v>21017619.2</v>
      </c>
      <c r="G162" s="22">
        <v>1395499.5</v>
      </c>
      <c r="H162" s="33">
        <v>1345499.5</v>
      </c>
      <c r="I162" s="33">
        <v>694937.4</v>
      </c>
      <c r="J162" s="23">
        <f t="shared" si="11"/>
        <v>0.03306451569928529</v>
      </c>
      <c r="K162" s="23">
        <f t="shared" si="10"/>
        <v>0.5164902699703716</v>
      </c>
    </row>
    <row r="163" spans="1:11" ht="14.25">
      <c r="A163" s="24"/>
      <c r="B163" s="24">
        <v>8</v>
      </c>
      <c r="C163" s="30"/>
      <c r="D163" s="36" t="s">
        <v>137</v>
      </c>
      <c r="E163" s="22">
        <f>E164</f>
        <v>534031.1</v>
      </c>
      <c r="F163" s="28">
        <v>534031.1</v>
      </c>
      <c r="G163" s="28">
        <f>G164</f>
        <v>123913.6</v>
      </c>
      <c r="H163" s="22">
        <v>123913.6</v>
      </c>
      <c r="I163" s="22">
        <f>I164</f>
        <v>106095.03</v>
      </c>
      <c r="J163" s="23">
        <f t="shared" si="11"/>
        <v>0.1986682610806749</v>
      </c>
      <c r="K163" s="23">
        <f t="shared" si="10"/>
        <v>0.8562016598662293</v>
      </c>
    </row>
    <row r="164" spans="1:11" ht="14.25">
      <c r="A164" s="24"/>
      <c r="B164" s="24"/>
      <c r="C164" s="30">
        <v>1</v>
      </c>
      <c r="D164" s="36" t="s">
        <v>137</v>
      </c>
      <c r="E164" s="33">
        <v>534031.1</v>
      </c>
      <c r="F164" s="33">
        <v>534031.1</v>
      </c>
      <c r="G164" s="22">
        <v>123913.6</v>
      </c>
      <c r="H164" s="33">
        <v>123913.6</v>
      </c>
      <c r="I164" s="33">
        <v>106095.03</v>
      </c>
      <c r="J164" s="23">
        <f t="shared" si="11"/>
        <v>0.1986682610806749</v>
      </c>
      <c r="K164" s="23">
        <f t="shared" si="10"/>
        <v>0.8562016598662293</v>
      </c>
    </row>
    <row r="165" spans="1:11" ht="14.25">
      <c r="A165" s="24">
        <v>10</v>
      </c>
      <c r="B165" s="24"/>
      <c r="C165" s="14"/>
      <c r="D165" s="25" t="s">
        <v>138</v>
      </c>
      <c r="E165" s="16">
        <f>SUM(E167,E170,E172,E174,E176,E178,E180,E182)</f>
        <v>271930617.2001</v>
      </c>
      <c r="F165" s="17">
        <v>271867962.9</v>
      </c>
      <c r="G165" s="17">
        <f>SUM(G167,G170,G172,G174,G176,G178,G180,G182)</f>
        <v>69155275.60000001</v>
      </c>
      <c r="H165" s="16">
        <v>69086161</v>
      </c>
      <c r="I165" s="16">
        <f>SUM(I167,I170,I172,I174,I176,I178,I180,I182)</f>
        <v>62286297.34</v>
      </c>
      <c r="J165" s="26">
        <f t="shared" si="11"/>
        <v>0.22910495475669748</v>
      </c>
      <c r="K165" s="26">
        <f t="shared" si="10"/>
        <v>0.9015741566534577</v>
      </c>
    </row>
    <row r="166" spans="1:11" ht="14.25">
      <c r="A166" s="24"/>
      <c r="B166" s="24"/>
      <c r="C166" s="24"/>
      <c r="D166" s="21" t="s">
        <v>15</v>
      </c>
      <c r="E166" s="22"/>
      <c r="F166" s="22"/>
      <c r="G166" s="22"/>
      <c r="H166" s="22"/>
      <c r="I166" s="22"/>
      <c r="J166" s="23"/>
      <c r="K166" s="23"/>
    </row>
    <row r="167" spans="1:11" ht="14.25">
      <c r="A167" s="24"/>
      <c r="B167" s="24">
        <v>1</v>
      </c>
      <c r="C167" s="24"/>
      <c r="D167" s="21" t="s">
        <v>139</v>
      </c>
      <c r="E167" s="22">
        <f>SUM(E168:E169)</f>
        <v>1261553.9000000001</v>
      </c>
      <c r="F167" s="22">
        <v>1261553.9</v>
      </c>
      <c r="G167" s="22">
        <f>SUM(G168:G169)</f>
        <v>272034.7</v>
      </c>
      <c r="H167" s="22">
        <v>272034.7</v>
      </c>
      <c r="I167" s="22">
        <f>SUM(I168:I169)</f>
        <v>137287.03</v>
      </c>
      <c r="J167" s="23">
        <f aca="true" t="shared" si="12" ref="J167:J177">I167/F167</f>
        <v>0.10882375299224235</v>
      </c>
      <c r="K167" s="23">
        <f t="shared" si="10"/>
        <v>0.5046673457467007</v>
      </c>
    </row>
    <row r="168" spans="1:11" ht="14.25">
      <c r="A168" s="24"/>
      <c r="B168" s="24"/>
      <c r="C168" s="24">
        <v>1</v>
      </c>
      <c r="D168" s="29" t="s">
        <v>140</v>
      </c>
      <c r="E168" s="22">
        <v>192338.3</v>
      </c>
      <c r="F168" s="22">
        <v>192338.3</v>
      </c>
      <c r="G168" s="22">
        <v>40916.9</v>
      </c>
      <c r="H168" s="22">
        <v>40916.9</v>
      </c>
      <c r="I168" s="22">
        <v>20070.13</v>
      </c>
      <c r="J168" s="23">
        <f t="shared" si="12"/>
        <v>0.10434806796150325</v>
      </c>
      <c r="K168" s="23">
        <f t="shared" si="10"/>
        <v>0.4905095449557518</v>
      </c>
    </row>
    <row r="169" spans="1:11" ht="14.25">
      <c r="A169" s="24"/>
      <c r="B169" s="24"/>
      <c r="C169" s="24">
        <v>2</v>
      </c>
      <c r="D169" s="29" t="s">
        <v>141</v>
      </c>
      <c r="E169" s="22">
        <v>1069215.6</v>
      </c>
      <c r="F169" s="22">
        <v>1069215.6</v>
      </c>
      <c r="G169" s="22">
        <v>231117.8</v>
      </c>
      <c r="H169" s="22">
        <v>231117.8</v>
      </c>
      <c r="I169" s="22">
        <v>117216.9</v>
      </c>
      <c r="J169" s="23">
        <f t="shared" si="12"/>
        <v>0.10962887185708849</v>
      </c>
      <c r="K169" s="23">
        <f t="shared" si="10"/>
        <v>0.5071738308343191</v>
      </c>
    </row>
    <row r="170" spans="1:11" ht="14.25">
      <c r="A170" s="24"/>
      <c r="B170" s="24">
        <v>2</v>
      </c>
      <c r="C170" s="24"/>
      <c r="D170" s="29" t="s">
        <v>142</v>
      </c>
      <c r="E170" s="22">
        <f>E171</f>
        <v>198676251</v>
      </c>
      <c r="F170" s="22">
        <v>198676251</v>
      </c>
      <c r="G170" s="22">
        <f>G171</f>
        <v>49658763</v>
      </c>
      <c r="H170" s="22">
        <v>49658763</v>
      </c>
      <c r="I170" s="22">
        <f>I171</f>
        <v>46963237.8</v>
      </c>
      <c r="J170" s="23">
        <f t="shared" si="12"/>
        <v>0.2363807327932718</v>
      </c>
      <c r="K170" s="23">
        <f t="shared" si="10"/>
        <v>0.9457190425786481</v>
      </c>
    </row>
    <row r="171" spans="1:11" ht="14.25">
      <c r="A171" s="24"/>
      <c r="B171" s="24"/>
      <c r="C171" s="24">
        <v>1</v>
      </c>
      <c r="D171" s="29" t="s">
        <v>142</v>
      </c>
      <c r="E171" s="22">
        <v>198676251</v>
      </c>
      <c r="F171" s="22">
        <v>198676251</v>
      </c>
      <c r="G171" s="22">
        <v>49658763</v>
      </c>
      <c r="H171" s="22">
        <v>49658763</v>
      </c>
      <c r="I171" s="22">
        <v>46963237.8</v>
      </c>
      <c r="J171" s="23">
        <f t="shared" si="12"/>
        <v>0.2363807327932718</v>
      </c>
      <c r="K171" s="23">
        <f t="shared" si="10"/>
        <v>0.9457190425786481</v>
      </c>
    </row>
    <row r="172" spans="1:11" ht="14.25">
      <c r="A172" s="24"/>
      <c r="B172" s="24">
        <v>3</v>
      </c>
      <c r="C172" s="24"/>
      <c r="D172" s="29" t="s">
        <v>143</v>
      </c>
      <c r="E172" s="22">
        <f>E173</f>
        <v>179320</v>
      </c>
      <c r="F172" s="22">
        <v>179320</v>
      </c>
      <c r="G172" s="22">
        <f>G173</f>
        <v>44830</v>
      </c>
      <c r="H172" s="22">
        <v>44830</v>
      </c>
      <c r="I172" s="22">
        <f>I173</f>
        <v>36304</v>
      </c>
      <c r="J172" s="23">
        <f t="shared" si="12"/>
        <v>0.20245371403078297</v>
      </c>
      <c r="K172" s="23">
        <f t="shared" si="10"/>
        <v>0.8098148561231319</v>
      </c>
    </row>
    <row r="173" spans="1:11" ht="14.25">
      <c r="A173" s="24"/>
      <c r="B173" s="24"/>
      <c r="C173" s="24">
        <v>1</v>
      </c>
      <c r="D173" s="29" t="s">
        <v>143</v>
      </c>
      <c r="E173" s="22">
        <v>179320</v>
      </c>
      <c r="F173" s="22">
        <v>179320</v>
      </c>
      <c r="G173" s="22">
        <v>44830</v>
      </c>
      <c r="H173" s="22">
        <v>44830</v>
      </c>
      <c r="I173" s="22">
        <v>36304</v>
      </c>
      <c r="J173" s="23">
        <f t="shared" si="12"/>
        <v>0.20245371403078297</v>
      </c>
      <c r="K173" s="23">
        <f t="shared" si="10"/>
        <v>0.8098148561231319</v>
      </c>
    </row>
    <row r="174" spans="1:11" ht="14.25">
      <c r="A174" s="24"/>
      <c r="B174" s="24">
        <v>4</v>
      </c>
      <c r="C174" s="24"/>
      <c r="D174" s="29" t="s">
        <v>144</v>
      </c>
      <c r="E174" s="22">
        <f>E175</f>
        <v>48673643.9001</v>
      </c>
      <c r="F174" s="22">
        <v>48653726.3</v>
      </c>
      <c r="G174" s="22">
        <f>G175</f>
        <v>12961498</v>
      </c>
      <c r="H174" s="22">
        <v>12976698.3</v>
      </c>
      <c r="I174" s="22">
        <f>I175</f>
        <v>10917133.09</v>
      </c>
      <c r="J174" s="23">
        <f t="shared" si="12"/>
        <v>0.22438431586277083</v>
      </c>
      <c r="K174" s="23">
        <f t="shared" si="10"/>
        <v>0.8412874243982384</v>
      </c>
    </row>
    <row r="175" spans="1:11" ht="14.25">
      <c r="A175" s="24"/>
      <c r="B175" s="24"/>
      <c r="C175" s="24">
        <v>1</v>
      </c>
      <c r="D175" s="29" t="s">
        <v>144</v>
      </c>
      <c r="E175" s="22">
        <v>48673643.9001</v>
      </c>
      <c r="F175" s="22">
        <v>48653726.3</v>
      </c>
      <c r="G175" s="22">
        <v>12961498</v>
      </c>
      <c r="H175" s="22">
        <v>12976698.3</v>
      </c>
      <c r="I175" s="22">
        <v>10917133.09</v>
      </c>
      <c r="J175" s="23">
        <f t="shared" si="12"/>
        <v>0.22438431586277083</v>
      </c>
      <c r="K175" s="23">
        <f t="shared" si="10"/>
        <v>0.8412874243982384</v>
      </c>
    </row>
    <row r="176" spans="1:11" ht="14.25">
      <c r="A176" s="24"/>
      <c r="B176" s="24">
        <v>5</v>
      </c>
      <c r="C176" s="24"/>
      <c r="D176" s="29" t="s">
        <v>145</v>
      </c>
      <c r="E176" s="22">
        <f>E177</f>
        <v>6005676.3</v>
      </c>
      <c r="F176" s="22">
        <v>6005676.3</v>
      </c>
      <c r="G176" s="22">
        <f>G177</f>
        <v>1387772.3</v>
      </c>
      <c r="H176" s="22">
        <v>1387772.3</v>
      </c>
      <c r="I176" s="22">
        <f>I177</f>
        <v>720490.6</v>
      </c>
      <c r="J176" s="23">
        <f t="shared" si="12"/>
        <v>0.11996827068418589</v>
      </c>
      <c r="K176" s="23">
        <f t="shared" si="10"/>
        <v>0.5191706161017913</v>
      </c>
    </row>
    <row r="177" spans="1:11" ht="14.25">
      <c r="A177" s="24"/>
      <c r="B177" s="24"/>
      <c r="C177" s="24">
        <v>1</v>
      </c>
      <c r="D177" s="29" t="s">
        <v>145</v>
      </c>
      <c r="E177" s="22">
        <v>6005676.3</v>
      </c>
      <c r="F177" s="22">
        <v>6005676.3</v>
      </c>
      <c r="G177" s="22">
        <v>1387772.3</v>
      </c>
      <c r="H177" s="22">
        <v>1387772.3</v>
      </c>
      <c r="I177" s="22">
        <v>720490.6</v>
      </c>
      <c r="J177" s="23">
        <f t="shared" si="12"/>
        <v>0.11996827068418589</v>
      </c>
      <c r="K177" s="23">
        <f t="shared" si="10"/>
        <v>0.5191706161017913</v>
      </c>
    </row>
    <row r="178" spans="1:11" ht="14.25">
      <c r="A178" s="24"/>
      <c r="B178" s="24">
        <v>6</v>
      </c>
      <c r="C178" s="24"/>
      <c r="D178" s="29" t="s">
        <v>146</v>
      </c>
      <c r="E178" s="22">
        <f>E179</f>
        <v>720000</v>
      </c>
      <c r="F178" s="22">
        <v>720000</v>
      </c>
      <c r="G178" s="22">
        <f>G179</f>
        <v>0</v>
      </c>
      <c r="H178" s="22">
        <v>0</v>
      </c>
      <c r="I178" s="22">
        <f>I179</f>
        <v>0</v>
      </c>
      <c r="J178" s="23"/>
      <c r="K178" s="23"/>
    </row>
    <row r="179" spans="1:11" ht="14.25">
      <c r="A179" s="24"/>
      <c r="B179" s="24"/>
      <c r="C179" s="24">
        <v>1</v>
      </c>
      <c r="D179" s="29" t="s">
        <v>146</v>
      </c>
      <c r="E179" s="22">
        <v>720000</v>
      </c>
      <c r="F179" s="22">
        <v>720000</v>
      </c>
      <c r="G179" s="22">
        <v>0</v>
      </c>
      <c r="H179" s="22">
        <v>0</v>
      </c>
      <c r="I179" s="22"/>
      <c r="J179" s="23"/>
      <c r="K179" s="23"/>
    </row>
    <row r="180" spans="1:11" ht="27">
      <c r="A180" s="24"/>
      <c r="B180" s="24">
        <v>7</v>
      </c>
      <c r="C180" s="24"/>
      <c r="D180" s="29" t="s">
        <v>147</v>
      </c>
      <c r="E180" s="22">
        <f>E181</f>
        <v>5429485.4</v>
      </c>
      <c r="F180" s="22">
        <v>5429485.4</v>
      </c>
      <c r="G180" s="22">
        <f>G181</f>
        <v>1539575.7</v>
      </c>
      <c r="H180" s="22">
        <v>1539575.7</v>
      </c>
      <c r="I180" s="22">
        <f>I181</f>
        <v>1219840.4</v>
      </c>
      <c r="J180" s="23">
        <f aca="true" t="shared" si="13" ref="J180:J185">I180/F180</f>
        <v>0.22466961601922714</v>
      </c>
      <c r="K180" s="23">
        <f t="shared" si="10"/>
        <v>0.7923224561156688</v>
      </c>
    </row>
    <row r="181" spans="1:11" ht="27">
      <c r="A181" s="24"/>
      <c r="B181" s="24"/>
      <c r="C181" s="24">
        <v>1</v>
      </c>
      <c r="D181" s="29" t="s">
        <v>147</v>
      </c>
      <c r="E181" s="22">
        <v>5429485.4</v>
      </c>
      <c r="F181" s="22">
        <v>5429485.4</v>
      </c>
      <c r="G181" s="22">
        <v>1539575.7</v>
      </c>
      <c r="H181" s="22">
        <v>1539575.7</v>
      </c>
      <c r="I181" s="22">
        <v>1219840.4</v>
      </c>
      <c r="J181" s="23">
        <f t="shared" si="13"/>
        <v>0.22466961601922714</v>
      </c>
      <c r="K181" s="23">
        <f t="shared" si="10"/>
        <v>0.7923224561156688</v>
      </c>
    </row>
    <row r="182" spans="1:11" ht="27">
      <c r="A182" s="24"/>
      <c r="B182" s="24">
        <v>9</v>
      </c>
      <c r="C182" s="24"/>
      <c r="D182" s="29" t="s">
        <v>148</v>
      </c>
      <c r="E182" s="22">
        <f>SUM(E183:E184)</f>
        <v>10984686.7</v>
      </c>
      <c r="F182" s="22">
        <v>10941950</v>
      </c>
      <c r="G182" s="22">
        <f>SUM(G183:G184)</f>
        <v>3290801.9</v>
      </c>
      <c r="H182" s="22">
        <v>3206487</v>
      </c>
      <c r="I182" s="22">
        <f>SUM(I183:I184)</f>
        <v>2292004.42</v>
      </c>
      <c r="J182" s="23">
        <f t="shared" si="13"/>
        <v>0.20946946568024893</v>
      </c>
      <c r="K182" s="23">
        <f t="shared" si="10"/>
        <v>0.714802342875552</v>
      </c>
    </row>
    <row r="183" spans="1:11" ht="27">
      <c r="A183" s="24"/>
      <c r="B183" s="24"/>
      <c r="C183" s="24">
        <v>1</v>
      </c>
      <c r="D183" s="29" t="s">
        <v>148</v>
      </c>
      <c r="E183" s="22">
        <v>4621986.2</v>
      </c>
      <c r="F183" s="22">
        <v>4621986.2</v>
      </c>
      <c r="G183" s="22">
        <v>1099490.1</v>
      </c>
      <c r="H183" s="22">
        <v>1099490.1</v>
      </c>
      <c r="I183" s="22">
        <v>672479.5</v>
      </c>
      <c r="J183" s="23">
        <f t="shared" si="13"/>
        <v>0.14549578274379096</v>
      </c>
      <c r="K183" s="23">
        <f t="shared" si="10"/>
        <v>0.6116285176192127</v>
      </c>
    </row>
    <row r="184" spans="1:11" ht="40.5">
      <c r="A184" s="24"/>
      <c r="B184" s="24"/>
      <c r="C184" s="24">
        <v>2</v>
      </c>
      <c r="D184" s="29" t="s">
        <v>149</v>
      </c>
      <c r="E184" s="22">
        <v>6362700.5</v>
      </c>
      <c r="F184" s="22">
        <v>6319963.8</v>
      </c>
      <c r="G184" s="22">
        <v>2191311.8</v>
      </c>
      <c r="H184" s="22">
        <v>2106996.9</v>
      </c>
      <c r="I184" s="22">
        <v>1619524.92</v>
      </c>
      <c r="J184" s="23">
        <f t="shared" si="13"/>
        <v>0.25625541083004305</v>
      </c>
      <c r="K184" s="23">
        <f t="shared" si="10"/>
        <v>0.7686413397191044</v>
      </c>
    </row>
    <row r="185" spans="1:11" ht="28.5">
      <c r="A185" s="24">
        <v>11</v>
      </c>
      <c r="B185" s="24"/>
      <c r="C185" s="14"/>
      <c r="D185" s="25" t="s">
        <v>150</v>
      </c>
      <c r="E185" s="16">
        <f>E187</f>
        <v>25801967.9</v>
      </c>
      <c r="F185" s="17">
        <v>26215969.1</v>
      </c>
      <c r="G185" s="17">
        <f>G187</f>
        <v>5803538.8</v>
      </c>
      <c r="H185" s="16">
        <v>5460274.1</v>
      </c>
      <c r="I185" s="16">
        <f>I187</f>
        <v>703582.55</v>
      </c>
      <c r="J185" s="26">
        <f t="shared" si="13"/>
        <v>0.02683793787352305</v>
      </c>
      <c r="K185" s="26">
        <f t="shared" si="10"/>
        <v>0.12885480419380413</v>
      </c>
    </row>
    <row r="186" spans="1:11" ht="14.25">
      <c r="A186" s="24"/>
      <c r="B186" s="24"/>
      <c r="C186" s="24"/>
      <c r="D186" s="21" t="s">
        <v>15</v>
      </c>
      <c r="E186" s="22"/>
      <c r="F186" s="22"/>
      <c r="G186" s="22"/>
      <c r="H186" s="22"/>
      <c r="I186" s="22"/>
      <c r="J186" s="23"/>
      <c r="K186" s="23"/>
    </row>
    <row r="187" spans="1:11" ht="27">
      <c r="A187" s="24"/>
      <c r="B187" s="24">
        <v>1</v>
      </c>
      <c r="C187" s="24"/>
      <c r="D187" s="29" t="s">
        <v>151</v>
      </c>
      <c r="E187" s="22">
        <f>E188</f>
        <v>25801967.9</v>
      </c>
      <c r="F187" s="28">
        <v>26215969.1</v>
      </c>
      <c r="G187" s="28">
        <f>G188</f>
        <v>5803538.8</v>
      </c>
      <c r="H187" s="22">
        <v>5460274.1</v>
      </c>
      <c r="I187" s="22">
        <f>I188</f>
        <v>703582.55</v>
      </c>
      <c r="J187" s="23">
        <f>I187/F187</f>
        <v>0.02683793787352305</v>
      </c>
      <c r="K187" s="23">
        <f t="shared" si="10"/>
        <v>0.12885480419380413</v>
      </c>
    </row>
    <row r="188" spans="1:11" ht="14.25">
      <c r="A188" s="37"/>
      <c r="B188" s="37"/>
      <c r="C188" s="37">
        <v>1</v>
      </c>
      <c r="D188" s="38" t="s">
        <v>152</v>
      </c>
      <c r="E188" s="39">
        <v>25801967.9</v>
      </c>
      <c r="F188" s="39">
        <v>26215969.1</v>
      </c>
      <c r="G188" s="39">
        <v>5803538.8</v>
      </c>
      <c r="H188" s="39">
        <v>5460274.1</v>
      </c>
      <c r="I188" s="39">
        <v>703582.55</v>
      </c>
      <c r="J188" s="40">
        <f>I188/F188</f>
        <v>0.02683793787352305</v>
      </c>
      <c r="K188" s="40">
        <f t="shared" si="10"/>
        <v>0.12885480419380413</v>
      </c>
    </row>
    <row r="189" spans="4:7" ht="13.5">
      <c r="D189" s="41"/>
      <c r="E189" s="42"/>
      <c r="F189" s="43"/>
      <c r="G189" s="43"/>
    </row>
    <row r="190" spans="1:11" ht="13.5">
      <c r="A190" s="46" t="s">
        <v>153</v>
      </c>
      <c r="B190" s="46"/>
      <c r="C190" s="46"/>
      <c r="D190" s="46"/>
      <c r="E190" s="46"/>
      <c r="F190" s="46"/>
      <c r="G190" s="46"/>
      <c r="H190" s="46"/>
      <c r="I190" s="46"/>
      <c r="J190" s="46"/>
      <c r="K190" s="46"/>
    </row>
    <row r="191" spans="1:11" ht="13.5">
      <c r="A191" s="46" t="s">
        <v>154</v>
      </c>
      <c r="B191" s="46"/>
      <c r="C191" s="46"/>
      <c r="D191" s="46"/>
      <c r="E191" s="46"/>
      <c r="F191" s="46"/>
      <c r="G191" s="46"/>
      <c r="H191" s="46"/>
      <c r="I191" s="46"/>
      <c r="J191" s="46"/>
      <c r="K191" s="46"/>
    </row>
    <row r="192" spans="1:11" ht="13.5">
      <c r="A192" s="46" t="s">
        <v>155</v>
      </c>
      <c r="B192" s="46"/>
      <c r="C192" s="46"/>
      <c r="D192" s="46"/>
      <c r="E192" s="46"/>
      <c r="F192" s="46"/>
      <c r="G192" s="46"/>
      <c r="H192" s="46"/>
      <c r="I192" s="46"/>
      <c r="J192" s="46"/>
      <c r="K192" s="46"/>
    </row>
    <row r="193" spans="1:11" ht="13.5">
      <c r="A193" s="43"/>
      <c r="B193" s="43"/>
      <c r="C193" s="43"/>
      <c r="D193" s="41"/>
      <c r="E193" s="42"/>
      <c r="F193" s="43"/>
      <c r="G193" s="43"/>
      <c r="H193" s="47"/>
      <c r="I193" s="42"/>
      <c r="J193" s="42"/>
      <c r="K193" s="43"/>
    </row>
    <row r="194" spans="1:11" ht="13.5">
      <c r="A194" s="43"/>
      <c r="B194" s="43"/>
      <c r="C194" s="43"/>
      <c r="D194" s="41"/>
      <c r="E194" s="42"/>
      <c r="F194" s="43"/>
      <c r="G194" s="43"/>
      <c r="H194" s="47"/>
      <c r="I194" s="42"/>
      <c r="J194" s="42"/>
      <c r="K194" s="43"/>
    </row>
    <row r="195" spans="1:11" ht="13.5">
      <c r="A195" s="43"/>
      <c r="B195" s="43"/>
      <c r="C195" s="43"/>
      <c r="D195" s="41"/>
      <c r="E195" s="42"/>
      <c r="F195" s="43"/>
      <c r="G195" s="43"/>
      <c r="H195" s="47"/>
      <c r="I195" s="42"/>
      <c r="J195" s="42"/>
      <c r="K195" s="43"/>
    </row>
    <row r="196" spans="1:11" ht="13.5">
      <c r="A196" s="43"/>
      <c r="B196" s="43"/>
      <c r="C196" s="43"/>
      <c r="D196" s="41"/>
      <c r="E196" s="42"/>
      <c r="F196" s="43"/>
      <c r="G196" s="43"/>
      <c r="H196" s="47"/>
      <c r="I196" s="42"/>
      <c r="J196" s="42"/>
      <c r="K196" s="43"/>
    </row>
    <row r="197" spans="1:11" ht="13.5">
      <c r="A197" s="43"/>
      <c r="B197" s="43"/>
      <c r="C197" s="43"/>
      <c r="D197" s="41"/>
      <c r="E197" s="42"/>
      <c r="F197" s="43"/>
      <c r="G197" s="43"/>
      <c r="H197" s="47"/>
      <c r="I197" s="42"/>
      <c r="J197" s="42"/>
      <c r="K197" s="43"/>
    </row>
    <row r="198" spans="1:11" ht="13.5">
      <c r="A198" s="43"/>
      <c r="B198" s="43"/>
      <c r="C198" s="43"/>
      <c r="D198" s="41"/>
      <c r="E198" s="42"/>
      <c r="F198" s="43"/>
      <c r="G198" s="43"/>
      <c r="H198" s="47"/>
      <c r="I198" s="42"/>
      <c r="J198" s="42"/>
      <c r="K198" s="43"/>
    </row>
    <row r="199" spans="1:11" ht="13.5">
      <c r="A199" s="43"/>
      <c r="B199" s="43"/>
      <c r="C199" s="43"/>
      <c r="D199" s="41"/>
      <c r="E199" s="42"/>
      <c r="F199" s="43"/>
      <c r="G199" s="43"/>
      <c r="H199" s="47"/>
      <c r="I199" s="42"/>
      <c r="J199" s="42"/>
      <c r="K199" s="43"/>
    </row>
    <row r="200" spans="1:11" ht="13.5">
      <c r="A200" s="43"/>
      <c r="B200" s="43"/>
      <c r="C200" s="43"/>
      <c r="D200" s="41"/>
      <c r="E200" s="42"/>
      <c r="F200" s="43"/>
      <c r="G200" s="43"/>
      <c r="H200" s="47"/>
      <c r="I200" s="42"/>
      <c r="J200" s="42"/>
      <c r="K200" s="43"/>
    </row>
    <row r="201" spans="1:11" ht="13.5">
      <c r="A201" s="43"/>
      <c r="B201" s="43"/>
      <c r="C201" s="43"/>
      <c r="D201" s="41"/>
      <c r="E201" s="42"/>
      <c r="F201" s="43"/>
      <c r="G201" s="43"/>
      <c r="H201" s="47"/>
      <c r="I201" s="42"/>
      <c r="J201" s="42"/>
      <c r="K201" s="43"/>
    </row>
    <row r="202" spans="1:11" ht="13.5">
      <c r="A202" s="43"/>
      <c r="B202" s="43"/>
      <c r="C202" s="43"/>
      <c r="D202" s="41"/>
      <c r="E202" s="42"/>
      <c r="F202" s="43"/>
      <c r="G202" s="43"/>
      <c r="H202" s="47"/>
      <c r="I202" s="42"/>
      <c r="J202" s="42"/>
      <c r="K202" s="43"/>
    </row>
    <row r="203" spans="1:11" ht="13.5">
      <c r="A203" s="43"/>
      <c r="B203" s="43"/>
      <c r="C203" s="43"/>
      <c r="D203" s="41"/>
      <c r="E203" s="42"/>
      <c r="F203" s="43"/>
      <c r="G203" s="43"/>
      <c r="H203" s="47"/>
      <c r="I203" s="42"/>
      <c r="J203" s="42"/>
      <c r="K203" s="43"/>
    </row>
    <row r="204" spans="1:11" ht="13.5">
      <c r="A204" s="43"/>
      <c r="B204" s="43"/>
      <c r="C204" s="43"/>
      <c r="D204" s="41"/>
      <c r="E204" s="42"/>
      <c r="F204" s="43"/>
      <c r="G204" s="43"/>
      <c r="H204" s="47"/>
      <c r="I204" s="42"/>
      <c r="J204" s="42"/>
      <c r="K204" s="43"/>
    </row>
    <row r="205" spans="1:11" ht="13.5">
      <c r="A205" s="43"/>
      <c r="B205" s="43"/>
      <c r="C205" s="43"/>
      <c r="D205" s="41"/>
      <c r="E205" s="42"/>
      <c r="F205" s="43"/>
      <c r="G205" s="43"/>
      <c r="H205" s="47"/>
      <c r="I205" s="42"/>
      <c r="J205" s="42"/>
      <c r="K205" s="43"/>
    </row>
    <row r="206" spans="1:11" ht="13.5">
      <c r="A206" s="43"/>
      <c r="B206" s="43"/>
      <c r="C206" s="43"/>
      <c r="D206" s="41"/>
      <c r="E206" s="42"/>
      <c r="F206" s="43"/>
      <c r="G206" s="43"/>
      <c r="H206" s="47"/>
      <c r="I206" s="42"/>
      <c r="J206" s="42"/>
      <c r="K206" s="43"/>
    </row>
    <row r="207" spans="1:11" ht="13.5">
      <c r="A207" s="43"/>
      <c r="B207" s="43"/>
      <c r="C207" s="43"/>
      <c r="D207" s="41"/>
      <c r="E207" s="42"/>
      <c r="F207" s="43"/>
      <c r="G207" s="43"/>
      <c r="H207" s="47"/>
      <c r="I207" s="42"/>
      <c r="J207" s="42"/>
      <c r="K207" s="43"/>
    </row>
    <row r="208" spans="1:11" ht="13.5">
      <c r="A208" s="43"/>
      <c r="B208" s="43"/>
      <c r="C208" s="43"/>
      <c r="D208" s="41"/>
      <c r="E208" s="42"/>
      <c r="F208" s="43"/>
      <c r="G208" s="43"/>
      <c r="H208" s="47"/>
      <c r="I208" s="42"/>
      <c r="J208" s="42"/>
      <c r="K208" s="43"/>
    </row>
    <row r="209" spans="1:11" ht="13.5">
      <c r="A209" s="43"/>
      <c r="B209" s="43"/>
      <c r="C209" s="43"/>
      <c r="D209" s="41"/>
      <c r="E209" s="42"/>
      <c r="F209" s="43"/>
      <c r="G209" s="43"/>
      <c r="H209" s="47"/>
      <c r="I209" s="42"/>
      <c r="J209" s="42"/>
      <c r="K209" s="43"/>
    </row>
    <row r="210" spans="1:11" ht="13.5">
      <c r="A210" s="43"/>
      <c r="B210" s="43"/>
      <c r="C210" s="43"/>
      <c r="D210" s="41"/>
      <c r="E210" s="42"/>
      <c r="F210" s="43"/>
      <c r="G210" s="43"/>
      <c r="H210" s="47"/>
      <c r="I210" s="42"/>
      <c r="J210" s="42"/>
      <c r="K210" s="43"/>
    </row>
    <row r="211" spans="1:11" ht="13.5">
      <c r="A211" s="43"/>
      <c r="B211" s="43"/>
      <c r="C211" s="43"/>
      <c r="D211" s="41"/>
      <c r="E211" s="42"/>
      <c r="F211" s="43"/>
      <c r="G211" s="43"/>
      <c r="H211" s="47"/>
      <c r="I211" s="42"/>
      <c r="J211" s="42"/>
      <c r="K211" s="43"/>
    </row>
    <row r="212" spans="1:11" ht="13.5">
      <c r="A212" s="43"/>
      <c r="B212" s="43"/>
      <c r="C212" s="43"/>
      <c r="D212" s="41"/>
      <c r="E212" s="42"/>
      <c r="F212" s="43"/>
      <c r="G212" s="43"/>
      <c r="H212" s="47"/>
      <c r="I212" s="42"/>
      <c r="J212" s="42"/>
      <c r="K212" s="43"/>
    </row>
    <row r="213" spans="1:11" ht="13.5">
      <c r="A213" s="43"/>
      <c r="B213" s="43"/>
      <c r="C213" s="43"/>
      <c r="D213" s="41"/>
      <c r="E213" s="42"/>
      <c r="F213" s="43"/>
      <c r="G213" s="43"/>
      <c r="H213" s="47"/>
      <c r="I213" s="42"/>
      <c r="J213" s="42"/>
      <c r="K213" s="43"/>
    </row>
    <row r="214" spans="1:11" ht="13.5">
      <c r="A214" s="43"/>
      <c r="B214" s="43"/>
      <c r="C214" s="43"/>
      <c r="D214" s="41"/>
      <c r="E214" s="42"/>
      <c r="F214" s="43"/>
      <c r="G214" s="43"/>
      <c r="H214" s="47"/>
      <c r="I214" s="42"/>
      <c r="J214" s="42"/>
      <c r="K214" s="43"/>
    </row>
    <row r="215" spans="1:11" ht="13.5">
      <c r="A215" s="43"/>
      <c r="B215" s="43"/>
      <c r="C215" s="43"/>
      <c r="D215" s="41"/>
      <c r="E215" s="42"/>
      <c r="F215" s="43"/>
      <c r="G215" s="43"/>
      <c r="H215" s="47"/>
      <c r="I215" s="42"/>
      <c r="J215" s="42"/>
      <c r="K215" s="43"/>
    </row>
    <row r="216" spans="1:11" ht="13.5">
      <c r="A216" s="43"/>
      <c r="B216" s="43"/>
      <c r="C216" s="43"/>
      <c r="D216" s="41"/>
      <c r="E216" s="42"/>
      <c r="F216" s="43"/>
      <c r="G216" s="43"/>
      <c r="H216" s="47"/>
      <c r="I216" s="42"/>
      <c r="J216" s="42"/>
      <c r="K216" s="43"/>
    </row>
    <row r="217" spans="1:11" ht="13.5">
      <c r="A217" s="43"/>
      <c r="B217" s="43"/>
      <c r="C217" s="43"/>
      <c r="D217" s="41"/>
      <c r="E217" s="42"/>
      <c r="F217" s="43"/>
      <c r="G217" s="43"/>
      <c r="H217" s="47"/>
      <c r="I217" s="42"/>
      <c r="J217" s="42"/>
      <c r="K217" s="43"/>
    </row>
    <row r="218" spans="1:11" ht="13.5">
      <c r="A218" s="43"/>
      <c r="B218" s="43"/>
      <c r="C218" s="43"/>
      <c r="D218" s="41"/>
      <c r="E218" s="42"/>
      <c r="F218" s="43"/>
      <c r="G218" s="43"/>
      <c r="H218" s="47"/>
      <c r="I218" s="42"/>
      <c r="J218" s="42"/>
      <c r="K218" s="43"/>
    </row>
    <row r="219" spans="1:11" ht="13.5">
      <c r="A219" s="43"/>
      <c r="B219" s="43"/>
      <c r="C219" s="43"/>
      <c r="D219" s="41"/>
      <c r="E219" s="42"/>
      <c r="F219" s="43"/>
      <c r="G219" s="43"/>
      <c r="H219" s="47"/>
      <c r="I219" s="42"/>
      <c r="J219" s="42"/>
      <c r="K219" s="43"/>
    </row>
    <row r="220" spans="1:11" ht="13.5">
      <c r="A220" s="43"/>
      <c r="B220" s="43"/>
      <c r="C220" s="43"/>
      <c r="D220" s="41"/>
      <c r="E220" s="42"/>
      <c r="F220" s="43"/>
      <c r="G220" s="43"/>
      <c r="H220" s="47"/>
      <c r="I220" s="42"/>
      <c r="J220" s="42"/>
      <c r="K220" s="43"/>
    </row>
    <row r="221" spans="1:11" ht="13.5">
      <c r="A221" s="43"/>
      <c r="B221" s="43"/>
      <c r="C221" s="43"/>
      <c r="D221" s="41"/>
      <c r="E221" s="42"/>
      <c r="F221" s="43"/>
      <c r="G221" s="43"/>
      <c r="H221" s="47"/>
      <c r="I221" s="42"/>
      <c r="J221" s="42"/>
      <c r="K221" s="43"/>
    </row>
    <row r="222" spans="1:11" ht="13.5">
      <c r="A222" s="43"/>
      <c r="B222" s="43"/>
      <c r="C222" s="43"/>
      <c r="D222" s="41"/>
      <c r="E222" s="42"/>
      <c r="F222" s="43"/>
      <c r="G222" s="43"/>
      <c r="H222" s="47"/>
      <c r="I222" s="42"/>
      <c r="J222" s="42"/>
      <c r="K222" s="43"/>
    </row>
    <row r="223" spans="1:11" ht="13.5">
      <c r="A223" s="43"/>
      <c r="B223" s="43"/>
      <c r="C223" s="43"/>
      <c r="D223" s="41"/>
      <c r="E223" s="42"/>
      <c r="F223" s="43"/>
      <c r="G223" s="43"/>
      <c r="H223" s="47"/>
      <c r="I223" s="42"/>
      <c r="J223" s="42"/>
      <c r="K223" s="43"/>
    </row>
    <row r="224" spans="1:11" ht="13.5">
      <c r="A224" s="43"/>
      <c r="B224" s="43"/>
      <c r="C224" s="43"/>
      <c r="D224" s="41"/>
      <c r="E224" s="42"/>
      <c r="F224" s="43"/>
      <c r="G224" s="43"/>
      <c r="H224" s="47"/>
      <c r="I224" s="42"/>
      <c r="J224" s="42"/>
      <c r="K224" s="43"/>
    </row>
    <row r="225" spans="1:11" ht="13.5">
      <c r="A225" s="43"/>
      <c r="B225" s="43"/>
      <c r="C225" s="43"/>
      <c r="D225" s="41"/>
      <c r="E225" s="42"/>
      <c r="F225" s="43"/>
      <c r="G225" s="43"/>
      <c r="H225" s="47"/>
      <c r="I225" s="42"/>
      <c r="J225" s="42"/>
      <c r="K225" s="43"/>
    </row>
    <row r="226" spans="1:11" ht="13.5">
      <c r="A226" s="43"/>
      <c r="B226" s="43"/>
      <c r="C226" s="43"/>
      <c r="D226" s="41"/>
      <c r="E226" s="42"/>
      <c r="F226" s="43"/>
      <c r="G226" s="43"/>
      <c r="H226" s="47"/>
      <c r="I226" s="42"/>
      <c r="J226" s="42"/>
      <c r="K226" s="43"/>
    </row>
    <row r="227" spans="1:11" ht="13.5">
      <c r="A227" s="43"/>
      <c r="B227" s="43"/>
      <c r="C227" s="43"/>
      <c r="D227" s="41"/>
      <c r="E227" s="42"/>
      <c r="F227" s="43"/>
      <c r="G227" s="43"/>
      <c r="H227" s="47"/>
      <c r="I227" s="42"/>
      <c r="J227" s="42"/>
      <c r="K227" s="43"/>
    </row>
    <row r="228" spans="1:11" ht="13.5">
      <c r="A228" s="43"/>
      <c r="B228" s="43"/>
      <c r="C228" s="43"/>
      <c r="D228" s="41"/>
      <c r="E228" s="42"/>
      <c r="F228" s="43"/>
      <c r="G228" s="43"/>
      <c r="H228" s="47"/>
      <c r="I228" s="42"/>
      <c r="J228" s="42"/>
      <c r="K228" s="43"/>
    </row>
    <row r="229" spans="1:11" ht="13.5">
      <c r="A229" s="43"/>
      <c r="B229" s="43"/>
      <c r="C229" s="43"/>
      <c r="D229" s="41"/>
      <c r="E229" s="42"/>
      <c r="F229" s="43"/>
      <c r="G229" s="43"/>
      <c r="H229" s="47"/>
      <c r="I229" s="42"/>
      <c r="J229" s="42"/>
      <c r="K229" s="43"/>
    </row>
    <row r="230" spans="1:11" ht="13.5">
      <c r="A230" s="43"/>
      <c r="B230" s="43"/>
      <c r="C230" s="43"/>
      <c r="D230" s="41"/>
      <c r="E230" s="42"/>
      <c r="F230" s="43"/>
      <c r="G230" s="43"/>
      <c r="H230" s="47"/>
      <c r="I230" s="42"/>
      <c r="J230" s="42"/>
      <c r="K230" s="43"/>
    </row>
    <row r="231" spans="1:11" ht="13.5">
      <c r="A231" s="43"/>
      <c r="B231" s="43"/>
      <c r="C231" s="43"/>
      <c r="D231" s="41"/>
      <c r="E231" s="42"/>
      <c r="F231" s="43"/>
      <c r="G231" s="43"/>
      <c r="H231" s="47"/>
      <c r="I231" s="42"/>
      <c r="J231" s="42"/>
      <c r="K231" s="43"/>
    </row>
    <row r="232" spans="1:11" ht="13.5">
      <c r="A232" s="43"/>
      <c r="B232" s="43"/>
      <c r="C232" s="43"/>
      <c r="D232" s="41"/>
      <c r="E232" s="42"/>
      <c r="F232" s="43"/>
      <c r="G232" s="43"/>
      <c r="H232" s="47"/>
      <c r="I232" s="42"/>
      <c r="J232" s="42"/>
      <c r="K232" s="43"/>
    </row>
    <row r="233" spans="1:11" ht="13.5">
      <c r="A233" s="43"/>
      <c r="B233" s="43"/>
      <c r="C233" s="43"/>
      <c r="D233" s="41"/>
      <c r="E233" s="42"/>
      <c r="F233" s="43"/>
      <c r="G233" s="43"/>
      <c r="H233" s="47"/>
      <c r="I233" s="42"/>
      <c r="J233" s="42"/>
      <c r="K233" s="43"/>
    </row>
    <row r="234" spans="1:11" ht="13.5">
      <c r="A234" s="43"/>
      <c r="B234" s="43"/>
      <c r="C234" s="43"/>
      <c r="D234" s="41"/>
      <c r="E234" s="42"/>
      <c r="F234" s="43"/>
      <c r="G234" s="43"/>
      <c r="H234" s="47"/>
      <c r="I234" s="42"/>
      <c r="J234" s="42"/>
      <c r="K234" s="43"/>
    </row>
    <row r="235" spans="1:11" ht="13.5">
      <c r="A235" s="43"/>
      <c r="B235" s="43"/>
      <c r="C235" s="43"/>
      <c r="D235" s="41"/>
      <c r="E235" s="42"/>
      <c r="F235" s="43"/>
      <c r="G235" s="43"/>
      <c r="H235" s="47"/>
      <c r="I235" s="42"/>
      <c r="J235" s="42"/>
      <c r="K235" s="43"/>
    </row>
    <row r="236" spans="1:11" ht="13.5">
      <c r="A236" s="43"/>
      <c r="B236" s="43"/>
      <c r="C236" s="43"/>
      <c r="D236" s="41"/>
      <c r="E236" s="42"/>
      <c r="F236" s="43"/>
      <c r="G236" s="43"/>
      <c r="H236" s="47"/>
      <c r="I236" s="42"/>
      <c r="J236" s="42"/>
      <c r="K236" s="43"/>
    </row>
    <row r="237" spans="1:11" ht="13.5">
      <c r="A237" s="43"/>
      <c r="B237" s="43"/>
      <c r="C237" s="43"/>
      <c r="D237" s="41"/>
      <c r="E237" s="42"/>
      <c r="F237" s="43"/>
      <c r="G237" s="43"/>
      <c r="H237" s="47"/>
      <c r="I237" s="42"/>
      <c r="J237" s="42"/>
      <c r="K237" s="43"/>
    </row>
    <row r="238" spans="1:11" ht="13.5">
      <c r="A238" s="43"/>
      <c r="B238" s="43"/>
      <c r="C238" s="43"/>
      <c r="D238" s="41"/>
      <c r="E238" s="42"/>
      <c r="F238" s="43"/>
      <c r="G238" s="43"/>
      <c r="H238" s="47"/>
      <c r="I238" s="42"/>
      <c r="J238" s="42"/>
      <c r="K238" s="43"/>
    </row>
    <row r="239" spans="1:11" ht="13.5">
      <c r="A239" s="43"/>
      <c r="B239" s="43"/>
      <c r="C239" s="43"/>
      <c r="D239" s="41"/>
      <c r="E239" s="42"/>
      <c r="F239" s="43"/>
      <c r="G239" s="43"/>
      <c r="H239" s="47"/>
      <c r="I239" s="42"/>
      <c r="J239" s="42"/>
      <c r="K239" s="43"/>
    </row>
    <row r="240" spans="1:11" ht="13.5">
      <c r="A240" s="43"/>
      <c r="B240" s="43"/>
      <c r="C240" s="43"/>
      <c r="D240" s="41"/>
      <c r="E240" s="42"/>
      <c r="F240" s="43"/>
      <c r="G240" s="43"/>
      <c r="H240" s="47"/>
      <c r="I240" s="42"/>
      <c r="J240" s="42"/>
      <c r="K240" s="43"/>
    </row>
    <row r="241" spans="1:11" ht="13.5">
      <c r="A241" s="43"/>
      <c r="B241" s="43"/>
      <c r="C241" s="43"/>
      <c r="D241" s="41"/>
      <c r="E241" s="42"/>
      <c r="F241" s="43"/>
      <c r="G241" s="43"/>
      <c r="H241" s="47"/>
      <c r="I241" s="42"/>
      <c r="J241" s="42"/>
      <c r="K241" s="43"/>
    </row>
    <row r="242" spans="1:11" ht="13.5">
      <c r="A242" s="43"/>
      <c r="B242" s="43"/>
      <c r="C242" s="43"/>
      <c r="D242" s="41"/>
      <c r="E242" s="42"/>
      <c r="F242" s="43"/>
      <c r="G242" s="43"/>
      <c r="H242" s="47"/>
      <c r="I242" s="42"/>
      <c r="J242" s="42"/>
      <c r="K242" s="43"/>
    </row>
    <row r="243" spans="1:11" ht="13.5">
      <c r="A243" s="43"/>
      <c r="B243" s="43"/>
      <c r="C243" s="43"/>
      <c r="D243" s="41"/>
      <c r="E243" s="42"/>
      <c r="F243" s="43"/>
      <c r="G243" s="43"/>
      <c r="H243" s="47"/>
      <c r="I243" s="42"/>
      <c r="J243" s="42"/>
      <c r="K243" s="43"/>
    </row>
    <row r="244" spans="1:11" ht="13.5">
      <c r="A244" s="43"/>
      <c r="B244" s="43"/>
      <c r="C244" s="43"/>
      <c r="D244" s="41"/>
      <c r="E244" s="42"/>
      <c r="F244" s="43"/>
      <c r="G244" s="43"/>
      <c r="H244" s="47"/>
      <c r="I244" s="42"/>
      <c r="J244" s="42"/>
      <c r="K244" s="43"/>
    </row>
    <row r="245" spans="1:11" ht="13.5">
      <c r="A245" s="43"/>
      <c r="B245" s="43"/>
      <c r="C245" s="43"/>
      <c r="D245" s="41"/>
      <c r="E245" s="42"/>
      <c r="F245" s="43"/>
      <c r="G245" s="43"/>
      <c r="H245" s="47"/>
      <c r="I245" s="42"/>
      <c r="J245" s="42"/>
      <c r="K245" s="43"/>
    </row>
    <row r="246" spans="1:11" ht="13.5">
      <c r="A246" s="43"/>
      <c r="B246" s="43"/>
      <c r="C246" s="43"/>
      <c r="D246" s="41"/>
      <c r="E246" s="42"/>
      <c r="F246" s="43"/>
      <c r="G246" s="43"/>
      <c r="H246" s="47"/>
      <c r="I246" s="42"/>
      <c r="J246" s="42"/>
      <c r="K246" s="43"/>
    </row>
    <row r="247" spans="1:11" ht="13.5">
      <c r="A247" s="43"/>
      <c r="B247" s="43"/>
      <c r="C247" s="43"/>
      <c r="D247" s="41"/>
      <c r="E247" s="42"/>
      <c r="F247" s="43"/>
      <c r="G247" s="43"/>
      <c r="H247" s="47"/>
      <c r="I247" s="42"/>
      <c r="J247" s="42"/>
      <c r="K247" s="43"/>
    </row>
    <row r="248" spans="1:11" ht="13.5">
      <c r="A248" s="43"/>
      <c r="B248" s="43"/>
      <c r="C248" s="43"/>
      <c r="D248" s="41"/>
      <c r="E248" s="42"/>
      <c r="F248" s="43"/>
      <c r="G248" s="43"/>
      <c r="H248" s="47"/>
      <c r="I248" s="42"/>
      <c r="J248" s="42"/>
      <c r="K248" s="43"/>
    </row>
    <row r="249" spans="1:11" ht="13.5">
      <c r="A249" s="43"/>
      <c r="B249" s="43"/>
      <c r="C249" s="43"/>
      <c r="D249" s="41"/>
      <c r="E249" s="42"/>
      <c r="F249" s="43"/>
      <c r="G249" s="43"/>
      <c r="H249" s="47"/>
      <c r="I249" s="42"/>
      <c r="J249" s="42"/>
      <c r="K249" s="43"/>
    </row>
    <row r="250" spans="1:11" ht="13.5">
      <c r="A250" s="43"/>
      <c r="B250" s="43"/>
      <c r="C250" s="43"/>
      <c r="D250" s="41"/>
      <c r="E250" s="42"/>
      <c r="F250" s="43"/>
      <c r="G250" s="43"/>
      <c r="H250" s="47"/>
      <c r="I250" s="42"/>
      <c r="J250" s="42"/>
      <c r="K250" s="43"/>
    </row>
    <row r="251" spans="1:11" ht="13.5">
      <c r="A251" s="43"/>
      <c r="B251" s="43"/>
      <c r="C251" s="43"/>
      <c r="D251" s="41"/>
      <c r="E251" s="42"/>
      <c r="F251" s="43"/>
      <c r="G251" s="43"/>
      <c r="H251" s="47"/>
      <c r="I251" s="42"/>
      <c r="J251" s="42"/>
      <c r="K251" s="43"/>
    </row>
    <row r="252" spans="1:11" ht="13.5">
      <c r="A252" s="43"/>
      <c r="B252" s="43"/>
      <c r="C252" s="43"/>
      <c r="D252" s="41"/>
      <c r="E252" s="42"/>
      <c r="F252" s="43"/>
      <c r="G252" s="43"/>
      <c r="H252" s="47"/>
      <c r="I252" s="42"/>
      <c r="J252" s="42"/>
      <c r="K252" s="43"/>
    </row>
    <row r="253" spans="1:11" ht="13.5">
      <c r="A253" s="43"/>
      <c r="B253" s="43"/>
      <c r="C253" s="43"/>
      <c r="D253" s="41"/>
      <c r="E253" s="42"/>
      <c r="F253" s="43"/>
      <c r="G253" s="43"/>
      <c r="H253" s="47"/>
      <c r="I253" s="42"/>
      <c r="J253" s="42"/>
      <c r="K253" s="43"/>
    </row>
    <row r="254" spans="1:11" ht="13.5">
      <c r="A254" s="43"/>
      <c r="B254" s="43"/>
      <c r="C254" s="43"/>
      <c r="D254" s="41"/>
      <c r="E254" s="42"/>
      <c r="F254" s="43"/>
      <c r="G254" s="43"/>
      <c r="H254" s="47"/>
      <c r="I254" s="42"/>
      <c r="J254" s="42"/>
      <c r="K254" s="43"/>
    </row>
    <row r="255" spans="1:11" ht="13.5">
      <c r="A255" s="43"/>
      <c r="B255" s="43"/>
      <c r="C255" s="43"/>
      <c r="D255" s="41"/>
      <c r="E255" s="42"/>
      <c r="F255" s="43"/>
      <c r="G255" s="43"/>
      <c r="H255" s="47"/>
      <c r="I255" s="42"/>
      <c r="J255" s="42"/>
      <c r="K255" s="43"/>
    </row>
    <row r="256" spans="1:11" ht="13.5">
      <c r="A256" s="43"/>
      <c r="B256" s="43"/>
      <c r="C256" s="43"/>
      <c r="D256" s="41"/>
      <c r="E256" s="42"/>
      <c r="F256" s="43"/>
      <c r="G256" s="43"/>
      <c r="H256" s="47"/>
      <c r="I256" s="42"/>
      <c r="J256" s="42"/>
      <c r="K256" s="43"/>
    </row>
    <row r="257" spans="1:11" ht="13.5">
      <c r="A257" s="43"/>
      <c r="B257" s="43"/>
      <c r="C257" s="43"/>
      <c r="D257" s="41"/>
      <c r="E257" s="42"/>
      <c r="F257" s="43"/>
      <c r="G257" s="43"/>
      <c r="H257" s="47"/>
      <c r="I257" s="42"/>
      <c r="J257" s="42"/>
      <c r="K257" s="43"/>
    </row>
    <row r="258" spans="1:11" ht="13.5">
      <c r="A258" s="43"/>
      <c r="B258" s="43"/>
      <c r="C258" s="43"/>
      <c r="D258" s="41"/>
      <c r="E258" s="42"/>
      <c r="F258" s="43"/>
      <c r="G258" s="43"/>
      <c r="H258" s="47"/>
      <c r="I258" s="42"/>
      <c r="J258" s="42"/>
      <c r="K258" s="43"/>
    </row>
    <row r="259" spans="1:11" ht="13.5">
      <c r="A259" s="43"/>
      <c r="B259" s="43"/>
      <c r="C259" s="43"/>
      <c r="D259" s="41"/>
      <c r="E259" s="42"/>
      <c r="F259" s="43"/>
      <c r="G259" s="43"/>
      <c r="H259" s="47"/>
      <c r="I259" s="42"/>
      <c r="J259" s="42"/>
      <c r="K259" s="43"/>
    </row>
    <row r="260" spans="1:11" ht="13.5">
      <c r="A260" s="43"/>
      <c r="B260" s="43"/>
      <c r="C260" s="43"/>
      <c r="D260" s="41"/>
      <c r="E260" s="42"/>
      <c r="F260" s="43"/>
      <c r="G260" s="43"/>
      <c r="H260" s="47"/>
      <c r="I260" s="42"/>
      <c r="J260" s="42"/>
      <c r="K260" s="43"/>
    </row>
    <row r="261" spans="1:11" ht="13.5">
      <c r="A261" s="43"/>
      <c r="B261" s="43"/>
      <c r="C261" s="43"/>
      <c r="D261" s="41"/>
      <c r="E261" s="42"/>
      <c r="F261" s="43"/>
      <c r="G261" s="43"/>
      <c r="H261" s="47"/>
      <c r="I261" s="42"/>
      <c r="J261" s="42"/>
      <c r="K261" s="43"/>
    </row>
    <row r="262" spans="1:11" ht="13.5">
      <c r="A262" s="43"/>
      <c r="B262" s="43"/>
      <c r="C262" s="43"/>
      <c r="D262" s="41"/>
      <c r="E262" s="42"/>
      <c r="F262" s="43"/>
      <c r="G262" s="43"/>
      <c r="H262" s="47"/>
      <c r="I262" s="42"/>
      <c r="J262" s="42"/>
      <c r="K262" s="43"/>
    </row>
    <row r="263" spans="1:11" ht="13.5">
      <c r="A263" s="43"/>
      <c r="B263" s="43"/>
      <c r="C263" s="43"/>
      <c r="D263" s="41"/>
      <c r="E263" s="42"/>
      <c r="F263" s="43"/>
      <c r="G263" s="43"/>
      <c r="H263" s="47"/>
      <c r="I263" s="42"/>
      <c r="J263" s="42"/>
      <c r="K263" s="43"/>
    </row>
    <row r="264" spans="1:11" ht="13.5">
      <c r="A264" s="43"/>
      <c r="B264" s="43"/>
      <c r="C264" s="43"/>
      <c r="D264" s="41"/>
      <c r="E264" s="42"/>
      <c r="F264" s="43"/>
      <c r="G264" s="43"/>
      <c r="H264" s="47"/>
      <c r="I264" s="42"/>
      <c r="J264" s="42"/>
      <c r="K264" s="43"/>
    </row>
    <row r="265" spans="1:11" ht="13.5">
      <c r="A265" s="43"/>
      <c r="B265" s="43"/>
      <c r="C265" s="43"/>
      <c r="D265" s="41"/>
      <c r="E265" s="42"/>
      <c r="F265" s="43"/>
      <c r="G265" s="43"/>
      <c r="H265" s="47"/>
      <c r="I265" s="42"/>
      <c r="J265" s="42"/>
      <c r="K265" s="43"/>
    </row>
    <row r="266" spans="1:11" ht="13.5">
      <c r="A266" s="43"/>
      <c r="B266" s="43"/>
      <c r="C266" s="43"/>
      <c r="D266" s="41"/>
      <c r="E266" s="42"/>
      <c r="F266" s="43"/>
      <c r="G266" s="43"/>
      <c r="H266" s="47"/>
      <c r="I266" s="42"/>
      <c r="J266" s="42"/>
      <c r="K266" s="43"/>
    </row>
    <row r="267" spans="1:11" ht="13.5">
      <c r="A267" s="43"/>
      <c r="B267" s="43"/>
      <c r="C267" s="43"/>
      <c r="D267" s="41"/>
      <c r="E267" s="42"/>
      <c r="F267" s="43"/>
      <c r="G267" s="43"/>
      <c r="H267" s="47"/>
      <c r="I267" s="42"/>
      <c r="J267" s="42"/>
      <c r="K267" s="43"/>
    </row>
    <row r="268" spans="1:11" ht="13.5">
      <c r="A268" s="43"/>
      <c r="B268" s="43"/>
      <c r="C268" s="43"/>
      <c r="D268" s="41"/>
      <c r="E268" s="42"/>
      <c r="F268" s="43"/>
      <c r="G268" s="43"/>
      <c r="H268" s="47"/>
      <c r="I268" s="42"/>
      <c r="J268" s="42"/>
      <c r="K268" s="43"/>
    </row>
  </sheetData>
  <mergeCells count="7">
    <mergeCell ref="A190:K190"/>
    <mergeCell ref="A191:K191"/>
    <mergeCell ref="A192:K192"/>
    <mergeCell ref="A1:K1"/>
    <mergeCell ref="A2:K2"/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HGohar</cp:lastModifiedBy>
  <dcterms:created xsi:type="dcterms:W3CDTF">1996-10-14T23:33:28Z</dcterms:created>
  <dcterms:modified xsi:type="dcterms:W3CDTF">2011-05-13T07:37:00Z</dcterms:modified>
  <cp:category/>
  <cp:version/>
  <cp:contentType/>
  <cp:contentStatus/>
</cp:coreProperties>
</file>