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1420" windowHeight="10875" activeTab="0"/>
  </bookViews>
  <sheets>
    <sheet name="economic" sheetId="1" r:id="rId1"/>
  </sheets>
  <definedNames>
    <definedName name="_xlnm.Print_Titles" localSheetId="0">'economic'!$6:$6</definedName>
  </definedNames>
  <calcPr fullCalcOnLoad="1"/>
</workbook>
</file>

<file path=xl/sharedStrings.xml><?xml version="1.0" encoding="utf-8"?>
<sst xmlns="http://schemas.openxmlformats.org/spreadsheetml/2006/main" count="104" uniqueCount="84">
  <si>
    <t>ՀԱՇՎԵՏՎՈՒԹՅՈՒՆ</t>
  </si>
  <si>
    <t>Հայաստանի Հանրապետության 2015 թվականի պետական բյուջեի ծախսերի վերաբերյալ</t>
  </si>
  <si>
    <t>(տնտեսագիտական դասակարգմամբ)</t>
  </si>
  <si>
    <t>(հազար դրամ)</t>
  </si>
  <si>
    <t>Բյուջետային ծախսերի տնտեսագիտական դասակարգման հոդվածների անվանումները</t>
  </si>
  <si>
    <t>Տարեկան պլան¹</t>
  </si>
  <si>
    <t xml:space="preserve">Տարեկան ճշտված պլան³ </t>
  </si>
  <si>
    <t>Առաջին եռամսյակի պլան²</t>
  </si>
  <si>
    <t xml:space="preserve">Առաջին եռամսյակի ճշտված պլան³ </t>
  </si>
  <si>
    <t>Առաջին եռամսյակի փաստացի</t>
  </si>
  <si>
    <t>Տարեկան ճշտված պլանի կատարո-ղական (%)</t>
  </si>
  <si>
    <t>Առաջին եռամսյակի ճշտված պլանի կատարո-ղական (%)</t>
  </si>
  <si>
    <t>ԸՆԴԱՄԵՆԸ ԾԱԽՍԵՐ</t>
  </si>
  <si>
    <t>այդ թվում`</t>
  </si>
  <si>
    <t>ԸՆԹԱՑԻԿ ԾԱԽՍԵՐ</t>
  </si>
  <si>
    <t>ԱՇԽԱՏԱՆՔԻ ՎԱՐՁԱՏՐՈՒԹՅՈՒՆ</t>
  </si>
  <si>
    <t>Դրամով վճարվող աշխատավարձեր և հավելավճարներ</t>
  </si>
  <si>
    <t>ԾԱՌԱՅՈՒԹՅՈՒՆՆԵՐԻ ԵՎ ԱՊՐԱՆՔՆԵՐԻ ՁԵՌՔԲԵՐՈՒՄ</t>
  </si>
  <si>
    <t>Շարունակական ծախսեր</t>
  </si>
  <si>
    <t>Գործուղումների և շրջագայությունների ծախսեր</t>
  </si>
  <si>
    <t>Պայմանագրային այլ ծառայությունների ձեռքբերում</t>
  </si>
  <si>
    <t>Այլ մասնագիտական ծառայությունների ձեռքբերում</t>
  </si>
  <si>
    <t>Ընթացիկ նորոգում և պահպանում (ծառայություններ և նյութեր)</t>
  </si>
  <si>
    <t>Նյութեր</t>
  </si>
  <si>
    <t>ՏՈԿՈՍԱՎՃԱՐՆԵՐ</t>
  </si>
  <si>
    <t xml:space="preserve"> - Ներքին տոկոսավճարներ</t>
  </si>
  <si>
    <t xml:space="preserve"> - Արտաքին տոկոսավճարներ</t>
  </si>
  <si>
    <t>ՍՈՒԲՍԻԴԻԱՆԵՐ</t>
  </si>
  <si>
    <t>Սուբսիդիաներ պետական կազմակերպություններին</t>
  </si>
  <si>
    <t>Սուբսիդիաներ ոչ պետական կազմակերպություններին</t>
  </si>
  <si>
    <t>ԴՐԱՄԱՇՆՈՐՀՆԵՐ</t>
  </si>
  <si>
    <t>Դրամաշնորհներ միջազգային կազմակերպություններին</t>
  </si>
  <si>
    <t xml:space="preserve"> - Ընթացիկ դրամաշնորհներ միջազգային կազմակերպություններին</t>
  </si>
  <si>
    <t>Ընթացիկ դրամաշնորհներ պետական հատվածի այլ մակարդակներին</t>
  </si>
  <si>
    <t>որից`</t>
  </si>
  <si>
    <t xml:space="preserve"> - Ընթացիկ դրամաշնորհներ պետական կառավարման հատվածին</t>
  </si>
  <si>
    <t xml:space="preserve"> - Ընթացիկ սուբվենցիաներ համայնքներին</t>
  </si>
  <si>
    <t xml:space="preserve"> - Պետական բյուջեից համայնքների բյուջեներին համահարթեցման սկզբունքով տրվող դոտացիաներ</t>
  </si>
  <si>
    <t xml:space="preserve"> - Օրենքների կիրարկման արդյունքում համայնքների բյուջեների կորուստների փոխհատուցում</t>
  </si>
  <si>
    <t xml:space="preserve"> - Այլ ընթացիկ դրամաշնորհներ համայնքներին</t>
  </si>
  <si>
    <t xml:space="preserve"> - Ընթացիկ դրամաշնորհներ պետական և համայնքային ոչ առևտրային կազմակերպություններին</t>
  </si>
  <si>
    <t xml:space="preserve"> -  Ընթացիկ դրամաշնորհներ պետական և համայնքային առևտրային կազմակերպություններին</t>
  </si>
  <si>
    <t xml:space="preserve"> - Այլ ընթացիկ դրամաշնորհներ</t>
  </si>
  <si>
    <t>Կապիտալ դրամաշնորհներ պետական հատվածի այլ մակարդակներին</t>
  </si>
  <si>
    <t xml:space="preserve"> - Կապիտալ սուբվենցիաներ համայնքներին</t>
  </si>
  <si>
    <t>ՍՈՑԻԱԼԱԿԱՆ ՆՊԱՍՏՆԵՐ ԵՎ ԿԵՆՍԱԹՈՇԱԿՆԵՐ</t>
  </si>
  <si>
    <t>Սոցիալական ապահովության նպաստներ</t>
  </si>
  <si>
    <t>Սոցիալական օգնության դրամական արտահայտությամբ նպաստներ (բյուջեից)</t>
  </si>
  <si>
    <t xml:space="preserve"> - Հիվանդության և հաշմանդամության նպաստներ բյուջեից</t>
  </si>
  <si>
    <t xml:space="preserve"> - Մայրության նպաստներ բյուջեից</t>
  </si>
  <si>
    <t xml:space="preserve"> - Երեխաների կամ ընտանեկան նպաստներ բյուջեից</t>
  </si>
  <si>
    <t xml:space="preserve"> - Գործազրկության նպաստներ բյուջեից</t>
  </si>
  <si>
    <t xml:space="preserve"> - Կենսաթոշակի անցնելու հետ կապված և տարիքային նպաստներ բյուջեից</t>
  </si>
  <si>
    <t xml:space="preserve"> - Հուղարկավորության նպաստներ բյուջեից</t>
  </si>
  <si>
    <t xml:space="preserve"> - Կրթական, մշակութային և սպորտային նպաստներ բյուջեից</t>
  </si>
  <si>
    <t xml:space="preserve"> - Այլ նպաստներ բյուջեից</t>
  </si>
  <si>
    <t>Կենսաթոշակներ</t>
  </si>
  <si>
    <t>ԱՅԼ ԾԱԽՍԵՐ</t>
  </si>
  <si>
    <t>Նվիրատվություններ ոչ կառավարչական (հասարակական) կազմակերպություններին</t>
  </si>
  <si>
    <t>Հարկեր, պարտադիր վճարներ և տույժեր, որոնք կառավարման տարբեր մակարդակների կողմից կիրառվում են միմյանց նկատմամբ</t>
  </si>
  <si>
    <t>Դատարանների կողմից նշանակված տույժեր և տուգանքներ</t>
  </si>
  <si>
    <t>Այլ ծախսեր</t>
  </si>
  <si>
    <t>Պահուստային միջոցներ</t>
  </si>
  <si>
    <t>ՈՉ ՖԻՆԱՆՍԱԿԱՆ ԱԿՏԻՎՆԵՐԻ ՀԵՏ  ԳՈՐԾԱՌՆՈՒԹՅՈՒՆՆԵՐ</t>
  </si>
  <si>
    <t>ՈՉ ՖԻՆԱՆՍԱԿԱՆ ԱԿՏԻՎՆԵՐԻ ԳԾՈՎ ԾԱԽՍԵՐ</t>
  </si>
  <si>
    <t>ՀԻՄՆԱԿԱՆ ՄԻՋՈՑՆԵՐ</t>
  </si>
  <si>
    <t>ՇԵՆՔԵՐ ԵՎ ՇԻՆՈՒԹՅՈՒՆՆԵՐ</t>
  </si>
  <si>
    <t xml:space="preserve"> - Շենքերի և շինությունների ձեռքբերում</t>
  </si>
  <si>
    <t xml:space="preserve"> - Շենքերի և շինությունների շինարարություն</t>
  </si>
  <si>
    <t xml:space="preserve"> - Շենքերի և շինությունների կապիտալ վերանորոգում</t>
  </si>
  <si>
    <t>ՄԵՔԵՆԱՆԵՐԻ ԵՎ ՍԱՐՔԱՎՈՐՈՒՄՆԵՐԻ ՁԵՌՔԲԵՐՈՒՄ, ՊԱՀՊԱՆՈՒՄ ԵՎ ՀԻՄՆԱՆՈՐՈԳՈՒՄ</t>
  </si>
  <si>
    <t xml:space="preserve"> - Տրանսպորտային սարքավորումներ</t>
  </si>
  <si>
    <t xml:space="preserve"> - Վարչական սարքավորումներ</t>
  </si>
  <si>
    <t xml:space="preserve"> - Այլ մեքենաներ և սարքավորումներ</t>
  </si>
  <si>
    <t>ԱՅԼ ՀԻՄՆԱԿԱՆ ՄԻՋՈՑՆԵՐ</t>
  </si>
  <si>
    <t xml:space="preserve"> - Ոչ նյութական հիմնական միջոցներ</t>
  </si>
  <si>
    <t xml:space="preserve"> - Գեոդեզիական-քարտեզագրական ծախսեր</t>
  </si>
  <si>
    <t xml:space="preserve"> - Նախագծահետազոտական ծախսեր</t>
  </si>
  <si>
    <t>ՉԱՐՏԱԴՐՎԱԾ ԱԿՏԻՎՆԵՐ</t>
  </si>
  <si>
    <t>ՀՈՂ</t>
  </si>
  <si>
    <t>ՈՉ ՖԻՆԱՆՍԱԿԱՆ ԱԿՏԻՎՆԵՐԻ ՕՏԱՐՈՒՄԻՑ ՄՈՒՏՔԵՐ</t>
  </si>
  <si>
    <t xml:space="preserve">¹ Հաստատված է «Հայաստանի Հանրապետության 2015 թվականի պետական բյուջեի մասին» Հայաստանի Հանրապետության օրենքով:              </t>
  </si>
  <si>
    <t>²  Հաստատվել է ՀՀ կառավարության  18.12.2014թ. «Հայաստանի Հանրապետության 2015 թվականի պետական բյուջեի կատարումն ապահովող միջոցառումների մասին» N 1515-Ն որոշմամբ (հաշվի է առնված նշված որոշման 4-րդ կետի 26-րդ ենթակետի պահանջը):</t>
  </si>
  <si>
    <t xml:space="preserve">³ Հաշվի են առնված հաշվետու ժամանակաշրջանում օրենսդրության համաձայն  կատարված փոփոխությունները:  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</si>
</sst>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00"/>
    <numFmt numFmtId="166" formatCode="_(* #,##0.0_);_(* \(#,##0.0\);_(* &quot;-&quot;?_);_(@_)"/>
    <numFmt numFmtId="167" formatCode="#,##0.0"/>
    <numFmt numFmtId="168" formatCode="_(* #,##0_);_(* \(#,##0\);_(* &quot;-&quot;??_);_(@_)"/>
    <numFmt numFmtId="169" formatCode="0.0%"/>
    <numFmt numFmtId="170" formatCode="_(* #,##0.00_);_(* \(#,##0.00\);_(* &quot;-&quot;?_);_(@_)"/>
    <numFmt numFmtId="171" formatCode="#,##0\ &quot; &quot;;\-#,##0\ &quot; &quot;"/>
    <numFmt numFmtId="172" formatCode="#,##0\ &quot; &quot;;[Red]\-#,##0\ &quot; &quot;"/>
    <numFmt numFmtId="173" formatCode="#,##0.00\ &quot; &quot;;\-#,##0.00\ &quot; &quot;"/>
    <numFmt numFmtId="174" formatCode="#,##0.00\ &quot; &quot;;[Red]\-#,##0.00\ &quot; &quot;"/>
    <numFmt numFmtId="175" formatCode="_-* #,##0\ &quot; &quot;_-;\-* #,##0\ &quot; &quot;_-;_-* &quot;-&quot;\ &quot; &quot;_-;_-@_-"/>
    <numFmt numFmtId="176" formatCode="_-* #,##0\ _ _-;\-* #,##0\ _ _-;_-* &quot;-&quot;\ _ _-;_-@_-"/>
    <numFmt numFmtId="177" formatCode="_-* #,##0.00\ &quot; &quot;_-;\-* #,##0.00\ &quot; &quot;_-;_-* &quot;-&quot;??\ &quot; &quot;_-;_-@_-"/>
    <numFmt numFmtId="178" formatCode="_-* #,##0.00\ _ _-;\-* #,##0.00\ _ _-;_-* &quot;-&quot;??\ _ _-;_-@_-"/>
    <numFmt numFmtId="179" formatCode="#,##0.00\ ;\(#,##0.00\)"/>
    <numFmt numFmtId="180" formatCode="_-* #,##0.00&quot;  &quot;_-;\-* #,##0.00&quot;  &quot;_-;_-* &quot;-&quot;??&quot;  &quot;_-;_-@_-"/>
    <numFmt numFmtId="181" formatCode="_-* #,##0.0&quot;  &quot;_-;\-* #,##0.0&quot;  &quot;_-;_-* &quot;-&quot;??&quot;  &quot;_-;_-@_-"/>
    <numFmt numFmtId="182" formatCode="#,##0.00&quot;  &quot;;[Red]\-#,##0.00&quot;  &quot;"/>
    <numFmt numFmtId="183" formatCode="#,##0&quot;  &quot;;[Red]\-#,##0&quot;  &quot;"/>
    <numFmt numFmtId="184" formatCode="&quot; &quot;#,##0_);\(&quot; &quot;#,##0\)"/>
    <numFmt numFmtId="185" formatCode="&quot; &quot;#,##0_);[Red]\(&quot; &quot;#,##0\)"/>
    <numFmt numFmtId="186" formatCode="&quot; &quot;#,##0.00_);\(&quot; &quot;#,##0.00\)"/>
    <numFmt numFmtId="187" formatCode="&quot; &quot;#,##0.00_);[Red]\(&quot; &quot;#,##0.00\)"/>
    <numFmt numFmtId="188" formatCode="_(&quot; &quot;* #,##0_);_(&quot; &quot;* \(#,##0\);_(&quot; &quot;* &quot;-&quot;_);_(@_)"/>
    <numFmt numFmtId="189" formatCode="_(&quot; &quot;* #,##0.00_);_(&quot; &quot;* \(#,##0.00\);_(&quot; &quot;* &quot;-&quot;??_);_(@_)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_-* #,##0.00\ \ _-;\-* #,##0.00\ \ _-;_-* &quot;-&quot;??\ \ _-;_-@_-"/>
    <numFmt numFmtId="195" formatCode="_(* #,##0.000_);_(* \(#,##0.000\);_(* &quot;-&quot;???_);_(@_)"/>
    <numFmt numFmtId="196" formatCode="_(* #,##0.000_);_(* \(#,##0.000\);_(* &quot;-&quot;??_);_(@_)"/>
    <numFmt numFmtId="197" formatCode="_(* #,##0.000_);_(* \(#,##0.000\);_(* &quot;-&quot;?_);_(@_)"/>
  </numFmts>
  <fonts count="30">
    <font>
      <sz val="10"/>
      <name val="Arial"/>
      <family val="0"/>
    </font>
    <font>
      <sz val="10"/>
      <color indexed="8"/>
      <name val="MS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Star"/>
      <family val="0"/>
    </font>
    <font>
      <b/>
      <sz val="11"/>
      <color indexed="63"/>
      <name val="Calibri"/>
      <family val="2"/>
    </font>
    <font>
      <sz val="10"/>
      <name val="Arial Armenian"/>
      <family val="0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GHEA Grapalat"/>
      <family val="3"/>
    </font>
    <font>
      <sz val="12"/>
      <name val="GHEA Grapalat"/>
      <family val="3"/>
    </font>
    <font>
      <sz val="9"/>
      <name val="GHEA Grapalat"/>
      <family val="3"/>
    </font>
    <font>
      <sz val="10"/>
      <name val="GHEA Grapalat"/>
      <family val="3"/>
    </font>
    <font>
      <b/>
      <sz val="10"/>
      <name val="GHEA Grapalat"/>
      <family val="3"/>
    </font>
    <font>
      <b/>
      <sz val="10"/>
      <color indexed="10"/>
      <name val="GHEA Grapalat"/>
      <family val="3"/>
    </font>
    <font>
      <sz val="10"/>
      <color indexed="10"/>
      <name val="GHEA Grapalat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8"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23" fillId="0" borderId="0" xfId="0" applyFont="1" applyFill="1" applyAlignment="1">
      <alignment horizontal="center"/>
    </xf>
    <xf numFmtId="0" fontId="24" fillId="0" borderId="0" xfId="0" applyFont="1" applyFill="1" applyAlignment="1">
      <alignment/>
    </xf>
    <xf numFmtId="0" fontId="25" fillId="0" borderId="0" xfId="0" applyFont="1" applyFill="1" applyAlignment="1">
      <alignment horizontal="center" wrapText="1"/>
    </xf>
    <xf numFmtId="0" fontId="26" fillId="0" borderId="0" xfId="0" applyFont="1" applyFill="1" applyAlignment="1">
      <alignment/>
    </xf>
    <xf numFmtId="0" fontId="25" fillId="0" borderId="0" xfId="0" applyFont="1" applyFill="1" applyBorder="1" applyAlignment="1">
      <alignment horizontal="center" wrapText="1"/>
    </xf>
    <xf numFmtId="0" fontId="25" fillId="0" borderId="0" xfId="0" applyFont="1" applyFill="1" applyAlignment="1">
      <alignment horizontal="center" wrapText="1"/>
    </xf>
    <xf numFmtId="164" fontId="25" fillId="0" borderId="0" xfId="44" applyNumberFormat="1" applyFont="1" applyFill="1" applyAlignment="1">
      <alignment horizontal="center" wrapText="1"/>
    </xf>
    <xf numFmtId="43" fontId="26" fillId="0" borderId="0" xfId="0" applyNumberFormat="1" applyFont="1" applyFill="1" applyAlignment="1">
      <alignment/>
    </xf>
    <xf numFmtId="0" fontId="27" fillId="0" borderId="10" xfId="0" applyFont="1" applyFill="1" applyBorder="1" applyAlignment="1">
      <alignment horizontal="center" vertical="center" wrapText="1"/>
    </xf>
    <xf numFmtId="0" fontId="27" fillId="0" borderId="0" xfId="0" applyFont="1" applyFill="1" applyAlignment="1">
      <alignment horizontal="center" vertical="center"/>
    </xf>
    <xf numFmtId="0" fontId="27" fillId="0" borderId="10" xfId="0" applyFont="1" applyFill="1" applyBorder="1" applyAlignment="1">
      <alignment horizontal="left" wrapText="1"/>
    </xf>
    <xf numFmtId="167" fontId="27" fillId="0" borderId="10" xfId="0" applyNumberFormat="1" applyFont="1" applyFill="1" applyBorder="1" applyAlignment="1">
      <alignment horizontal="right" wrapText="1"/>
    </xf>
    <xf numFmtId="169" fontId="27" fillId="0" borderId="10" xfId="63" applyNumberFormat="1" applyFont="1" applyFill="1" applyBorder="1" applyAlignment="1">
      <alignment horizontal="right" wrapText="1"/>
    </xf>
    <xf numFmtId="0" fontId="28" fillId="0" borderId="0" xfId="0" applyFont="1" applyFill="1" applyAlignment="1">
      <alignment/>
    </xf>
    <xf numFmtId="164" fontId="26" fillId="0" borderId="10" xfId="44" applyNumberFormat="1" applyFont="1" applyFill="1" applyBorder="1" applyAlignment="1">
      <alignment horizontal="left" wrapText="1"/>
    </xf>
    <xf numFmtId="164" fontId="26" fillId="0" borderId="10" xfId="44" applyNumberFormat="1" applyFont="1" applyFill="1" applyBorder="1" applyAlignment="1">
      <alignment horizontal="right" wrapText="1"/>
    </xf>
    <xf numFmtId="164" fontId="29" fillId="0" borderId="0" xfId="44" applyNumberFormat="1" applyFont="1" applyFill="1" applyAlignment="1">
      <alignment/>
    </xf>
    <xf numFmtId="0" fontId="26" fillId="0" borderId="10" xfId="0" applyFont="1" applyFill="1" applyBorder="1" applyAlignment="1">
      <alignment horizontal="left" wrapText="1"/>
    </xf>
    <xf numFmtId="167" fontId="26" fillId="0" borderId="10" xfId="0" applyNumberFormat="1" applyFont="1" applyFill="1" applyBorder="1" applyAlignment="1">
      <alignment horizontal="right" wrapText="1"/>
    </xf>
    <xf numFmtId="169" fontId="26" fillId="0" borderId="10" xfId="63" applyNumberFormat="1" applyFont="1" applyFill="1" applyBorder="1" applyAlignment="1">
      <alignment horizontal="right" wrapText="1"/>
    </xf>
    <xf numFmtId="0" fontId="29" fillId="0" borderId="0" xfId="0" applyFont="1" applyFill="1" applyAlignment="1">
      <alignment/>
    </xf>
    <xf numFmtId="0" fontId="29" fillId="0" borderId="10" xfId="0" applyFont="1" applyFill="1" applyBorder="1" applyAlignment="1">
      <alignment/>
    </xf>
    <xf numFmtId="169" fontId="26" fillId="0" borderId="10" xfId="63" applyNumberFormat="1" applyFont="1" applyFill="1" applyBorder="1" applyAlignment="1">
      <alignment/>
    </xf>
    <xf numFmtId="43" fontId="26" fillId="0" borderId="10" xfId="44" applyFont="1" applyFill="1" applyBorder="1" applyAlignment="1">
      <alignment horizontal="right" wrapText="1"/>
    </xf>
    <xf numFmtId="43" fontId="27" fillId="0" borderId="10" xfId="44" applyFont="1" applyFill="1" applyBorder="1" applyAlignment="1">
      <alignment horizontal="right" wrapText="1"/>
    </xf>
    <xf numFmtId="164" fontId="27" fillId="0" borderId="10" xfId="44" applyNumberFormat="1" applyFont="1" applyFill="1" applyBorder="1" applyAlignment="1">
      <alignment horizontal="right" wrapText="1"/>
    </xf>
    <xf numFmtId="0" fontId="26" fillId="0" borderId="0" xfId="0" applyFont="1" applyFill="1" applyAlignment="1">
      <alignment horizontal="left"/>
    </xf>
    <xf numFmtId="164" fontId="26" fillId="0" borderId="0" xfId="44" applyNumberFormat="1" applyFont="1" applyFill="1" applyAlignment="1">
      <alignment/>
    </xf>
    <xf numFmtId="0" fontId="26" fillId="0" borderId="0" xfId="0" applyFont="1" applyFill="1" applyAlignment="1">
      <alignment wrapText="1"/>
    </xf>
  </cellXfs>
  <cellStyles count="59">
    <cellStyle name="Normal" xfId="0"/>
    <cellStyle name="RowLevel_0" xfId="1"/>
    <cellStyle name="RowLevel_1" xfId="3"/>
    <cellStyle name="RowLevel_2" xfId="5"/>
    <cellStyle name="RowLevel_3" xfId="7"/>
    <cellStyle name="RowLevel_4" xfId="9"/>
    <cellStyle name="RowLevel_5" xfId="11"/>
    <cellStyle name="_Sheet2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40% - Accent1" xfId="23"/>
    <cellStyle name="40% - Accent2" xfId="24"/>
    <cellStyle name="40% - Accent3" xfId="25"/>
    <cellStyle name="40% - Accent4" xfId="26"/>
    <cellStyle name="40% - Accent5" xfId="27"/>
    <cellStyle name="40% - Accent6" xfId="28"/>
    <cellStyle name="60% - Accent1" xfId="29"/>
    <cellStyle name="60% - Accent2" xfId="30"/>
    <cellStyle name="60% - Accent3" xfId="31"/>
    <cellStyle name="60% - Accent4" xfId="32"/>
    <cellStyle name="60% - Accent5" xfId="33"/>
    <cellStyle name="60% - Accent6" xfId="34"/>
    <cellStyle name="Accent1" xfId="35"/>
    <cellStyle name="Accent2" xfId="36"/>
    <cellStyle name="Accent3" xfId="37"/>
    <cellStyle name="Accent4" xfId="38"/>
    <cellStyle name="Accent5" xfId="39"/>
    <cellStyle name="Accent6" xfId="40"/>
    <cellStyle name="Bad" xfId="41"/>
    <cellStyle name="Calculation" xfId="42"/>
    <cellStyle name="Check Cell" xfId="43"/>
    <cellStyle name="Comma" xfId="44"/>
    <cellStyle name="Comma [0]" xfId="45"/>
    <cellStyle name="Comma 2" xfId="46"/>
    <cellStyle name="Currency" xfId="47"/>
    <cellStyle name="Currency [0]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 2" xfId="60"/>
    <cellStyle name="Note" xfId="61"/>
    <cellStyle name="Output" xfId="62"/>
    <cellStyle name="Percent" xfId="63"/>
    <cellStyle name="Style 1" xfId="64"/>
    <cellStyle name="Title" xfId="65"/>
    <cellStyle name="Total" xfId="66"/>
    <cellStyle name="Warning Text" xfId="6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0"/>
  <sheetViews>
    <sheetView tabSelected="1" workbookViewId="0" topLeftCell="A1">
      <selection activeCell="C16" sqref="C16"/>
    </sheetView>
  </sheetViews>
  <sheetFormatPr defaultColWidth="9.140625" defaultRowHeight="12.75"/>
  <cols>
    <col min="1" max="1" width="51.57421875" style="27" customWidth="1"/>
    <col min="2" max="2" width="15.8515625" style="27" bestFit="1" customWidth="1"/>
    <col min="3" max="3" width="15.57421875" style="27" bestFit="1" customWidth="1"/>
    <col min="4" max="4" width="14.421875" style="28" bestFit="1" customWidth="1"/>
    <col min="5" max="5" width="14.57421875" style="28" bestFit="1" customWidth="1"/>
    <col min="6" max="6" width="14.57421875" style="4" bestFit="1" customWidth="1"/>
    <col min="7" max="7" width="9.00390625" style="4" customWidth="1"/>
    <col min="8" max="8" width="10.140625" style="4" customWidth="1"/>
    <col min="9" max="16384" width="9.140625" style="4" customWidth="1"/>
  </cols>
  <sheetData>
    <row r="1" spans="1:8" s="2" customFormat="1" ht="15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s="2" customFormat="1" ht="17.25">
      <c r="A2" s="1" t="s">
        <v>1</v>
      </c>
      <c r="B2" s="1"/>
      <c r="C2" s="1"/>
      <c r="D2" s="1"/>
      <c r="E2" s="1"/>
      <c r="F2" s="1"/>
      <c r="G2" s="1"/>
      <c r="H2" s="1"/>
    </row>
    <row r="3" spans="1:8" ht="13.5">
      <c r="A3" s="3" t="s">
        <v>2</v>
      </c>
      <c r="B3" s="3"/>
      <c r="C3" s="3"/>
      <c r="D3" s="3"/>
      <c r="E3" s="3"/>
      <c r="F3" s="3"/>
      <c r="G3" s="3"/>
      <c r="H3" s="3"/>
    </row>
    <row r="4" spans="1:8" ht="13.5">
      <c r="A4" s="3" t="s">
        <v>3</v>
      </c>
      <c r="B4" s="3"/>
      <c r="C4" s="3"/>
      <c r="D4" s="3"/>
      <c r="E4" s="3"/>
      <c r="F4" s="3"/>
      <c r="G4" s="3"/>
      <c r="H4" s="3"/>
    </row>
    <row r="5" spans="1:7" ht="13.5">
      <c r="A5" s="5"/>
      <c r="B5" s="6"/>
      <c r="C5" s="6"/>
      <c r="D5" s="7"/>
      <c r="E5" s="7"/>
      <c r="F5" s="8"/>
      <c r="G5" s="8"/>
    </row>
    <row r="6" spans="1:8" s="10" customFormat="1" ht="117.75" customHeight="1">
      <c r="A6" s="9" t="s">
        <v>4</v>
      </c>
      <c r="B6" s="9" t="s">
        <v>5</v>
      </c>
      <c r="C6" s="9" t="s">
        <v>6</v>
      </c>
      <c r="D6" s="9" t="s">
        <v>7</v>
      </c>
      <c r="E6" s="9" t="s">
        <v>8</v>
      </c>
      <c r="F6" s="9" t="s">
        <v>9</v>
      </c>
      <c r="G6" s="9" t="s">
        <v>10</v>
      </c>
      <c r="H6" s="9" t="s">
        <v>11</v>
      </c>
    </row>
    <row r="7" spans="1:8" s="14" customFormat="1" ht="14.25" customHeight="1">
      <c r="A7" s="11" t="s">
        <v>12</v>
      </c>
      <c r="B7" s="12">
        <f>B9+B71</f>
        <v>1305599524.5</v>
      </c>
      <c r="C7" s="12">
        <f>C9+C71</f>
        <v>1329172119.2400002</v>
      </c>
      <c r="D7" s="12">
        <f>D9+D71</f>
        <v>288752645.38</v>
      </c>
      <c r="E7" s="12">
        <f>E9+E71</f>
        <v>303807334.56999993</v>
      </c>
      <c r="F7" s="12">
        <f>F9+F71</f>
        <v>268262370.63</v>
      </c>
      <c r="G7" s="13">
        <f>F7/C7</f>
        <v>0.20182666093191015</v>
      </c>
      <c r="H7" s="13">
        <f>F7/E7</f>
        <v>0.8830016267042754</v>
      </c>
    </row>
    <row r="8" spans="1:8" s="17" customFormat="1" ht="13.5" customHeight="1">
      <c r="A8" s="15" t="s">
        <v>13</v>
      </c>
      <c r="B8" s="16"/>
      <c r="C8" s="16"/>
      <c r="D8" s="16"/>
      <c r="E8" s="16"/>
      <c r="F8" s="16"/>
      <c r="G8" s="16"/>
      <c r="H8" s="16"/>
    </row>
    <row r="9" spans="1:8" s="14" customFormat="1" ht="14.25" customHeight="1">
      <c r="A9" s="11" t="s">
        <v>14</v>
      </c>
      <c r="B9" s="12">
        <f>B11+B14+B22+B26+B30+B48+B64</f>
        <v>1196433878.6</v>
      </c>
      <c r="C9" s="12">
        <f>C11+C14+C22+C26+C30+C48+C64</f>
        <v>1209631923.8400002</v>
      </c>
      <c r="D9" s="12">
        <f>D11+D14+D22+D26+D30+D48+D64</f>
        <v>268972456.58</v>
      </c>
      <c r="E9" s="12">
        <f>E11+E14+E22+E26+E30+E48+E64</f>
        <v>281302643.16999996</v>
      </c>
      <c r="F9" s="12">
        <f>F11+F14+F22+F26+F30+F48+F64</f>
        <v>258590669.32</v>
      </c>
      <c r="G9" s="13">
        <f>F9/C9</f>
        <v>0.21377632668547542</v>
      </c>
      <c r="H9" s="13">
        <f>F9/E9</f>
        <v>0.9192614275000808</v>
      </c>
    </row>
    <row r="10" spans="1:8" s="21" customFormat="1" ht="13.5" customHeight="1">
      <c r="A10" s="18" t="s">
        <v>13</v>
      </c>
      <c r="B10" s="19"/>
      <c r="C10" s="16"/>
      <c r="D10" s="16"/>
      <c r="E10" s="16"/>
      <c r="F10" s="16"/>
      <c r="G10" s="20"/>
      <c r="H10" s="20"/>
    </row>
    <row r="11" spans="1:8" s="14" customFormat="1" ht="18.75" customHeight="1">
      <c r="A11" s="11" t="s">
        <v>15</v>
      </c>
      <c r="B11" s="12">
        <f>B13</f>
        <v>132941443.8</v>
      </c>
      <c r="C11" s="12">
        <f>C13</f>
        <v>137107912.77</v>
      </c>
      <c r="D11" s="12">
        <f>D13</f>
        <v>26581371.1</v>
      </c>
      <c r="E11" s="12">
        <f>E13</f>
        <v>29032415.43</v>
      </c>
      <c r="F11" s="12">
        <f>F13</f>
        <v>25876198.37</v>
      </c>
      <c r="G11" s="13">
        <f>F11/C11</f>
        <v>0.18872870170088288</v>
      </c>
      <c r="H11" s="13">
        <f>F11/E11</f>
        <v>0.8912864460895461</v>
      </c>
    </row>
    <row r="12" spans="1:8" s="21" customFormat="1" ht="15.75" customHeight="1">
      <c r="A12" s="18" t="s">
        <v>13</v>
      </c>
      <c r="B12" s="19"/>
      <c r="C12" s="16"/>
      <c r="D12" s="16"/>
      <c r="E12" s="16"/>
      <c r="F12" s="16"/>
      <c r="G12" s="20"/>
      <c r="H12" s="20"/>
    </row>
    <row r="13" spans="1:8" s="21" customFormat="1" ht="13.5">
      <c r="A13" s="18" t="s">
        <v>16</v>
      </c>
      <c r="B13" s="19">
        <v>132941443.8</v>
      </c>
      <c r="C13" s="19">
        <v>137107912.77</v>
      </c>
      <c r="D13" s="19">
        <v>26581371.1</v>
      </c>
      <c r="E13" s="19">
        <v>29032415.43</v>
      </c>
      <c r="F13" s="19">
        <v>25876198.37</v>
      </c>
      <c r="G13" s="20">
        <f>F13/C13</f>
        <v>0.18872870170088288</v>
      </c>
      <c r="H13" s="20">
        <f>F13/E13</f>
        <v>0.8912864460895461</v>
      </c>
    </row>
    <row r="14" spans="1:8" s="21" customFormat="1" ht="32.25" customHeight="1">
      <c r="A14" s="11" t="s">
        <v>17</v>
      </c>
      <c r="B14" s="12">
        <f>B16+B17+B18+B19+B20+B21</f>
        <v>242783606.6</v>
      </c>
      <c r="C14" s="12">
        <f>C16+C17+C18+C19+C20+C21</f>
        <v>252234269.95</v>
      </c>
      <c r="D14" s="12">
        <f>D16+D17+D18+D19+D20+D21</f>
        <v>46423478.4</v>
      </c>
      <c r="E14" s="12">
        <f>E16+E17+E18+E19+E20+E21</f>
        <v>50171578.2</v>
      </c>
      <c r="F14" s="12">
        <f>F16+F17+F18+F19+F20+F21</f>
        <v>44679277.129999995</v>
      </c>
      <c r="G14" s="13">
        <f>F14/C14</f>
        <v>0.17713404740306185</v>
      </c>
      <c r="H14" s="13">
        <f>F14/E14</f>
        <v>0.8905296331698809</v>
      </c>
    </row>
    <row r="15" spans="1:8" s="14" customFormat="1" ht="17.25" customHeight="1">
      <c r="A15" s="18" t="s">
        <v>13</v>
      </c>
      <c r="B15" s="19"/>
      <c r="C15" s="16"/>
      <c r="D15" s="16"/>
      <c r="E15" s="16"/>
      <c r="F15" s="16"/>
      <c r="G15" s="20"/>
      <c r="H15" s="20"/>
    </row>
    <row r="16" spans="1:8" s="21" customFormat="1" ht="16.5" customHeight="1">
      <c r="A16" s="18" t="s">
        <v>18</v>
      </c>
      <c r="B16" s="19">
        <v>15975451.8</v>
      </c>
      <c r="C16" s="19">
        <v>17092272.33</v>
      </c>
      <c r="D16" s="19">
        <v>4486387.4</v>
      </c>
      <c r="E16" s="19">
        <v>6535722.3</v>
      </c>
      <c r="F16" s="19">
        <v>5226245.5</v>
      </c>
      <c r="G16" s="20">
        <f aca="true" t="shared" si="0" ref="G16:G22">F16/C16</f>
        <v>0.305766570944871</v>
      </c>
      <c r="H16" s="20">
        <f aca="true" t="shared" si="1" ref="H16:H22">F16/E16</f>
        <v>0.7996431396725654</v>
      </c>
    </row>
    <row r="17" spans="1:8" s="21" customFormat="1" ht="16.5" customHeight="1">
      <c r="A17" s="18" t="s">
        <v>19</v>
      </c>
      <c r="B17" s="19">
        <v>4427454.8</v>
      </c>
      <c r="C17" s="19">
        <v>4687344.55</v>
      </c>
      <c r="D17" s="19">
        <v>912160.2</v>
      </c>
      <c r="E17" s="19">
        <v>1027836.22</v>
      </c>
      <c r="F17" s="19">
        <v>683633.32</v>
      </c>
      <c r="G17" s="20">
        <f t="shared" si="0"/>
        <v>0.14584661159589815</v>
      </c>
      <c r="H17" s="20">
        <f t="shared" si="1"/>
        <v>0.6651189233241849</v>
      </c>
    </row>
    <row r="18" spans="1:8" s="21" customFormat="1" ht="13.5">
      <c r="A18" s="18" t="s">
        <v>20</v>
      </c>
      <c r="B18" s="19">
        <v>166425620.5</v>
      </c>
      <c r="C18" s="19">
        <v>167874257.4</v>
      </c>
      <c r="D18" s="19">
        <v>31489974.1</v>
      </c>
      <c r="E18" s="19">
        <v>31415864.3</v>
      </c>
      <c r="F18" s="19">
        <v>29881362.72</v>
      </c>
      <c r="G18" s="20">
        <f t="shared" si="0"/>
        <v>0.1779984804269341</v>
      </c>
      <c r="H18" s="20">
        <f t="shared" si="1"/>
        <v>0.9511552009091151</v>
      </c>
    </row>
    <row r="19" spans="1:8" s="21" customFormat="1" ht="13.5">
      <c r="A19" s="18" t="s">
        <v>21</v>
      </c>
      <c r="B19" s="19">
        <v>1729954.7</v>
      </c>
      <c r="C19" s="19">
        <v>1885306.7</v>
      </c>
      <c r="D19" s="19">
        <v>324283.3</v>
      </c>
      <c r="E19" s="19">
        <v>356245.5</v>
      </c>
      <c r="F19" s="19">
        <v>180341.25</v>
      </c>
      <c r="G19" s="20">
        <f t="shared" si="0"/>
        <v>0.09565618686869357</v>
      </c>
      <c r="H19" s="20">
        <f t="shared" si="1"/>
        <v>0.5062274470835421</v>
      </c>
    </row>
    <row r="20" spans="1:8" s="21" customFormat="1" ht="30" customHeight="1">
      <c r="A20" s="18" t="s">
        <v>22</v>
      </c>
      <c r="B20" s="19">
        <v>11574712.8</v>
      </c>
      <c r="C20" s="19">
        <v>16207636.7</v>
      </c>
      <c r="D20" s="19">
        <v>2067897.4</v>
      </c>
      <c r="E20" s="19">
        <v>2987667.7</v>
      </c>
      <c r="F20" s="19">
        <v>2284265.23</v>
      </c>
      <c r="G20" s="20">
        <f t="shared" si="0"/>
        <v>0.1409375883900458</v>
      </c>
      <c r="H20" s="20">
        <f t="shared" si="1"/>
        <v>0.7645646903770456</v>
      </c>
    </row>
    <row r="21" spans="1:8" s="21" customFormat="1" ht="16.5" customHeight="1">
      <c r="A21" s="18" t="s">
        <v>23</v>
      </c>
      <c r="B21" s="19">
        <v>42650412</v>
      </c>
      <c r="C21" s="19">
        <v>44487452.27</v>
      </c>
      <c r="D21" s="19">
        <v>7142776</v>
      </c>
      <c r="E21" s="19">
        <v>7848242.18</v>
      </c>
      <c r="F21" s="19">
        <v>6423429.11</v>
      </c>
      <c r="G21" s="20">
        <f t="shared" si="0"/>
        <v>0.14438743470890156</v>
      </c>
      <c r="H21" s="20">
        <f t="shared" si="1"/>
        <v>0.8184544975394733</v>
      </c>
    </row>
    <row r="22" spans="1:8" s="21" customFormat="1" ht="14.25">
      <c r="A22" s="11" t="s">
        <v>24</v>
      </c>
      <c r="B22" s="12">
        <f>B24+B25</f>
        <v>73760839.1</v>
      </c>
      <c r="C22" s="12">
        <f>C24+C25</f>
        <v>73517942.6</v>
      </c>
      <c r="D22" s="12">
        <f>D24+D25</f>
        <v>21283004.700000003</v>
      </c>
      <c r="E22" s="12">
        <f>E24+E25</f>
        <v>21000004.700000003</v>
      </c>
      <c r="F22" s="12">
        <f>F24+F25</f>
        <v>20165003.59</v>
      </c>
      <c r="G22" s="13">
        <f t="shared" si="0"/>
        <v>0.27428683225963946</v>
      </c>
      <c r="H22" s="13">
        <f t="shared" si="1"/>
        <v>0.960238051280055</v>
      </c>
    </row>
    <row r="23" spans="1:8" s="14" customFormat="1" ht="14.25" customHeight="1">
      <c r="A23" s="18" t="s">
        <v>13</v>
      </c>
      <c r="B23" s="19"/>
      <c r="C23" s="16"/>
      <c r="D23" s="16"/>
      <c r="E23" s="16"/>
      <c r="F23" s="16"/>
      <c r="G23" s="20"/>
      <c r="H23" s="20"/>
    </row>
    <row r="24" spans="1:8" s="21" customFormat="1" ht="13.5">
      <c r="A24" s="18" t="s">
        <v>25</v>
      </c>
      <c r="B24" s="19">
        <v>35201677.4</v>
      </c>
      <c r="C24" s="19">
        <v>34965280.9</v>
      </c>
      <c r="D24" s="19">
        <v>7824101.4</v>
      </c>
      <c r="E24" s="19">
        <v>7942151.4</v>
      </c>
      <c r="F24" s="19">
        <v>7504784.99</v>
      </c>
      <c r="G24" s="20">
        <f>F24/C24</f>
        <v>0.21463534102481643</v>
      </c>
      <c r="H24" s="20">
        <f>F24/E24</f>
        <v>0.9449309906129465</v>
      </c>
    </row>
    <row r="25" spans="1:8" s="21" customFormat="1" ht="13.5">
      <c r="A25" s="18" t="s">
        <v>26</v>
      </c>
      <c r="B25" s="19">
        <v>38559161.7</v>
      </c>
      <c r="C25" s="19">
        <v>38552661.7</v>
      </c>
      <c r="D25" s="19">
        <v>13458903.3</v>
      </c>
      <c r="E25" s="19">
        <v>13057853.3</v>
      </c>
      <c r="F25" s="19">
        <v>12660218.6</v>
      </c>
      <c r="G25" s="20">
        <f>F25/C25</f>
        <v>0.3283876661621005</v>
      </c>
      <c r="H25" s="20">
        <f>F25/E25</f>
        <v>0.9695482334757122</v>
      </c>
    </row>
    <row r="26" spans="1:8" s="21" customFormat="1" ht="14.25">
      <c r="A26" s="11" t="s">
        <v>27</v>
      </c>
      <c r="B26" s="12">
        <f>B28+B29</f>
        <v>32664535.5</v>
      </c>
      <c r="C26" s="12">
        <f>C28+C29</f>
        <v>32698785.5</v>
      </c>
      <c r="D26" s="12">
        <f>D28+D29</f>
        <v>7092617.5</v>
      </c>
      <c r="E26" s="12">
        <f>E28+E29</f>
        <v>7085600.3</v>
      </c>
      <c r="F26" s="12">
        <f>F28+F29</f>
        <v>6790630.21</v>
      </c>
      <c r="G26" s="13">
        <f>F26/C26</f>
        <v>0.20767224550281843</v>
      </c>
      <c r="H26" s="13">
        <f>F26/E26</f>
        <v>0.9583704869720072</v>
      </c>
    </row>
    <row r="27" spans="1:8" s="14" customFormat="1" ht="14.25">
      <c r="A27" s="18" t="s">
        <v>13</v>
      </c>
      <c r="B27" s="19"/>
      <c r="C27" s="16"/>
      <c r="D27" s="16"/>
      <c r="E27" s="16"/>
      <c r="F27" s="16"/>
      <c r="G27" s="20"/>
      <c r="H27" s="20"/>
    </row>
    <row r="28" spans="1:8" s="21" customFormat="1" ht="13.5">
      <c r="A28" s="18" t="s">
        <v>28</v>
      </c>
      <c r="B28" s="19">
        <v>27594960.3</v>
      </c>
      <c r="C28" s="19">
        <v>27594960.3</v>
      </c>
      <c r="D28" s="19">
        <v>5254083.2</v>
      </c>
      <c r="E28" s="19">
        <v>5231641.8</v>
      </c>
      <c r="F28" s="19">
        <v>4972308.92</v>
      </c>
      <c r="G28" s="20">
        <f>F28/C28</f>
        <v>0.18018902241363252</v>
      </c>
      <c r="H28" s="20">
        <f>F28/E28</f>
        <v>0.9504299243117141</v>
      </c>
    </row>
    <row r="29" spans="1:8" s="21" customFormat="1" ht="13.5">
      <c r="A29" s="18" t="s">
        <v>29</v>
      </c>
      <c r="B29" s="16">
        <v>5069575.2</v>
      </c>
      <c r="C29" s="16">
        <v>5103825.2</v>
      </c>
      <c r="D29" s="16">
        <v>1838534.3</v>
      </c>
      <c r="E29" s="16">
        <v>1853958.5</v>
      </c>
      <c r="F29" s="16">
        <v>1818321.29</v>
      </c>
      <c r="G29" s="20">
        <f>F29/C29</f>
        <v>0.3562663725238866</v>
      </c>
      <c r="H29" s="20">
        <f>F29/E29</f>
        <v>0.9807777736125162</v>
      </c>
    </row>
    <row r="30" spans="1:8" s="21" customFormat="1" ht="14.25">
      <c r="A30" s="11" t="s">
        <v>30</v>
      </c>
      <c r="B30" s="12">
        <f>B32+B35+B45</f>
        <v>134483565.4</v>
      </c>
      <c r="C30" s="12">
        <f>C32+C35+C45</f>
        <v>134807046.1</v>
      </c>
      <c r="D30" s="12">
        <f>D32+D35+D45</f>
        <v>29955049.680000003</v>
      </c>
      <c r="E30" s="12">
        <f>E32+E35+E45</f>
        <v>38552284.28</v>
      </c>
      <c r="F30" s="12">
        <f>F32+F35+F45</f>
        <v>33999538.839999996</v>
      </c>
      <c r="G30" s="13">
        <f>F30/C30</f>
        <v>0.2522089150650116</v>
      </c>
      <c r="H30" s="13">
        <f>F30/E30</f>
        <v>0.8819072455750213</v>
      </c>
    </row>
    <row r="31" spans="1:8" s="14" customFormat="1" ht="14.25">
      <c r="A31" s="18" t="s">
        <v>13</v>
      </c>
      <c r="B31" s="19"/>
      <c r="C31" s="16"/>
      <c r="D31" s="16"/>
      <c r="E31" s="16"/>
      <c r="F31" s="20"/>
      <c r="G31" s="20"/>
      <c r="H31" s="20"/>
    </row>
    <row r="32" spans="1:8" s="21" customFormat="1" ht="13.5">
      <c r="A32" s="18" t="s">
        <v>31</v>
      </c>
      <c r="B32" s="19">
        <v>1983242.4</v>
      </c>
      <c r="C32" s="19">
        <v>1983381.1</v>
      </c>
      <c r="D32" s="19">
        <v>434537.6</v>
      </c>
      <c r="E32" s="19">
        <v>434676.3</v>
      </c>
      <c r="F32" s="19">
        <v>412976.58</v>
      </c>
      <c r="G32" s="20">
        <f>F32/C32</f>
        <v>0.20821847097363183</v>
      </c>
      <c r="H32" s="20">
        <f>F32/E32</f>
        <v>0.950078437678797</v>
      </c>
    </row>
    <row r="33" spans="1:8" s="21" customFormat="1" ht="13.5">
      <c r="A33" s="18" t="s">
        <v>13</v>
      </c>
      <c r="B33" s="19"/>
      <c r="C33" s="19"/>
      <c r="D33" s="19"/>
      <c r="E33" s="19"/>
      <c r="F33" s="19"/>
      <c r="G33" s="20"/>
      <c r="H33" s="20"/>
    </row>
    <row r="34" spans="1:8" s="21" customFormat="1" ht="27">
      <c r="A34" s="18" t="s">
        <v>32</v>
      </c>
      <c r="B34" s="19">
        <v>1983242.4</v>
      </c>
      <c r="C34" s="19">
        <v>1983381.1</v>
      </c>
      <c r="D34" s="19">
        <v>434537.6</v>
      </c>
      <c r="E34" s="19">
        <v>434676.3</v>
      </c>
      <c r="F34" s="19">
        <v>412976.58</v>
      </c>
      <c r="G34" s="20">
        <f>F34/C34</f>
        <v>0.20821847097363183</v>
      </c>
      <c r="H34" s="20">
        <f>F34/E34</f>
        <v>0.950078437678797</v>
      </c>
    </row>
    <row r="35" spans="1:8" s="21" customFormat="1" ht="28.5" customHeight="1">
      <c r="A35" s="18" t="s">
        <v>33</v>
      </c>
      <c r="B35" s="19">
        <f>B37+B38+B39+B40+B41+B42+B43+B44</f>
        <v>131289347</v>
      </c>
      <c r="C35" s="19">
        <f>C37+C38+C39+C40+C41+C42+C43+C44</f>
        <v>130435732.4</v>
      </c>
      <c r="D35" s="19">
        <f>D37+D38+D39+D40+D41+D42+D43+D44</f>
        <v>29114008.28</v>
      </c>
      <c r="E35" s="19">
        <f>E37+E38+E39+E40+E41+E42+E43+E44</f>
        <v>37329682.980000004</v>
      </c>
      <c r="F35" s="19">
        <f>F37+F38+F39+F40+F41+F42+F43+F44</f>
        <v>32879519.46</v>
      </c>
      <c r="G35" s="20">
        <f>F35/C35</f>
        <v>0.25207448032085417</v>
      </c>
      <c r="H35" s="20">
        <f>F35/E35</f>
        <v>0.8807875351530777</v>
      </c>
    </row>
    <row r="36" spans="1:8" s="21" customFormat="1" ht="13.5">
      <c r="A36" s="18" t="s">
        <v>34</v>
      </c>
      <c r="B36" s="19"/>
      <c r="C36" s="19"/>
      <c r="D36" s="19"/>
      <c r="E36" s="19"/>
      <c r="F36" s="19"/>
      <c r="G36" s="20"/>
      <c r="H36" s="20"/>
    </row>
    <row r="37" spans="1:8" s="21" customFormat="1" ht="27">
      <c r="A37" s="18" t="s">
        <v>35</v>
      </c>
      <c r="B37" s="19">
        <v>778585.4</v>
      </c>
      <c r="C37" s="19">
        <v>778585.4</v>
      </c>
      <c r="D37" s="19">
        <v>158348.38</v>
      </c>
      <c r="E37" s="19">
        <v>117225.28</v>
      </c>
      <c r="F37" s="19">
        <v>90807.78</v>
      </c>
      <c r="G37" s="20">
        <f aca="true" t="shared" si="2" ref="G37:G45">F37/C37</f>
        <v>0.11663175292010355</v>
      </c>
      <c r="H37" s="20">
        <f aca="true" t="shared" si="3" ref="H37:H45">F37/E37</f>
        <v>0.7746433192567337</v>
      </c>
    </row>
    <row r="38" spans="1:8" s="21" customFormat="1" ht="13.5">
      <c r="A38" s="18" t="s">
        <v>36</v>
      </c>
      <c r="B38" s="19">
        <v>9032463.4</v>
      </c>
      <c r="C38" s="19">
        <v>9036063.4</v>
      </c>
      <c r="D38" s="19">
        <v>1564881</v>
      </c>
      <c r="E38" s="19">
        <v>1564881</v>
      </c>
      <c r="F38" s="19">
        <v>1554442.3</v>
      </c>
      <c r="G38" s="20">
        <f t="shared" si="2"/>
        <v>0.1720264933068088</v>
      </c>
      <c r="H38" s="20">
        <f t="shared" si="3"/>
        <v>0.9933293969317795</v>
      </c>
    </row>
    <row r="39" spans="1:8" s="21" customFormat="1" ht="27">
      <c r="A39" s="18" t="s">
        <v>37</v>
      </c>
      <c r="B39" s="19">
        <v>44018692.6</v>
      </c>
      <c r="C39" s="19">
        <v>44018692.6</v>
      </c>
      <c r="D39" s="19">
        <v>11004673.1</v>
      </c>
      <c r="E39" s="19">
        <v>11004673.1</v>
      </c>
      <c r="F39" s="19">
        <v>11004673.1</v>
      </c>
      <c r="G39" s="20">
        <f t="shared" si="2"/>
        <v>0.24999999886411892</v>
      </c>
      <c r="H39" s="20">
        <f t="shared" si="3"/>
        <v>1</v>
      </c>
    </row>
    <row r="40" spans="1:8" s="21" customFormat="1" ht="27">
      <c r="A40" s="18" t="s">
        <v>38</v>
      </c>
      <c r="B40" s="19">
        <v>50472.2</v>
      </c>
      <c r="C40" s="19">
        <v>50472.2</v>
      </c>
      <c r="D40" s="19">
        <v>12618.1</v>
      </c>
      <c r="E40" s="19">
        <v>12618.1</v>
      </c>
      <c r="F40" s="19">
        <v>12618.1</v>
      </c>
      <c r="G40" s="20">
        <f t="shared" si="2"/>
        <v>0.2500009906443547</v>
      </c>
      <c r="H40" s="20">
        <f t="shared" si="3"/>
        <v>1</v>
      </c>
    </row>
    <row r="41" spans="1:8" s="21" customFormat="1" ht="13.5">
      <c r="A41" s="18" t="s">
        <v>39</v>
      </c>
      <c r="B41" s="19">
        <v>4300685</v>
      </c>
      <c r="C41" s="19">
        <v>4300685</v>
      </c>
      <c r="D41" s="19">
        <v>345685</v>
      </c>
      <c r="E41" s="19">
        <v>345685</v>
      </c>
      <c r="F41" s="19">
        <v>32606.1</v>
      </c>
      <c r="G41" s="20">
        <f t="shared" si="2"/>
        <v>0.007581606185991301</v>
      </c>
      <c r="H41" s="20">
        <f t="shared" si="3"/>
        <v>0.09432315547391411</v>
      </c>
    </row>
    <row r="42" spans="1:8" s="21" customFormat="1" ht="27">
      <c r="A42" s="18" t="s">
        <v>40</v>
      </c>
      <c r="B42" s="19">
        <v>19407671.8</v>
      </c>
      <c r="C42" s="19">
        <v>18497352.6</v>
      </c>
      <c r="D42" s="19">
        <v>3853632.4</v>
      </c>
      <c r="E42" s="19">
        <v>4122175.2</v>
      </c>
      <c r="F42" s="19">
        <v>3700282.49</v>
      </c>
      <c r="G42" s="20">
        <f t="shared" si="2"/>
        <v>0.20004389655198548</v>
      </c>
      <c r="H42" s="20">
        <f t="shared" si="3"/>
        <v>0.8976528920944457</v>
      </c>
    </row>
    <row r="43" spans="1:8" s="21" customFormat="1" ht="27">
      <c r="A43" s="18" t="s">
        <v>41</v>
      </c>
      <c r="B43" s="19">
        <v>7746592.6</v>
      </c>
      <c r="C43" s="19">
        <v>7937525.6</v>
      </c>
      <c r="D43" s="19">
        <v>1712890.3</v>
      </c>
      <c r="E43" s="19">
        <v>1769028</v>
      </c>
      <c r="F43" s="19">
        <v>1721387.15</v>
      </c>
      <c r="G43" s="20">
        <f t="shared" si="2"/>
        <v>0.2168669730022666</v>
      </c>
      <c r="H43" s="20">
        <f t="shared" si="3"/>
        <v>0.9730694765713148</v>
      </c>
    </row>
    <row r="44" spans="1:8" s="21" customFormat="1" ht="13.5">
      <c r="A44" s="18" t="s">
        <v>42</v>
      </c>
      <c r="B44" s="19">
        <v>45954184</v>
      </c>
      <c r="C44" s="19">
        <v>45816355.6</v>
      </c>
      <c r="D44" s="19">
        <v>10461280</v>
      </c>
      <c r="E44" s="19">
        <v>18393397.3</v>
      </c>
      <c r="F44" s="19">
        <v>14762702.44</v>
      </c>
      <c r="G44" s="20">
        <f t="shared" si="2"/>
        <v>0.32221468178058227</v>
      </c>
      <c r="H44" s="20">
        <f t="shared" si="3"/>
        <v>0.8026087948418316</v>
      </c>
    </row>
    <row r="45" spans="1:8" s="21" customFormat="1" ht="27">
      <c r="A45" s="18" t="s">
        <v>43</v>
      </c>
      <c r="B45" s="19">
        <v>1210976</v>
      </c>
      <c r="C45" s="19">
        <v>2387932.6</v>
      </c>
      <c r="D45" s="19">
        <v>406503.8</v>
      </c>
      <c r="E45" s="19">
        <v>787925</v>
      </c>
      <c r="F45" s="19">
        <v>707042.8</v>
      </c>
      <c r="G45" s="20">
        <f t="shared" si="2"/>
        <v>0.29608993151649254</v>
      </c>
      <c r="H45" s="20">
        <f t="shared" si="3"/>
        <v>0.8973478440206873</v>
      </c>
    </row>
    <row r="46" spans="1:8" s="21" customFormat="1" ht="13.5">
      <c r="A46" s="18" t="s">
        <v>34</v>
      </c>
      <c r="B46" s="19"/>
      <c r="C46" s="19"/>
      <c r="D46" s="22"/>
      <c r="E46" s="22"/>
      <c r="F46" s="22"/>
      <c r="G46" s="23"/>
      <c r="H46" s="23"/>
    </row>
    <row r="47" spans="1:8" s="21" customFormat="1" ht="13.5">
      <c r="A47" s="18" t="s">
        <v>44</v>
      </c>
      <c r="B47" s="19">
        <v>244931.4</v>
      </c>
      <c r="C47" s="19">
        <v>258681.4</v>
      </c>
      <c r="D47" s="24">
        <v>0</v>
      </c>
      <c r="E47" s="19">
        <v>13750</v>
      </c>
      <c r="F47" s="24">
        <v>0</v>
      </c>
      <c r="G47" s="20">
        <f>F47/C47</f>
        <v>0</v>
      </c>
      <c r="H47" s="20">
        <f>F47/E47</f>
        <v>0</v>
      </c>
    </row>
    <row r="48" spans="1:8" ht="14.25">
      <c r="A48" s="11" t="s">
        <v>45</v>
      </c>
      <c r="B48" s="12">
        <f>B50+B51+B61</f>
        <v>398763232.29999995</v>
      </c>
      <c r="C48" s="12">
        <f>C50+C51+C61</f>
        <v>398895515.5</v>
      </c>
      <c r="D48" s="12">
        <f>D50+D51+D61</f>
        <v>95786488</v>
      </c>
      <c r="E48" s="12">
        <f>E50+E51+E61</f>
        <v>94959235.1</v>
      </c>
      <c r="F48" s="12">
        <f>F50+F51+F61</f>
        <v>89817155.3</v>
      </c>
      <c r="G48" s="13">
        <f>F48/C48</f>
        <v>0.2251646153189205</v>
      </c>
      <c r="H48" s="13">
        <f>F48/E48</f>
        <v>0.9458496080493387</v>
      </c>
    </row>
    <row r="49" spans="1:8" s="14" customFormat="1" ht="14.25">
      <c r="A49" s="18" t="s">
        <v>13</v>
      </c>
      <c r="B49" s="19"/>
      <c r="C49" s="16"/>
      <c r="D49" s="16"/>
      <c r="E49" s="16"/>
      <c r="F49" s="16"/>
      <c r="G49" s="20"/>
      <c r="H49" s="20"/>
    </row>
    <row r="50" spans="1:8" s="21" customFormat="1" ht="13.5">
      <c r="A50" s="18" t="s">
        <v>46</v>
      </c>
      <c r="B50" s="19">
        <v>39500</v>
      </c>
      <c r="C50" s="19">
        <v>39500</v>
      </c>
      <c r="D50" s="19">
        <v>5700</v>
      </c>
      <c r="E50" s="19">
        <v>5700</v>
      </c>
      <c r="F50" s="19">
        <v>2500</v>
      </c>
      <c r="G50" s="20">
        <f>F50/C50</f>
        <v>0.06329113924050633</v>
      </c>
      <c r="H50" s="20">
        <f>F50/E50</f>
        <v>0.43859649122807015</v>
      </c>
    </row>
    <row r="51" spans="1:8" s="21" customFormat="1" ht="27">
      <c r="A51" s="18" t="s">
        <v>47</v>
      </c>
      <c r="B51" s="16">
        <f>B53+B54+B55+B56+B57+B58+B59+B60</f>
        <v>130562187.6</v>
      </c>
      <c r="C51" s="19">
        <f>C53+C54+C55+C56+C57+C58+C59+C60</f>
        <v>130694470.8</v>
      </c>
      <c r="D51" s="19">
        <f>D53+D54+D55+D56+D57+D58+D59+D60</f>
        <v>30655531.8</v>
      </c>
      <c r="E51" s="19">
        <f>E53+E54+E55+E56+E57+E58+E59+E60</f>
        <v>30399394.9</v>
      </c>
      <c r="F51" s="19">
        <f>F53+F54+F55+F56+F57+F58+F59+F60</f>
        <v>26034054.87</v>
      </c>
      <c r="G51" s="20">
        <f>F51/C51</f>
        <v>0.1991978291862061</v>
      </c>
      <c r="H51" s="20">
        <f>F51/E51</f>
        <v>0.8564004301940893</v>
      </c>
    </row>
    <row r="52" spans="1:8" s="21" customFormat="1" ht="13.5">
      <c r="A52" s="18" t="s">
        <v>13</v>
      </c>
      <c r="B52" s="16"/>
      <c r="C52" s="19"/>
      <c r="D52" s="19"/>
      <c r="E52" s="19"/>
      <c r="F52" s="20"/>
      <c r="G52" s="20"/>
      <c r="H52" s="20"/>
    </row>
    <row r="53" spans="1:8" s="21" customFormat="1" ht="27">
      <c r="A53" s="18" t="s">
        <v>48</v>
      </c>
      <c r="B53" s="19">
        <v>4492017.5</v>
      </c>
      <c r="C53" s="19">
        <v>4492017.5</v>
      </c>
      <c r="D53" s="19">
        <v>1123004.4</v>
      </c>
      <c r="E53" s="19">
        <v>1123004.4</v>
      </c>
      <c r="F53" s="19">
        <v>433415.48</v>
      </c>
      <c r="G53" s="20">
        <f aca="true" t="shared" si="4" ref="G53:G61">F53/C53</f>
        <v>0.09648570603297961</v>
      </c>
      <c r="H53" s="20">
        <f aca="true" t="shared" si="5" ref="H53:H61">F53/E53</f>
        <v>0.3859428155401706</v>
      </c>
    </row>
    <row r="54" spans="1:8" s="21" customFormat="1" ht="13.5">
      <c r="A54" s="18" t="s">
        <v>49</v>
      </c>
      <c r="B54" s="19">
        <v>8306488</v>
      </c>
      <c r="C54" s="19">
        <v>8306488</v>
      </c>
      <c r="D54" s="19">
        <v>2076622</v>
      </c>
      <c r="E54" s="19">
        <v>2076622</v>
      </c>
      <c r="F54" s="19">
        <v>1216694.99</v>
      </c>
      <c r="G54" s="20">
        <f t="shared" si="4"/>
        <v>0.1464752600617734</v>
      </c>
      <c r="H54" s="20">
        <f t="shared" si="5"/>
        <v>0.5859010402470936</v>
      </c>
    </row>
    <row r="55" spans="1:8" s="21" customFormat="1" ht="13.5">
      <c r="A55" s="18" t="s">
        <v>50</v>
      </c>
      <c r="B55" s="19">
        <v>47262453</v>
      </c>
      <c r="C55" s="19">
        <v>47262453</v>
      </c>
      <c r="D55" s="19">
        <v>11052743.6</v>
      </c>
      <c r="E55" s="19">
        <v>11141681.8</v>
      </c>
      <c r="F55" s="19">
        <v>11070496.95</v>
      </c>
      <c r="G55" s="20">
        <f t="shared" si="4"/>
        <v>0.23423449794279613</v>
      </c>
      <c r="H55" s="20">
        <f t="shared" si="5"/>
        <v>0.9936109421110912</v>
      </c>
    </row>
    <row r="56" spans="1:8" s="21" customFormat="1" ht="13.5">
      <c r="A56" s="18" t="s">
        <v>51</v>
      </c>
      <c r="B56" s="19">
        <v>14400</v>
      </c>
      <c r="C56" s="19">
        <v>14400</v>
      </c>
      <c r="D56" s="19">
        <v>14400</v>
      </c>
      <c r="E56" s="19">
        <v>3400</v>
      </c>
      <c r="F56" s="19">
        <v>921.55</v>
      </c>
      <c r="G56" s="20">
        <f t="shared" si="4"/>
        <v>0.06399652777777777</v>
      </c>
      <c r="H56" s="20">
        <f t="shared" si="5"/>
        <v>0.2710441176470588</v>
      </c>
    </row>
    <row r="57" spans="1:8" s="21" customFormat="1" ht="27">
      <c r="A57" s="18" t="s">
        <v>52</v>
      </c>
      <c r="B57" s="19">
        <v>157589.5</v>
      </c>
      <c r="C57" s="19">
        <v>157589.5</v>
      </c>
      <c r="D57" s="19">
        <v>23480.8</v>
      </c>
      <c r="E57" s="19">
        <v>23480.8</v>
      </c>
      <c r="F57" s="19">
        <v>17786.39</v>
      </c>
      <c r="G57" s="20">
        <f t="shared" si="4"/>
        <v>0.11286532414913429</v>
      </c>
      <c r="H57" s="20">
        <f t="shared" si="5"/>
        <v>0.7574865421961773</v>
      </c>
    </row>
    <row r="58" spans="1:8" s="21" customFormat="1" ht="13.5">
      <c r="A58" s="18" t="s">
        <v>53</v>
      </c>
      <c r="B58" s="19">
        <v>5349500</v>
      </c>
      <c r="C58" s="19">
        <v>5315700</v>
      </c>
      <c r="D58" s="19">
        <v>1439820</v>
      </c>
      <c r="E58" s="19">
        <v>1511520</v>
      </c>
      <c r="F58" s="19">
        <v>1365700</v>
      </c>
      <c r="G58" s="20">
        <f t="shared" si="4"/>
        <v>0.2569181857516414</v>
      </c>
      <c r="H58" s="20">
        <f t="shared" si="5"/>
        <v>0.9035275748914999</v>
      </c>
    </row>
    <row r="59" spans="1:8" s="21" customFormat="1" ht="27">
      <c r="A59" s="18" t="s">
        <v>54</v>
      </c>
      <c r="B59" s="19">
        <v>2932879.5</v>
      </c>
      <c r="C59" s="19">
        <v>2932879.5</v>
      </c>
      <c r="D59" s="19">
        <v>482291.7</v>
      </c>
      <c r="E59" s="19">
        <v>482291.7</v>
      </c>
      <c r="F59" s="19">
        <v>406925.43</v>
      </c>
      <c r="G59" s="20">
        <f t="shared" si="4"/>
        <v>0.13874604462951853</v>
      </c>
      <c r="H59" s="20">
        <f t="shared" si="5"/>
        <v>0.843733014687999</v>
      </c>
    </row>
    <row r="60" spans="1:8" s="21" customFormat="1" ht="13.5">
      <c r="A60" s="18" t="s">
        <v>55</v>
      </c>
      <c r="B60" s="19">
        <v>62046860.1</v>
      </c>
      <c r="C60" s="19">
        <v>62212943.3</v>
      </c>
      <c r="D60" s="19">
        <v>14443169.3</v>
      </c>
      <c r="E60" s="19">
        <v>14037394.2</v>
      </c>
      <c r="F60" s="19">
        <v>11522114.08</v>
      </c>
      <c r="G60" s="20">
        <f t="shared" si="4"/>
        <v>0.18520445214171374</v>
      </c>
      <c r="H60" s="20">
        <f t="shared" si="5"/>
        <v>0.8208157380092668</v>
      </c>
    </row>
    <row r="61" spans="1:8" s="21" customFormat="1" ht="13.5">
      <c r="A61" s="18" t="s">
        <v>56</v>
      </c>
      <c r="B61" s="16">
        <f>B63</f>
        <v>268161544.7</v>
      </c>
      <c r="C61" s="19">
        <f>C63</f>
        <v>268161544.7</v>
      </c>
      <c r="D61" s="19">
        <f>D63</f>
        <v>65125256.2</v>
      </c>
      <c r="E61" s="19">
        <f>E63</f>
        <v>64554140.2</v>
      </c>
      <c r="F61" s="19">
        <f>F63</f>
        <v>63780600.43</v>
      </c>
      <c r="G61" s="20">
        <f t="shared" si="4"/>
        <v>0.23784394776422244</v>
      </c>
      <c r="H61" s="20">
        <f t="shared" si="5"/>
        <v>0.988017193512245</v>
      </c>
    </row>
    <row r="62" spans="1:8" s="21" customFormat="1" ht="13.5">
      <c r="A62" s="18" t="s">
        <v>13</v>
      </c>
      <c r="B62" s="22"/>
      <c r="C62" s="19"/>
      <c r="D62" s="19"/>
      <c r="E62" s="19"/>
      <c r="F62" s="19"/>
      <c r="G62" s="20"/>
      <c r="H62" s="20"/>
    </row>
    <row r="63" spans="1:8" s="21" customFormat="1" ht="13.5">
      <c r="A63" s="18" t="s">
        <v>56</v>
      </c>
      <c r="B63" s="19">
        <v>268161544.7</v>
      </c>
      <c r="C63" s="19">
        <v>268161544.7</v>
      </c>
      <c r="D63" s="19">
        <v>65125256.2</v>
      </c>
      <c r="E63" s="19">
        <v>64554140.2</v>
      </c>
      <c r="F63" s="19">
        <v>63780600.43</v>
      </c>
      <c r="G63" s="20">
        <f>F63/C63</f>
        <v>0.23784394776422244</v>
      </c>
      <c r="H63" s="20">
        <f>F63/E63</f>
        <v>0.988017193512245</v>
      </c>
    </row>
    <row r="64" spans="1:8" s="21" customFormat="1" ht="14.25">
      <c r="A64" s="11" t="s">
        <v>57</v>
      </c>
      <c r="B64" s="12">
        <f>B66+B67+B68+B69+B70</f>
        <v>181036655.9</v>
      </c>
      <c r="C64" s="12">
        <f>C66+C67+C68+C69+C70</f>
        <v>180370451.42000002</v>
      </c>
      <c r="D64" s="12">
        <f>D66+D67+D68+D69+D70</f>
        <v>41850447.199999996</v>
      </c>
      <c r="E64" s="12">
        <f>E66+E67+E68+E69+E70</f>
        <v>40501525.16</v>
      </c>
      <c r="F64" s="12">
        <f>F66+F67+F68+F69+F70</f>
        <v>37262865.879999995</v>
      </c>
      <c r="G64" s="13">
        <f>F64/C64</f>
        <v>0.20659074469593625</v>
      </c>
      <c r="H64" s="13">
        <f>F64/E64</f>
        <v>0.9200361154992119</v>
      </c>
    </row>
    <row r="65" spans="1:8" s="14" customFormat="1" ht="14.25">
      <c r="A65" s="18" t="s">
        <v>13</v>
      </c>
      <c r="B65" s="19"/>
      <c r="C65" s="19"/>
      <c r="D65" s="19"/>
      <c r="E65" s="19"/>
      <c r="F65" s="19"/>
      <c r="G65" s="20"/>
      <c r="H65" s="20"/>
    </row>
    <row r="66" spans="1:8" s="21" customFormat="1" ht="27">
      <c r="A66" s="18" t="s">
        <v>58</v>
      </c>
      <c r="B66" s="19">
        <v>2445175.5</v>
      </c>
      <c r="C66" s="19">
        <v>2472958.8</v>
      </c>
      <c r="D66" s="19">
        <v>731073.3</v>
      </c>
      <c r="E66" s="19">
        <v>749876.1</v>
      </c>
      <c r="F66" s="19">
        <v>549427.26</v>
      </c>
      <c r="G66" s="20">
        <f aca="true" t="shared" si="6" ref="G66:G71">F66/C66</f>
        <v>0.22217404511551103</v>
      </c>
      <c r="H66" s="20">
        <f aca="true" t="shared" si="7" ref="H66:H71">F66/E66</f>
        <v>0.7326907205070278</v>
      </c>
    </row>
    <row r="67" spans="1:8" s="21" customFormat="1" ht="40.5">
      <c r="A67" s="18" t="s">
        <v>59</v>
      </c>
      <c r="B67" s="19">
        <v>186705.1</v>
      </c>
      <c r="C67" s="19">
        <v>372245</v>
      </c>
      <c r="D67" s="19">
        <v>54619</v>
      </c>
      <c r="E67" s="19">
        <v>176657.6</v>
      </c>
      <c r="F67" s="19">
        <v>131390.12</v>
      </c>
      <c r="G67" s="23">
        <f t="shared" si="6"/>
        <v>0.35296678262971964</v>
      </c>
      <c r="H67" s="23">
        <f t="shared" si="7"/>
        <v>0.7437558304879043</v>
      </c>
    </row>
    <row r="68" spans="1:8" s="21" customFormat="1" ht="27">
      <c r="A68" s="18" t="s">
        <v>60</v>
      </c>
      <c r="B68" s="19">
        <v>11392.3</v>
      </c>
      <c r="C68" s="19">
        <v>11392.3</v>
      </c>
      <c r="D68" s="19">
        <v>2848.1</v>
      </c>
      <c r="E68" s="19">
        <v>2848.1</v>
      </c>
      <c r="F68" s="19">
        <v>2773.12</v>
      </c>
      <c r="G68" s="20">
        <f t="shared" si="6"/>
        <v>0.2434205559895719</v>
      </c>
      <c r="H68" s="20">
        <f t="shared" si="7"/>
        <v>0.973673677188301</v>
      </c>
    </row>
    <row r="69" spans="1:8" s="21" customFormat="1" ht="13.5">
      <c r="A69" s="18" t="s">
        <v>61</v>
      </c>
      <c r="B69" s="19">
        <v>160330903</v>
      </c>
      <c r="C69" s="19">
        <v>165168983.27</v>
      </c>
      <c r="D69" s="19">
        <v>37792306.4</v>
      </c>
      <c r="E69" s="19">
        <v>37595119.8</v>
      </c>
      <c r="F69" s="19">
        <f>36573515.98+5759.4</f>
        <v>36579275.379999995</v>
      </c>
      <c r="G69" s="20">
        <f t="shared" si="6"/>
        <v>0.2214657658829578</v>
      </c>
      <c r="H69" s="20">
        <f t="shared" si="7"/>
        <v>0.9729793540915914</v>
      </c>
    </row>
    <row r="70" spans="1:8" s="21" customFormat="1" ht="13.5">
      <c r="A70" s="18" t="s">
        <v>62</v>
      </c>
      <c r="B70" s="19">
        <v>18062480</v>
      </c>
      <c r="C70" s="19">
        <v>12344872.05</v>
      </c>
      <c r="D70" s="19">
        <v>3269600.4</v>
      </c>
      <c r="E70" s="19">
        <v>1977023.56</v>
      </c>
      <c r="F70" s="24">
        <v>0</v>
      </c>
      <c r="G70" s="20">
        <f t="shared" si="6"/>
        <v>0</v>
      </c>
      <c r="H70" s="20">
        <f t="shared" si="7"/>
        <v>0</v>
      </c>
    </row>
    <row r="71" spans="1:8" s="14" customFormat="1" ht="28.5">
      <c r="A71" s="11" t="s">
        <v>63</v>
      </c>
      <c r="B71" s="12">
        <f>B73+B95</f>
        <v>109165645.89999998</v>
      </c>
      <c r="C71" s="12">
        <f>C73+C95</f>
        <v>119540195.39999998</v>
      </c>
      <c r="D71" s="12">
        <f>D73+D95</f>
        <v>19780188.799999997</v>
      </c>
      <c r="E71" s="12">
        <f>E73+E95</f>
        <v>22504691.4</v>
      </c>
      <c r="F71" s="12">
        <f>F73+F95</f>
        <v>9671701.31</v>
      </c>
      <c r="G71" s="13">
        <f t="shared" si="6"/>
        <v>0.08090752468353421</v>
      </c>
      <c r="H71" s="13">
        <f t="shared" si="7"/>
        <v>0.42976378294172035</v>
      </c>
    </row>
    <row r="72" spans="1:8" s="21" customFormat="1" ht="13.5">
      <c r="A72" s="18" t="s">
        <v>13</v>
      </c>
      <c r="B72" s="19"/>
      <c r="C72" s="16"/>
      <c r="D72" s="16"/>
      <c r="E72" s="16"/>
      <c r="F72" s="16"/>
      <c r="G72" s="20"/>
      <c r="H72" s="20"/>
    </row>
    <row r="73" spans="1:8" s="14" customFormat="1" ht="14.25">
      <c r="A73" s="11" t="s">
        <v>64</v>
      </c>
      <c r="B73" s="12">
        <f>B75+B92</f>
        <v>109910428.39999998</v>
      </c>
      <c r="C73" s="12">
        <f>C75+C92</f>
        <v>120284977.89999998</v>
      </c>
      <c r="D73" s="12">
        <f>D75+D92</f>
        <v>20490607.999999996</v>
      </c>
      <c r="E73" s="12">
        <f>E75+E92</f>
        <v>23215110.599999998</v>
      </c>
      <c r="F73" s="12">
        <f>F75+F92</f>
        <v>9721988.15</v>
      </c>
      <c r="G73" s="13">
        <f>F73/C73</f>
        <v>0.08082462431911044</v>
      </c>
      <c r="H73" s="13">
        <f>F73/E73</f>
        <v>0.4187784550119697</v>
      </c>
    </row>
    <row r="74" spans="1:8" s="21" customFormat="1" ht="13.5">
      <c r="A74" s="18" t="s">
        <v>13</v>
      </c>
      <c r="B74" s="19"/>
      <c r="C74" s="16"/>
      <c r="D74" s="16"/>
      <c r="E74" s="16"/>
      <c r="F74" s="16"/>
      <c r="G74" s="20"/>
      <c r="H74" s="20"/>
    </row>
    <row r="75" spans="1:8" s="14" customFormat="1" ht="14.25">
      <c r="A75" s="11" t="s">
        <v>65</v>
      </c>
      <c r="B75" s="12">
        <f>B77+B82+B87</f>
        <v>109910428.39999998</v>
      </c>
      <c r="C75" s="12">
        <f>C77+C82+C87</f>
        <v>120272557.89999998</v>
      </c>
      <c r="D75" s="12">
        <f>D77+D82+D87</f>
        <v>20490607.999999996</v>
      </c>
      <c r="E75" s="12">
        <f>E77+E82+E87</f>
        <v>23215110.599999998</v>
      </c>
      <c r="F75" s="12">
        <f>F77+F82+F87</f>
        <v>9721988.15</v>
      </c>
      <c r="G75" s="13">
        <f>F75/C75</f>
        <v>0.0808329707104367</v>
      </c>
      <c r="H75" s="13">
        <f>F75/E75</f>
        <v>0.4187784550119697</v>
      </c>
    </row>
    <row r="76" spans="1:8" s="21" customFormat="1" ht="13.5">
      <c r="A76" s="18" t="s">
        <v>13</v>
      </c>
      <c r="B76" s="19"/>
      <c r="C76" s="16"/>
      <c r="D76" s="16"/>
      <c r="E76" s="16"/>
      <c r="F76" s="16"/>
      <c r="G76" s="20"/>
      <c r="H76" s="20"/>
    </row>
    <row r="77" spans="1:8" s="14" customFormat="1" ht="14.25">
      <c r="A77" s="11" t="s">
        <v>66</v>
      </c>
      <c r="B77" s="12">
        <f>B79+B80+B81</f>
        <v>91936088.29999998</v>
      </c>
      <c r="C77" s="12">
        <f>C79+C80+C81</f>
        <v>96404230.99999999</v>
      </c>
      <c r="D77" s="12">
        <f>D79+D80+D81</f>
        <v>15546747.799999999</v>
      </c>
      <c r="E77" s="12">
        <f>E79+E80+E81</f>
        <v>16720644.899999999</v>
      </c>
      <c r="F77" s="12">
        <f>F79+F80+F81</f>
        <v>7193044.33</v>
      </c>
      <c r="G77" s="13">
        <f>F77/C77</f>
        <v>0.07461336764358403</v>
      </c>
      <c r="H77" s="13">
        <f>F77/E77</f>
        <v>0.430189407945623</v>
      </c>
    </row>
    <row r="78" spans="1:8" s="21" customFormat="1" ht="13.5">
      <c r="A78" s="18" t="s">
        <v>13</v>
      </c>
      <c r="B78" s="19"/>
      <c r="C78" s="16"/>
      <c r="D78" s="16"/>
      <c r="E78" s="16"/>
      <c r="F78" s="16"/>
      <c r="G78" s="20"/>
      <c r="H78" s="20"/>
    </row>
    <row r="79" spans="1:8" s="21" customFormat="1" ht="13.5">
      <c r="A79" s="18" t="s">
        <v>67</v>
      </c>
      <c r="B79" s="19">
        <v>33354.6</v>
      </c>
      <c r="C79" s="19">
        <v>43854.6</v>
      </c>
      <c r="D79" s="19">
        <v>8338.7</v>
      </c>
      <c r="E79" s="19">
        <v>8338.7</v>
      </c>
      <c r="F79" s="19">
        <v>8338.65</v>
      </c>
      <c r="G79" s="20">
        <f>F79/C79</f>
        <v>0.1901431092747397</v>
      </c>
      <c r="H79" s="20">
        <f>F79/E79</f>
        <v>0.999994003861513</v>
      </c>
    </row>
    <row r="80" spans="1:8" s="21" customFormat="1" ht="13.5">
      <c r="A80" s="18" t="s">
        <v>68</v>
      </c>
      <c r="B80" s="19">
        <v>71197844.8</v>
      </c>
      <c r="C80" s="19">
        <v>76244040.1</v>
      </c>
      <c r="D80" s="19">
        <v>13025669.6</v>
      </c>
      <c r="E80" s="19">
        <v>14296239.2</v>
      </c>
      <c r="F80" s="19">
        <v>5709092.76</v>
      </c>
      <c r="G80" s="20">
        <f>F80/C80</f>
        <v>0.07487920042684097</v>
      </c>
      <c r="H80" s="20">
        <f>F80/E80</f>
        <v>0.3993422801711376</v>
      </c>
    </row>
    <row r="81" spans="1:8" s="21" customFormat="1" ht="13.5">
      <c r="A81" s="18" t="s">
        <v>69</v>
      </c>
      <c r="B81" s="19">
        <v>20704888.9</v>
      </c>
      <c r="C81" s="19">
        <v>20116336.3</v>
      </c>
      <c r="D81" s="19">
        <v>2512739.5</v>
      </c>
      <c r="E81" s="19">
        <v>2416067</v>
      </c>
      <c r="F81" s="19">
        <v>1475612.92</v>
      </c>
      <c r="G81" s="20">
        <f>F81/C81</f>
        <v>0.07335395958756168</v>
      </c>
      <c r="H81" s="20">
        <f>F81/E81</f>
        <v>0.610749999896526</v>
      </c>
    </row>
    <row r="82" spans="1:8" s="14" customFormat="1" ht="39" customHeight="1">
      <c r="A82" s="11" t="s">
        <v>70</v>
      </c>
      <c r="B82" s="12">
        <f>B84+B85+B86</f>
        <v>15350421</v>
      </c>
      <c r="C82" s="12">
        <f>C84+C85+C86</f>
        <v>21050749.8</v>
      </c>
      <c r="D82" s="12">
        <f>D84+D85+D86</f>
        <v>4238211.8</v>
      </c>
      <c r="E82" s="12">
        <f>E84+E85+E86</f>
        <v>5727898.8</v>
      </c>
      <c r="F82" s="12">
        <f>F84+F85+F86</f>
        <v>2348634.27</v>
      </c>
      <c r="G82" s="13">
        <f>F82/C82</f>
        <v>0.1115701004626448</v>
      </c>
      <c r="H82" s="13">
        <f>F82/E82</f>
        <v>0.4100341769306399</v>
      </c>
    </row>
    <row r="83" spans="1:8" s="21" customFormat="1" ht="13.5">
      <c r="A83" s="18" t="s">
        <v>13</v>
      </c>
      <c r="B83" s="19"/>
      <c r="C83" s="16"/>
      <c r="D83" s="16"/>
      <c r="E83" s="16"/>
      <c r="F83" s="16"/>
      <c r="G83" s="20"/>
      <c r="H83" s="20"/>
    </row>
    <row r="84" spans="1:8" s="21" customFormat="1" ht="13.5">
      <c r="A84" s="18" t="s">
        <v>71</v>
      </c>
      <c r="B84" s="19">
        <v>1424706</v>
      </c>
      <c r="C84" s="19">
        <v>1834928</v>
      </c>
      <c r="D84" s="19">
        <v>173000</v>
      </c>
      <c r="E84" s="19">
        <v>263342</v>
      </c>
      <c r="F84" s="24">
        <v>0</v>
      </c>
      <c r="G84" s="20">
        <f>F84/C84</f>
        <v>0</v>
      </c>
      <c r="H84" s="20">
        <f>F84/E84</f>
        <v>0</v>
      </c>
    </row>
    <row r="85" spans="1:8" s="21" customFormat="1" ht="13.5">
      <c r="A85" s="18" t="s">
        <v>72</v>
      </c>
      <c r="B85" s="19">
        <v>3542773.9</v>
      </c>
      <c r="C85" s="19">
        <v>3511331.5</v>
      </c>
      <c r="D85" s="19">
        <v>1137139.5</v>
      </c>
      <c r="E85" s="19">
        <v>1230717.8</v>
      </c>
      <c r="F85" s="19">
        <v>37325.35</v>
      </c>
      <c r="G85" s="20">
        <f>F85/C85</f>
        <v>0.010629970425748751</v>
      </c>
      <c r="H85" s="20">
        <f>F85/E85</f>
        <v>0.030328114211072593</v>
      </c>
    </row>
    <row r="86" spans="1:8" s="21" customFormat="1" ht="13.5">
      <c r="A86" s="18" t="s">
        <v>73</v>
      </c>
      <c r="B86" s="19">
        <v>10382941.1</v>
      </c>
      <c r="C86" s="19">
        <v>15704490.3</v>
      </c>
      <c r="D86" s="19">
        <v>2928072.3</v>
      </c>
      <c r="E86" s="19">
        <v>4233839</v>
      </c>
      <c r="F86" s="19">
        <v>2311308.92</v>
      </c>
      <c r="G86" s="20">
        <f>F86/C86</f>
        <v>0.14717503566479964</v>
      </c>
      <c r="H86" s="20">
        <f>F86/E86</f>
        <v>0.5459132763432903</v>
      </c>
    </row>
    <row r="87" spans="1:8" s="14" customFormat="1" ht="14.25">
      <c r="A87" s="11" t="s">
        <v>74</v>
      </c>
      <c r="B87" s="12">
        <f>B89+B90+B91</f>
        <v>2623919.1</v>
      </c>
      <c r="C87" s="12">
        <f>C89+C90+C91</f>
        <v>2817577.0999999996</v>
      </c>
      <c r="D87" s="12">
        <f>D89+D90+D91</f>
        <v>705648.4</v>
      </c>
      <c r="E87" s="12">
        <f>E89+E90+E91</f>
        <v>766566.9</v>
      </c>
      <c r="F87" s="12">
        <f>F89+F90+F91</f>
        <v>180309.55</v>
      </c>
      <c r="G87" s="13">
        <f>F87/C87</f>
        <v>0.06399453984772946</v>
      </c>
      <c r="H87" s="13">
        <f>F87/E87</f>
        <v>0.2352169784528917</v>
      </c>
    </row>
    <row r="88" spans="1:8" s="21" customFormat="1" ht="13.5">
      <c r="A88" s="18" t="s">
        <v>13</v>
      </c>
      <c r="B88" s="19"/>
      <c r="C88" s="16"/>
      <c r="D88" s="16"/>
      <c r="E88" s="16"/>
      <c r="F88" s="16"/>
      <c r="G88" s="20"/>
      <c r="H88" s="20"/>
    </row>
    <row r="89" spans="1:8" s="21" customFormat="1" ht="13.5">
      <c r="A89" s="18" t="s">
        <v>75</v>
      </c>
      <c r="B89" s="19">
        <v>110933</v>
      </c>
      <c r="C89" s="19">
        <v>214969</v>
      </c>
      <c r="D89" s="19">
        <v>9875</v>
      </c>
      <c r="E89" s="19">
        <v>38511</v>
      </c>
      <c r="F89" s="24">
        <v>0</v>
      </c>
      <c r="G89" s="20">
        <f>F89/C89</f>
        <v>0</v>
      </c>
      <c r="H89" s="20">
        <f>F89/E89</f>
        <v>0</v>
      </c>
    </row>
    <row r="90" spans="1:8" s="21" customFormat="1" ht="13.5">
      <c r="A90" s="18" t="s">
        <v>76</v>
      </c>
      <c r="B90" s="19">
        <v>482900.8</v>
      </c>
      <c r="C90" s="19">
        <v>482900.8</v>
      </c>
      <c r="D90" s="19">
        <v>32324.4</v>
      </c>
      <c r="E90" s="19">
        <v>32324.4</v>
      </c>
      <c r="F90" s="19">
        <v>24002</v>
      </c>
      <c r="G90" s="20">
        <f>F90/C90</f>
        <v>0.049703790095191394</v>
      </c>
      <c r="H90" s="20">
        <f>F90/E90</f>
        <v>0.7425350509212855</v>
      </c>
    </row>
    <row r="91" spans="1:8" s="21" customFormat="1" ht="13.5">
      <c r="A91" s="18" t="s">
        <v>77</v>
      </c>
      <c r="B91" s="19">
        <v>2030085.3</v>
      </c>
      <c r="C91" s="19">
        <v>2119707.3</v>
      </c>
      <c r="D91" s="19">
        <v>663449</v>
      </c>
      <c r="E91" s="19">
        <v>695731.5</v>
      </c>
      <c r="F91" s="19">
        <v>156307.55</v>
      </c>
      <c r="G91" s="20">
        <f>F91/C91</f>
        <v>0.07374015742645224</v>
      </c>
      <c r="H91" s="20">
        <f>F91/E91</f>
        <v>0.2246664841249821</v>
      </c>
    </row>
    <row r="92" spans="1:8" s="14" customFormat="1" ht="14.25">
      <c r="A92" s="11" t="s">
        <v>78</v>
      </c>
      <c r="B92" s="25">
        <f>B94</f>
        <v>0</v>
      </c>
      <c r="C92" s="12">
        <f>C94</f>
        <v>12420</v>
      </c>
      <c r="D92" s="25">
        <f>D94</f>
        <v>0</v>
      </c>
      <c r="E92" s="25">
        <f>E94</f>
        <v>0</v>
      </c>
      <c r="F92" s="25">
        <f>F94</f>
        <v>0</v>
      </c>
      <c r="G92" s="13"/>
      <c r="H92" s="13"/>
    </row>
    <row r="93" spans="1:8" s="14" customFormat="1" ht="14.25">
      <c r="A93" s="18" t="s">
        <v>13</v>
      </c>
      <c r="B93" s="12"/>
      <c r="C93" s="26"/>
      <c r="D93" s="26"/>
      <c r="E93" s="26"/>
      <c r="F93" s="26"/>
      <c r="G93" s="13"/>
      <c r="H93" s="13"/>
    </row>
    <row r="94" spans="1:8" s="21" customFormat="1" ht="13.5">
      <c r="A94" s="18" t="s">
        <v>79</v>
      </c>
      <c r="B94" s="24">
        <v>0</v>
      </c>
      <c r="C94" s="19">
        <v>12420</v>
      </c>
      <c r="D94" s="24">
        <v>0</v>
      </c>
      <c r="E94" s="24">
        <v>0</v>
      </c>
      <c r="F94" s="24">
        <v>0</v>
      </c>
      <c r="G94" s="20"/>
      <c r="H94" s="20"/>
    </row>
    <row r="95" spans="1:8" s="14" customFormat="1" ht="28.5">
      <c r="A95" s="11" t="s">
        <v>80</v>
      </c>
      <c r="B95" s="12">
        <v>-744782.5</v>
      </c>
      <c r="C95" s="12">
        <v>-744782.5</v>
      </c>
      <c r="D95" s="12">
        <v>-710419.2</v>
      </c>
      <c r="E95" s="12">
        <v>-710419.2</v>
      </c>
      <c r="F95" s="12">
        <v>-50286.84</v>
      </c>
      <c r="G95" s="13">
        <f>F95/C95</f>
        <v>0.06751882596596992</v>
      </c>
      <c r="H95" s="13">
        <f>F95/E95</f>
        <v>0.07078474230426204</v>
      </c>
    </row>
    <row r="96" ht="15" customHeight="1"/>
    <row r="97" spans="1:7" ht="15" customHeight="1">
      <c r="A97" s="29" t="s">
        <v>81</v>
      </c>
      <c r="B97" s="29"/>
      <c r="C97" s="29"/>
      <c r="D97" s="29"/>
      <c r="E97" s="29"/>
      <c r="F97" s="29"/>
      <c r="G97" s="29"/>
    </row>
    <row r="98" spans="1:8" ht="30.75" customHeight="1">
      <c r="A98" s="29" t="s">
        <v>82</v>
      </c>
      <c r="B98" s="29"/>
      <c r="C98" s="29"/>
      <c r="D98" s="29"/>
      <c r="E98" s="29"/>
      <c r="F98" s="29"/>
      <c r="G98" s="29"/>
      <c r="H98" s="29"/>
    </row>
    <row r="99" spans="1:7" ht="19.5" customHeight="1">
      <c r="A99" s="29" t="s">
        <v>83</v>
      </c>
      <c r="B99" s="29"/>
      <c r="C99" s="29"/>
      <c r="D99" s="29"/>
      <c r="E99" s="29"/>
      <c r="F99" s="29"/>
      <c r="G99" s="29"/>
    </row>
    <row r="100" spans="1:5" ht="25.5" customHeight="1">
      <c r="A100" s="4"/>
      <c r="B100" s="4"/>
      <c r="C100" s="4"/>
      <c r="D100" s="4"/>
      <c r="E100" s="4"/>
    </row>
    <row r="101" ht="25.5" customHeight="1"/>
    <row r="102" ht="25.5" customHeight="1"/>
    <row r="103" ht="25.5" customHeight="1"/>
    <row r="104" ht="25.5" customHeight="1"/>
    <row r="105" ht="25.5" customHeight="1"/>
    <row r="106" ht="25.5" customHeight="1"/>
    <row r="107" ht="15" customHeight="1"/>
    <row r="109" ht="15" customHeight="1"/>
    <row r="110" ht="25.5" customHeight="1"/>
    <row r="111" ht="25.5" customHeight="1"/>
  </sheetData>
  <sheetProtection/>
  <mergeCells count="7">
    <mergeCell ref="A97:G97"/>
    <mergeCell ref="A99:G99"/>
    <mergeCell ref="A1:H1"/>
    <mergeCell ref="A2:H2"/>
    <mergeCell ref="A3:H3"/>
    <mergeCell ref="A4:H4"/>
    <mergeCell ref="A98:H98"/>
  </mergeCells>
  <printOptions/>
  <pageMargins left="0.2" right="0.16" top="0.16" bottom="0.43" header="0.16" footer="0.16"/>
  <pageSetup firstPageNumber="72" useFirstPageNumber="1" horizontalDpi="600" verticalDpi="600" orientation="landscape" paperSize="9" r:id="rId1"/>
  <headerFooter alignWithMargins="0">
    <oddFooter xml:space="preserve">&amp;L&amp;"GHEA Grapalat,Regular"&amp;8Հայաստանի Հանրապետության ֆինանսների նախարարություն&amp;R&amp;"GHEA Grapalat,Regular"&amp;8&amp;F  &amp;P էջ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 ETH0 -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ghemma</dc:creator>
  <cp:keywords/>
  <dc:description/>
  <cp:lastModifiedBy>ghemma</cp:lastModifiedBy>
  <dcterms:created xsi:type="dcterms:W3CDTF">2015-05-11T06:08:36Z</dcterms:created>
  <dcterms:modified xsi:type="dcterms:W3CDTF">2015-05-11T06:08:53Z</dcterms:modified>
  <cp:category/>
  <cp:version/>
  <cp:contentType/>
  <cp:contentStatus/>
</cp:coreProperties>
</file>