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7995" activeTab="1"/>
  </bookViews>
  <sheets>
    <sheet name="4-rd" sheetId="1" r:id="rId1"/>
    <sheet name="tari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62" i="1" l="1"/>
  <c r="L13" i="2" l="1"/>
  <c r="L15" i="2"/>
  <c r="L17" i="2"/>
  <c r="L21" i="2"/>
  <c r="L23" i="2"/>
  <c r="L26" i="2"/>
  <c r="L30" i="2"/>
  <c r="L43" i="2"/>
  <c r="L45" i="2"/>
  <c r="L48" i="2"/>
  <c r="J54" i="2"/>
  <c r="K54" i="2"/>
  <c r="L54" i="2"/>
  <c r="N54" i="2"/>
  <c r="I61" i="2"/>
  <c r="J61" i="2"/>
  <c r="K61" i="2"/>
  <c r="L61" i="2"/>
  <c r="N61" i="2"/>
  <c r="L13" i="1"/>
  <c r="L15" i="1"/>
  <c r="L17" i="1"/>
  <c r="L19" i="1"/>
  <c r="L21" i="1"/>
  <c r="L23" i="1"/>
  <c r="L26" i="1"/>
  <c r="L30" i="1"/>
  <c r="L37" i="1"/>
  <c r="L42" i="1"/>
  <c r="L43" i="1"/>
  <c r="L44" i="1"/>
  <c r="L45" i="1"/>
  <c r="L48" i="1"/>
  <c r="L49" i="1"/>
  <c r="L51" i="1"/>
  <c r="J55" i="1"/>
  <c r="K55" i="1"/>
  <c r="L55" i="1"/>
  <c r="M55" i="1"/>
  <c r="N55" i="1"/>
  <c r="L57" i="1"/>
  <c r="L58" i="1"/>
  <c r="L59" i="1"/>
  <c r="L61" i="1"/>
  <c r="L62" i="1"/>
  <c r="L66" i="1"/>
  <c r="L67" i="1"/>
</calcChain>
</file>

<file path=xl/sharedStrings.xml><?xml version="1.0" encoding="utf-8"?>
<sst xmlns="http://schemas.openxmlformats.org/spreadsheetml/2006/main" count="1826" uniqueCount="317">
  <si>
    <t>հազ. դրամ</t>
  </si>
  <si>
    <t>ՀՀ Բնապահպանության նախարարություն</t>
  </si>
  <si>
    <t>ՀՀ ՖՆ աշխատակազմի գործառնական վարչություն</t>
  </si>
  <si>
    <t>ք. Երևան 0047, Ա. Արմենակյան 129</t>
  </si>
  <si>
    <t>Բնապահպանական ծրագրերի իրականացման գրասենյակ</t>
  </si>
  <si>
    <t>Ոչ կանխամտածված առաջաջացող դիօքսինների արտանետումների գույքագրման անցկացում՝ հատուկ ուշադրություն դարձնելով կազմակերպված և ոչ կազմակերպված աղբավայրերին</t>
  </si>
  <si>
    <t>գանձապետական հաշիվներից դուրս</t>
  </si>
  <si>
    <t>Այլ</t>
  </si>
  <si>
    <t>«Առկա լավագույն տեխնոլոգիայի կամ բնապահպանական իմաստով լավագույն տնտեսական գործունեության մեթոդաբանության կիրառումը՝ բաց այրման աղբյուրներից կայուն օրգանական աղտոտիչների ոչ կանխամտածված արտանետումների նվազեցման համար»</t>
  </si>
  <si>
    <t>Հարավային Կովկասի Բնության Հիմնադրամ</t>
  </si>
  <si>
    <t>01.01.2016</t>
  </si>
  <si>
    <t>ՀՀ աշխատանքի և սոցիալական հարցերի նախարարություն</t>
  </si>
  <si>
    <t>ՀՀ կառավարության աշխատակազմ ՊԿՀ</t>
  </si>
  <si>
    <t>շինարարական աշխատանքներ կատարման, գույքի,տրանսպորտային միջոցների, սարքեր ևսարքավորումների  և այլ պարագաների ձեռք բերման աշխատանքներ</t>
  </si>
  <si>
    <t>,,Երևանի թիվ 1 տուն_ ինտերնատ,,ՊՈԱԿ-ի տարածքում անկողնային խնամք ստացող անձանց սպասարկման  նպատակով կառուցվելիք նոր մասնաշենքի շինարարական աշխատանքների իրականացում:</t>
  </si>
  <si>
    <t>ԱՄՆ Միջազգային Զարգացման Գործակալություն (ԱՄՆ ՄԶԳ)</t>
  </si>
  <si>
    <t>11.04.2016թ.</t>
  </si>
  <si>
    <t>Որոշակի ԱՊՏ-ի ընթացիկ ծախսերի ֆինանսավորում</t>
  </si>
  <si>
    <t>«Զանգեզուր» ԿՀ ՊՈԱԿ-ի Դրամաշնորհային պայմանագիր</t>
  </si>
  <si>
    <t>Կովկասի Բնության Հիմնադրամ</t>
  </si>
  <si>
    <t>Հատուկ պահպանվող տարածքների պահպանության աշխատանքների հսկողության հզորացում</t>
  </si>
  <si>
    <t>«Դիլիջան ազգային պարկ» -ի կարիքների համար նախատեսված 2017թ. ՊՈԱԿ-ի բյուջեի «ընթացիկ ծախսերը» առաջարկ համաձայն ֆինանսավորելու</t>
  </si>
  <si>
    <t>17.03.2016</t>
  </si>
  <si>
    <t>Խոսրովի պետական արգելոցի դրամաշնորհային ծրագիր</t>
  </si>
  <si>
    <t>12.03.2015</t>
  </si>
  <si>
    <t>Համակարգչային տեխնիկայի ձեռք բերում</t>
  </si>
  <si>
    <t>գանձապետական հաշիվներով</t>
  </si>
  <si>
    <t>Արփի լիճ ազգային պարկի դրամաշնորհային  ծրագիր</t>
  </si>
  <si>
    <t>15.03.2017</t>
  </si>
  <si>
    <t>Կլիմայի գլոբալ փոփոխության հետևանքների դեմ հարմարվողականության և մեղմման տեխնոլոգիաների մշակում</t>
  </si>
  <si>
    <t>Տեխնոլոգիաների կարիքների գնահատում</t>
  </si>
  <si>
    <t>ՄԱԿ-ի ՇՄ ծրագրի և Դանիայի տեխնիկական համալսարանի համագործակցություն</t>
  </si>
  <si>
    <t>15.03.2015</t>
  </si>
  <si>
    <t>ք. Երևան 0047, Չարենցի 46</t>
  </si>
  <si>
    <t>Աջակցություն օրենսդրության և արդյունաբերության զարգացմանը</t>
  </si>
  <si>
    <t>Հըայաստան/ՄԱԿ-ի շրջակա միջավայրի ծրագրի գործընկերության ներգրավումը քիմիկատներիի օրենսդրության և արդյունաբերության զարգացմանը</t>
  </si>
  <si>
    <t>ՄԱԿ-ի շրջակա միջավայրի ծրագիր ՅՈՒՆԵՊ</t>
  </si>
  <si>
    <t>21.10.2016</t>
  </si>
  <si>
    <t>հազ.դրամ</t>
  </si>
  <si>
    <t>«Գերմանահայկական հիմնադրամ» ԾԿԳ</t>
  </si>
  <si>
    <t>ՀՀ կենտրոնական բանկ</t>
  </si>
  <si>
    <t>Վ.Սարգսյան 6, 0010 ք. Երևան</t>
  </si>
  <si>
    <t>&lt;&lt;Գերմանական հիմնադրամ &gt;&gt; ԾԿԳ</t>
  </si>
  <si>
    <t xml:space="preserve">Որպես դրամաշնորհի պայամանագրային գումար հաշվարկված է 2.000.000Եվրո  գումարին համարժեք ՀՀ դրամ 30.06.2015 դրությամբ 531.36 </t>
  </si>
  <si>
    <t>Օժանդակ միջոցներ տեխնիկական աջակցություն</t>
  </si>
  <si>
    <t>Վերականգնվող էներգիայի աջակցում</t>
  </si>
  <si>
    <t>KFW, ԳԴՀ բանկ</t>
  </si>
  <si>
    <t>24.11.2004</t>
  </si>
  <si>
    <t>BMZ-2004.70153</t>
  </si>
  <si>
    <t>Ընդամենը</t>
  </si>
  <si>
    <t>ՀՀ կառավարության աշխատակազմ</t>
  </si>
  <si>
    <t>ՖՆ աշխատակազմի գործառնական վարչություն</t>
  </si>
  <si>
    <t>ՀՀ կառավարական շենք 3</t>
  </si>
  <si>
    <t>Համաձայն համաձայնագրի</t>
  </si>
  <si>
    <t>արտաբյուջե</t>
  </si>
  <si>
    <t xml:space="preserve"> «Օժանդակություն Հայաստանի հակակոռուպցիոն ռազմավարության իրականացմանը» դրամաշնորհային ծրագիր</t>
  </si>
  <si>
    <t>ԱՄՆ ՄԶԳ (USAID)</t>
  </si>
  <si>
    <t>05.02.2016</t>
  </si>
  <si>
    <t>AAA-111-G-13-001</t>
  </si>
  <si>
    <t>Տարածքային զարգացման հիմնադրամ</t>
  </si>
  <si>
    <t>ՀՀ կառավարական շենք 0</t>
  </si>
  <si>
    <t>Այբիեմ համակարգի ձեռքբերում,ինտեգրված ծառայությունների հզորացման և սոցիալական բարեփոխումների իրականացում,Այլ ընտրանքային ծառայությունների նոր և ցրեկային խնամքի կենտրոններիկառուցման կամ վերանորոգման շինմոնտաժային աշխատանքների իրականացում</t>
  </si>
  <si>
    <t xml:space="preserve">Համաշխարհային բանկի աջակցությամբ իրականացվող Սոցիալական ներդրումների և տեղական զարգացման դրամաշնորհային ծրագիր </t>
  </si>
  <si>
    <t>Կառավարության 1 շենք</t>
  </si>
  <si>
    <t xml:space="preserve"> «Հանքարդյունաբերության ոլորտի թափանցիկության բարելավում» դրամաշնորհային ծրագիր</t>
  </si>
  <si>
    <t>ԱՄՆ ՄԶԳ</t>
  </si>
  <si>
    <t>12.11.2015</t>
  </si>
  <si>
    <t>111-IL-16-00011</t>
  </si>
  <si>
    <t>ՀՀ առողջապահության նախարարության Գլոբալ Հիմնադրամի ծրագրերը համակարգող խումբ</t>
  </si>
  <si>
    <t>Կառավարության 3 շենք</t>
  </si>
  <si>
    <t>ՀՀ առողջապահության նախարարություն</t>
  </si>
  <si>
    <t>Աշխողների աշխատավարձ, ներքին գործուղումներ, տպագրական ծառայություններ</t>
  </si>
  <si>
    <t>Հայաստանում տուբերկուլյոզի դեմ պայքարի, մոր և մանկան առողջության և ընտանիքի պլանավորման  դրամաշնորհային ծրագիր</t>
  </si>
  <si>
    <t>07.08.2015թ.</t>
  </si>
  <si>
    <t>AAA-111-G-10-002</t>
  </si>
  <si>
    <t>ՀՀ ԱՎԾ</t>
  </si>
  <si>
    <t>900001300003</t>
  </si>
  <si>
    <t>ք. Երևան, Կառավարական 3շենք</t>
  </si>
  <si>
    <t>ՀՀ Ազգային վիճակագրական ծառայություն</t>
  </si>
  <si>
    <t>Հայաստանի ժողովրդագրության և առողջության հարցերի հետազոտություն</t>
  </si>
  <si>
    <t>ԱՄՆ-ի միջազգային զարգացման գործակալություն</t>
  </si>
  <si>
    <t>15.06.15թ.</t>
  </si>
  <si>
    <t>«Դատաիրավական ծրագրերի իրականացման գրասենյակ» ՊՀ</t>
  </si>
  <si>
    <t>90000 11474310</t>
  </si>
  <si>
    <t>ՀՀ ՖՆ գործառնական վարչություն</t>
  </si>
  <si>
    <t>ՀՀ արդարադատության նախարարություն</t>
  </si>
  <si>
    <t>03.05.01</t>
  </si>
  <si>
    <t>ՀՀ արդարադատության նախարարության «Ծրագրերի իրականացման գրասենյակ» ՊՀ</t>
  </si>
  <si>
    <t>Ընթացիկ այլ ծախսեր</t>
  </si>
  <si>
    <t>Էլեկտրոնային մոնիթորինգի սարքավորումների փորձարկում քրեակատարողական հիմնարկների պիլոտային ստորաբաժանումներում դրամաշնորհային ծրագիր</t>
  </si>
  <si>
    <t>Եվրոպայի խորհուրդ</t>
  </si>
  <si>
    <t>22.07.15թ.</t>
  </si>
  <si>
    <t>FIMS PO 475038</t>
  </si>
  <si>
    <t>Այլ ծախսեր</t>
  </si>
  <si>
    <t>Գանձապետական հաշիվներով</t>
  </si>
  <si>
    <t>ՀՀ պետական բյուջե</t>
  </si>
  <si>
    <t>Գեղարդի վանական համալիրի ժայռափոր եկեղեցիների և ջրահեռացման համակարգի պահպանության և ամրակայման մեթոդաբանությունները» թեմայով խորհրդաժողով</t>
  </si>
  <si>
    <t xml:space="preserve">ՌԴ-ի կառավարության աջակցությամբ իրականացվող ԵՏՄ-ի անդամակցության շրջանակներում ՀՀ-ին տեխնիկական և ֆինանսական  աջակցություն ցուցաբերելու դրամաշնորհային ծրագիր </t>
  </si>
  <si>
    <t>«Հայջրմուղկոյուղի» ՓԲԸ</t>
  </si>
  <si>
    <t>06 03 01 18</t>
  </si>
  <si>
    <t>ՀՀ տարածքային կառավարման նախարարություն</t>
  </si>
  <si>
    <t>ք.Երևան, Վարդանանց 13ա</t>
  </si>
  <si>
    <t>ՀՀ ՏԿՆ ջրային տնտեսության պետական կոմիտե</t>
  </si>
  <si>
    <t>Համաշխարհային բանկի աջակցությամբ Հայաստանում Մաստարայի ջրամբարի նախապատրաստման ծրագիր</t>
  </si>
  <si>
    <t>Համաշխարհային բանկ</t>
  </si>
  <si>
    <t>15.07.2016</t>
  </si>
  <si>
    <t>TF 0A2706</t>
  </si>
  <si>
    <t>Վերակառուցման և զարգացման եվրոպական բանկ Հայաստանի ջրային ներդրումային ծրագրի անցումային խորդհատուի ընտրություն</t>
  </si>
  <si>
    <t>Վերակառուցման և զարգացման եվրոպական բանկ</t>
  </si>
  <si>
    <t>22.07.2015թ.</t>
  </si>
  <si>
    <t>C31323/EEBSF-2015-02-18</t>
  </si>
  <si>
    <t>Միավորված ազգերի զարգացման ծրագիր</t>
  </si>
  <si>
    <t>ՀՀ ֆն գործառնական վարչություն</t>
  </si>
  <si>
    <t>ՀՀ կառավարություն</t>
  </si>
  <si>
    <t>ք» Երևան, Մ Խորենացու 3,7</t>
  </si>
  <si>
    <t>ՀՀ ԿԱ պետական եկամուտների կոմիտե</t>
  </si>
  <si>
    <t>շենքերի և շինությունների շինարարություն</t>
  </si>
  <si>
    <t>Եվրոպական միության Հարևանության ներդրումային ծրագրի աջակցությամբ իրականացվող ՀՀ պետական սահմանի «Բագրատածեն»,«Բավրա» և «Գգոավան» անցման կետերի արդիականացման դրամաշնորհային ծրագիր</t>
  </si>
  <si>
    <t xml:space="preserve">Եվրոպական միության  Հարևանության ներդրումային ծրագիր </t>
  </si>
  <si>
    <t>27.08.2012թ.</t>
  </si>
  <si>
    <t>Գերմանիայի զարգացման վարկերի բանկի աջակցությամբ իրականացվող «Հայջրմուղկոյուղի», «Շիրակ-ջրմուղկոյուղի», «Լոռի-ջրմուղկոյուղի» և «Նոր Ակունք» ՓԲԸ-ների մասնավոր կառավարման շարունակության ապահովում դրամաշնորհային ծրագիր</t>
  </si>
  <si>
    <t>KFW</t>
  </si>
  <si>
    <t>27.12.2013թ.</t>
  </si>
  <si>
    <t>BMZ-N 2013.70 170 N2020 60 721</t>
  </si>
  <si>
    <t>ՀՀ բնապահպանության նախարարություն</t>
  </si>
  <si>
    <t>վարչական սարքավորումներ</t>
  </si>
  <si>
    <t>Գերմանիայի զարգացման վարկերի բանկի  աջակցությամբ իրականացվող  ցանց 1 (Հայաստան-Վրաստան  էլեկտրահաղորդման  գիծ» դրամաշնորհային ծրագիր</t>
  </si>
  <si>
    <t xml:space="preserve">ՀՀ ՏԿԱԻՆ միգրացիոն պետական ծառայություն </t>
  </si>
  <si>
    <t>ք.Երևան, Հր. Քոչար 4</t>
  </si>
  <si>
    <t xml:space="preserve"> ՀՀ ՏԿՆ և արտակարգ իրավիճակների նախարարության միգրացիոն պետական ծառայության և Նիդերլանդների անվտանգության և արդարադատության նախարարության միջև կնքված համաձայնագրի (Նիդերլանդներից վերադարձող Հայաստանի քաղաքացիներին վերաինտեգրման օգնության շրջանակներում խորհրդատվության և ուղղորդման ծառայության մատուցման մասին) դրամաշնորհային ծրագիր</t>
  </si>
  <si>
    <t>Նիդեռլանդների թագավորության անվտանգության և արդարադատության նախարարության հայրենադարձության և մեկնման ծառայություն</t>
  </si>
  <si>
    <t>01.07.2015թ.</t>
  </si>
  <si>
    <t>ՀՀ կառավարական շենք 1</t>
  </si>
  <si>
    <t>խոշորացված համայնքներին աջակցություն</t>
  </si>
  <si>
    <t>ԱՄՆ Միջազգային զարգացման գործակալության աջակցությամբ իրականացվող Տեղական ինքնակառավարման բարեփոխումների դրամաշնորհային ծրագրի</t>
  </si>
  <si>
    <t>ԱՄՆ Միջազգային զարգացման գործակալության</t>
  </si>
  <si>
    <t>10.08.2016</t>
  </si>
  <si>
    <t>111-IL-15-0003</t>
  </si>
  <si>
    <t>ապրանքներ, խորհրդատվական ծառայություններ, ներառյալ աուդիտ, վերապատրաստում և սեմինարներ</t>
  </si>
  <si>
    <t>Գլոբալ հիմնադրամի աջակցությամբ իրականացվող &lt;&lt;Հայաստանի Հանրապետությունում ՄԻԱՎ/ՁԻԱՀ-ի դեմ պայքարի ազգային ծրագրին աջակցություն&gt;&gt; դրամաշնորհային ծրագիր</t>
  </si>
  <si>
    <t>Գլոբալ հիմնադրամ</t>
  </si>
  <si>
    <t>11.12.2015թ</t>
  </si>
  <si>
    <t xml:space="preserve"> Գլոբալ հիմնադրամի աջակցությամբ իրականացվող &lt;&lt;Հայաստանի Հանրապետությունում տուբերկուլյոզի դեմ պայքարի ուժեղացում&gt;&gt; դրամաշնորհային ծրագիր</t>
  </si>
  <si>
    <t>09.12.2015թ</t>
  </si>
  <si>
    <t>Առողջապահական ԾԻԳ</t>
  </si>
  <si>
    <t>ՀՀ Առողջապահության նախարարություն</t>
  </si>
  <si>
    <t>Ք. Երևան Շիրվանզադե 17</t>
  </si>
  <si>
    <t>ՀՀԱռողջապահական ԾԻԳ</t>
  </si>
  <si>
    <t>Հաշվետու ժամանակահատվածի համար գումարի հաշվարկները կատարվում են փաստացի ստացման նախորդ օրվա ՀՀ ԿԲ-ի դրությամբ</t>
  </si>
  <si>
    <t>Համաշխարհային բանկի աջակցությամբ իրականացվող ոչ վարակիչ հիվանդությունների կանախարգելման և վերահսկման դրամաշնորհային ծրագիր</t>
  </si>
  <si>
    <t>Միջազգային Զարգացման Ընկերակցություն</t>
  </si>
  <si>
    <t>11.07.2013թ</t>
  </si>
  <si>
    <t>Դրամաշնորհ TF 014138</t>
  </si>
  <si>
    <t xml:space="preserve"> ԱՄՆ Հիվանդությունների կանխարգելման և վերահսկման կենտրոնի աջակցությամբ իրականացվող Սեզոնային գրիպի համաճարակաբանական ցանցի հիմնման և արձագանքման դրամաշնորհային ծրագիր</t>
  </si>
  <si>
    <t>ԱՄՆ Հիվանդությունների կանխարգելման և վերահսկման կենտրոն</t>
  </si>
  <si>
    <t>Դրամաշնորհ TF 5U51POO0520-05</t>
  </si>
  <si>
    <t>&lt;&lt;Կարեն Դեմիրճյանի անվան Երևանի Մետրոպոլիտեն&gt;&gt; ՓԲԸ</t>
  </si>
  <si>
    <t>06 03 01 30</t>
  </si>
  <si>
    <t>Արգիշտի 1</t>
  </si>
  <si>
    <t>Երևանի քաղաքապետարան</t>
  </si>
  <si>
    <t>Վերակառուցման և զարգացման եվրոպական բանկի աջակցությամբ իրականացվող «Երևանի քաղաքային լուսավորության» դրամաշնորհային ծրագիր (Երևան համայնքի ղեկավարին պետության կողմից պատվիրակված լիազորություն)</t>
  </si>
  <si>
    <t>Վերակառուցման և զարգացման բանկ (ՎԶԵԲ)</t>
  </si>
  <si>
    <t>22.08.15</t>
  </si>
  <si>
    <t>ապրանքներ, աշխատանքներ և ծառայություններ</t>
  </si>
  <si>
    <t>Արևելյան Եվրոպայի էներգախնայողության և բնապահպանական գործընկերության ֆոնդի աջակցությամբ իրականացվող &lt;&lt;Երևանի քաղաքային լուսավորության&gt;&gt; դրամաշնորհային ծրագիր (Երևան համայնքի ղեկավարին պետության կողմից պատվիրակված լիազորություն)</t>
  </si>
  <si>
    <t xml:space="preserve"> Գերմանիայի զարգացման վարկերի բանկի  և Եվրոպական միության Հարևանության ներդրումային գործիքի աջակցությամբ իրականացվող ջրամատակարարման և ջրահեռացման ենթակառուցվածքների վերականգնման դրամաշնորհային  ծրագրի երրորդ փուլ</t>
  </si>
  <si>
    <t xml:space="preserve">Գերմանիայի զարգացման և Եվրոպական միության հարևանության ներդրումային բանկ </t>
  </si>
  <si>
    <t>08.12.2015թ.</t>
  </si>
  <si>
    <t>2020 61554</t>
  </si>
  <si>
    <t>Վերակառուցման և զարգացման եվրոպական բանկի աջակցությամբ իրականացվող Երևանի ջրամատակարարման բարելավման դրամաշնորհային ծրագիր (Երևանի համայնքի ղեկավարին պետության կողմից պատվիրակված լիազորություն)</t>
  </si>
  <si>
    <t>Վերակառուցման և զարգացման եվրոպական բանկ (ՎԶԵԲ)</t>
  </si>
  <si>
    <t>24.06.2015թ.</t>
  </si>
  <si>
    <t>Եվրոպական միության հարևանության ներդրումային ծրագրի աջակցությամբ իրականացվող Երևանի ջրամատակարարման բարելավման դրամաշնորհային  ծրագիր (Երևան համայնքի ղեկավարին պետության կողմից պատվիրակված լիազորություն)</t>
  </si>
  <si>
    <t>ԵՄ Հարևանության Ներդրումային Ծրագիրը (ՀՆԾ)</t>
  </si>
  <si>
    <t>06.06.2014</t>
  </si>
  <si>
    <t>Արևելյան Եվրոպայի էներգախնայողության և բնապահպանական գործընկերության ֆոնդի աջակցությամբ իրականացվող «Երևանի կոշտ թափոնների կառավարման» դրամաշնորհային ծրագիր (Երևան համայնքի ղեկավարին պետության կողմից պատվիրակված լիազորություն)</t>
  </si>
  <si>
    <t xml:space="preserve"> Եվրոպական միության հարևանության ներդրումային գործիքի աջակցությամբ իրականացվող «Երևանի կոշտ թափոնների կառավարման» դրամաշնորհային ծրագիր (Երևան համայնքի ղեկավարին պետության կողմից պատվիրակված լիազորություն)</t>
  </si>
  <si>
    <t>Ըստ պայամանագրի</t>
  </si>
  <si>
    <t>Վերակառուցման և զարգացման եվրոպական բանկի աջակցությամբ իրականացվող «Երևանի կոշտ թափոնների կառավարման» դրամաշնորհային ծրագիր (Երևան համայնքի ղեկավարին պետության կողմից պատվիրակված լիազորություն)</t>
  </si>
  <si>
    <t>08.04.2016</t>
  </si>
  <si>
    <t>Հանրապետության հրապարակ, Կառա տուն 3</t>
  </si>
  <si>
    <t>ՀՀ տարածքային կառավարման և զարգացման նախարարություն</t>
  </si>
  <si>
    <t>այլ ծախսեր</t>
  </si>
  <si>
    <t>01.07.16</t>
  </si>
  <si>
    <t>C33999/677/8302</t>
  </si>
  <si>
    <t>Վերակառուցման և զարգացման եվրոպական բանկի աջակցությամբ իրականացվող «Կոտայքի մարզի կոշտ թափոնների կառավարման» դրամաշնորհային ծրագիր</t>
  </si>
  <si>
    <t>ՀՀ տարածքներին զարգացմանն ուղղված միջոցառումներ</t>
  </si>
  <si>
    <t>23.09.2016</t>
  </si>
  <si>
    <t>TFOA3230</t>
  </si>
  <si>
    <t>Եվրոպական միության աջակցությամբ իրականացվող Հայաստանի տարածքային զարգացման դրամաշնորհային ծրագիր</t>
  </si>
  <si>
    <t>Եվրոմիություն</t>
  </si>
  <si>
    <t>04 05 05 05</t>
  </si>
  <si>
    <t>ըստ պայմանագրի</t>
  </si>
  <si>
    <t>ապրանքներ, աշխատանքներ և խորհրդատվական ծառայություններ</t>
  </si>
  <si>
    <t>Արևելյան Եվրոպայի էներգախնայողության և բնապահպանական գործընկերության ֆոնդի աջակցությամբ իրականացվող Երևանի մետրոպոլիտենի վերակառուցման երրորդ դրամաշնորհային ծրագիր  (Երևան համայնքի ղեկավարին պետության կողմից պատվիրակված լիազորություն)</t>
  </si>
  <si>
    <t xml:space="preserve"> Եվրոպական միության հարևանության ներդրումային ծրագրի աջակցությամբ իրականացվող Երևանի մետրոպոլիտենի վերակառուցման երկրորդ դրամաշնորհային ծրագիր  (Երևան համայնքի ղեկավարին պետության կողմից պատվիրակված լիազորություն)</t>
  </si>
  <si>
    <t>28.09.14թ.</t>
  </si>
  <si>
    <t>«Հյուսիս-Հարավ ճանապարհային միջանցքի ներդրումային ծրագրի իրականացման կազմակերպություն» ՊՈԱԿ</t>
  </si>
  <si>
    <t>04 05 01</t>
  </si>
  <si>
    <t>10 40 18</t>
  </si>
  <si>
    <t>ՀՀ տրանսպորտի և կապի նախարարություն</t>
  </si>
  <si>
    <t>ՀՀ ք. Երևան, Թումանյան 38</t>
  </si>
  <si>
    <t>ծառայություններ</t>
  </si>
  <si>
    <t>Վերակառուցման և զարգացման եվրոպական բանկի աջակցությամբ իրականացվող ՀՀ պետական սահմանի Բագրատաշեն անցման կետի կամրջի վերակառուցման ծրագրի շրջանակներում խորհրդատվական ծառայությունների ձեռքբերման դրամաշնորհային ծրագիր</t>
  </si>
  <si>
    <t>Վերակառուցման և զարգացման եվրոպական ներդրումային բանկ</t>
  </si>
  <si>
    <t>28.10.2015</t>
  </si>
  <si>
    <t>Եվրոպական ներդրումային բանկի աջակցությամբ իրականացվող Հյուսիս-Հարավ տրանսպորտային միջանցքի ծրագիր (3-րդ տրանշ)</t>
  </si>
  <si>
    <t>Եվրոպական ներդրումային բանկ Լյուքսեմբուրգ</t>
  </si>
  <si>
    <t>18.11.2016</t>
  </si>
  <si>
    <t>fi No 82.634 serias No 2010 0130</t>
  </si>
  <si>
    <t>«Բարձրավոլտ էլեկտրացանցեր» ՓԲԸ</t>
  </si>
  <si>
    <t>ք. Երևան Զորավար Անդրանիկի 1</t>
  </si>
  <si>
    <t>խորհրդատվություն,շենքեր, շինությունների կապիտալ վերանորոգմում և սարքավորումների ձեռք բերում</t>
  </si>
  <si>
    <t>Եվրոպական միության Հարևանության Ներդրումային գործիքի աջակցությամբ իրականացվող «Կովկասյան էլեկտրահաղորդման ցանց 1 (Հայաստան-Վրաստան հաղորդիչ գիծ/ ենթակայաններ)» դրամաշնորհային ծրագիր</t>
  </si>
  <si>
    <t>Եվրոմիության Հանձնաժողով ( NIF գործիքների ներքո)</t>
  </si>
  <si>
    <t>30.05.2016</t>
  </si>
  <si>
    <t>ՀՀ էներգետիկայի և բնական պաշարների նախարարություն</t>
  </si>
  <si>
    <t>ք. Երևան,  Արմենակյան 129</t>
  </si>
  <si>
    <t>Համաշխարհային բանկի աջակցությամբ իրականացվող դրամաշնորհ արդյունաբերական մասշտաբի արևային էներգիայի ծրագրի նախապատրաստման համար դրամաշնորհային ծրագիր</t>
  </si>
  <si>
    <t>05.06.2015թ.</t>
  </si>
  <si>
    <t>TF0A0418</t>
  </si>
  <si>
    <t>Համաշխարհային բանկի աջակցությամբ իրականացվող Երկրաջերմային հետախուզական հորատման դրամաշնորհային ծրագիր</t>
  </si>
  <si>
    <t>16.06.2015թ.</t>
  </si>
  <si>
    <t>TF0A0544</t>
  </si>
  <si>
    <t>Խորհրդատվություն և կարողությունների զարգացում</t>
  </si>
  <si>
    <t xml:space="preserve">ՌԴ-ի  աջակցությամբ իրականացվող Հայկական ԱԷԿ-ի N2 էներգաբլոկի շահագործման նախագծային ժամկետի երկարացման դրամաշնորհային ծրագիր </t>
  </si>
  <si>
    <t>ՌԴ</t>
  </si>
  <si>
    <t>05.02.2015</t>
  </si>
  <si>
    <t>«Գյուղական տարածքների տնտեսական զարգացման» ԾԻԳ ՊՀ</t>
  </si>
  <si>
    <t>04 02 01 25</t>
  </si>
  <si>
    <t>Երևան, Տիգրան Մեծ 4</t>
  </si>
  <si>
    <t>ՀՀ պետական  բյուջե</t>
  </si>
  <si>
    <t xml:space="preserve">Գյուղատնտեսության զարգացման միջազգային հիմնադրամի աջակցությամբիրականացվող &lt;&lt;Ենթակառուցվածքների և գյուղական ֆինանսավորման աջակցություն&gt;&gt; դրամաշնորհային ծրագիր </t>
  </si>
  <si>
    <t>ԳԶՄՀ</t>
  </si>
  <si>
    <t>12.11.2014</t>
  </si>
  <si>
    <t>Գլոբալ էկոլոգիական հիմնադրամի աջակցությամբ իրականացվող «Հայաստանում արտադրողականության աճին ուղղված հողերի կայուն կառավարում» դրամաշնորհային ծրագիր</t>
  </si>
  <si>
    <t>15.06.2016</t>
  </si>
  <si>
    <t>Դանիայի թագավորության աջակցությամբ իրականացվող  գյուղական կարողությունների ստեղծում /2/  դրամաշնորհային ծրագիր</t>
  </si>
  <si>
    <t>Դանիական Թագավորություն</t>
  </si>
  <si>
    <t>23.12.2013թ.</t>
  </si>
  <si>
    <t>SUPPL-COFIN DK-817AM</t>
  </si>
  <si>
    <t>Դանիայի թագավորության աջակցությամբ իրականացվող  գյուղական կարողությունների ստեղծում /1/  դրամաշնորհային ծրագիր</t>
  </si>
  <si>
    <t>«Արտասահմանյան ֆինանսական ծրագրերի կառավարման կենտրոն</t>
  </si>
  <si>
    <t>900000903410</t>
  </si>
  <si>
    <t>ՀՀ ՖՆ</t>
  </si>
  <si>
    <t>Հաշվետու ժամանակշրջանում Համաշխարհային բանկ է վերադարձել նախորդ տարիներին ֆինանսավորված 2,844.42 հազ ՀՀ դրամ, որը չի արտացոլվել հաշվետու ժամանակաշրջանի համար սյունակում</t>
  </si>
  <si>
    <t>Երևան 10, Հանրապետության Հրապարակ Կառավարական տուն հ. 1</t>
  </si>
  <si>
    <t>ՀՀ ՖՆ «Արտասահմանյան ֆինանսական ծրագրերի կառավարման կենտրոն»</t>
  </si>
  <si>
    <t>Ըստ պայմանագրի</t>
  </si>
  <si>
    <t xml:space="preserve"> Համաշխարհային բանկի աջակցությամբ իրականացվող Տեղական տնտեսության  ենթակառուցվածքի զարգացման դրամաշնորհային ծրագիր</t>
  </si>
  <si>
    <t>13.11.2015</t>
  </si>
  <si>
    <t>TF0A1063</t>
  </si>
  <si>
    <t>Համաշխարհային բանկի աջակցությամբ իրականացվող Հայաստանի կենսապայմանների ամբողջացված հետազոտության ընդլայնման դրամաշնորհային ծրագիր</t>
  </si>
  <si>
    <t>28.12.2016</t>
  </si>
  <si>
    <t>TF0A3852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</si>
  <si>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ծրագիր</t>
  </si>
  <si>
    <t>TF00A4543</t>
  </si>
  <si>
    <t>խորհրդատվություն, ուսուցում և խորհրդատվական ծախսեր</t>
  </si>
  <si>
    <t xml:space="preserve">գանձապետական հաշիվներով </t>
  </si>
  <si>
    <t>Հազարամյակի մարտահրավեր դրամաշնորհային ծրագիր</t>
  </si>
  <si>
    <t>ԱՄՆ կառավարություն</t>
  </si>
  <si>
    <t>Հոկտեմբեր 2011թ.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</si>
  <si>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</si>
  <si>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</si>
  <si>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</si>
  <si>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</si>
  <si>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</si>
  <si>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</si>
  <si>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</si>
  <si>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</si>
  <si>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</si>
  <si>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</si>
  <si>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</si>
  <si>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</si>
  <si>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</si>
  <si>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</si>
  <si>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</si>
  <si>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</si>
  <si>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</si>
  <si>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</si>
  <si>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</si>
  <si>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</si>
  <si>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</si>
  <si>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3</t>
  </si>
  <si>
    <t>Ուղղությունը</t>
  </si>
  <si>
    <t>Գումարը</t>
  </si>
  <si>
    <t>Հաշվետու ժամանակահատվածի համար</t>
  </si>
  <si>
    <t>Ընդհանուր ծրագրի համար</t>
  </si>
  <si>
    <t>Շրջանառման եղանակը (գանձապետական հաշիվներով/ գանձապետական հաշիվներից դուրս)</t>
  </si>
  <si>
    <t>Ուղղությունը (Հայաստանի Հանրապետության պետական բյուջե/ արտաբյուջե,այլ)</t>
  </si>
  <si>
    <t>Ծրագրի անվանումը</t>
  </si>
  <si>
    <t>Ամսաթիվը</t>
  </si>
  <si>
    <t>Հերթական համարը</t>
  </si>
  <si>
    <t>9. Չափի միավորը</t>
  </si>
  <si>
    <t>8. Ծրագիր իրականացնողը</t>
  </si>
  <si>
    <t>7.Հիմնարկի տեղական գանձապետական բաժանմունքում հաշվառման վայրը</t>
  </si>
  <si>
    <t>6. Հիմնարկը սպասարկող տեղական գանձապետական բաժանմունքի անվանումը</t>
  </si>
  <si>
    <t>5. Պետական կառավարման վերադաս մարմնի կոդը ըստ բյոըջետային ծախսերի գերատեսչական դասակարգման</t>
  </si>
  <si>
    <t xml:space="preserve">4. Պետական կառավարման վերադաս մարմնի անվանումը </t>
  </si>
  <si>
    <t>3. Հիմնարկի տեղաբաշխման մարզի կոդը ըստ բյուջետային ծախսերի տարածքային դասակարգման</t>
  </si>
  <si>
    <t>2. Փոստային հասցեն</t>
  </si>
  <si>
    <t xml:space="preserve"> 1. Հիմնարկի անվանումը  </t>
  </si>
  <si>
    <t>Այլ տեղեկություններ</t>
  </si>
  <si>
    <t>Պայմանագրով կամ համաձայնագրով դրամաշնորհի շրջանակներում փաստացի</t>
  </si>
  <si>
    <t>Պայմանագրով կամ համաձայնագրով դրամաշնորհի շրջանակներում նախատեսված</t>
  </si>
  <si>
    <t>Դրամաշնորհի</t>
  </si>
  <si>
    <t>Դրամաշնորհը տրամադրող միջազգային կազմակերպությունը, օտարերկրյա պետությունը կամ այլ անձը</t>
  </si>
  <si>
    <t>Դրամաշնորհի տրամադրման պայմանագրի կամ համաձայնագրի</t>
  </si>
  <si>
    <t>Հերթական համար</t>
  </si>
  <si>
    <t xml:space="preserve"> </t>
  </si>
  <si>
    <t>01.10.2017-31.12.2017թթ. ժամանակահատվածի համար</t>
  </si>
  <si>
    <t xml:space="preserve"> ՀԱՅԱՍՏԱՆԻ ՀԱՆՐԱՊԵՏՈՒԹՅԱՆՆ ՕՏԱՐԵՐԿՐՅԱ ՊԵՏՈՒԹՅՈՒՆՆԵՐԻ, ՄԻՋԱԶԳԱՅԻՆ ԿԱԶ«ՄԱԿԵՐՊՈՒԹՅՈՒՆՆԵՐԻ, ԻՆՉՊԵՍ ՆԱԵՎ ԱՅԼ ԱՆՁԱՆՑ ԿՈՂՄԻՑ ՏՐԱՄԱԴՐՎԱԾ ԴՐԱՄԱՇՆՈՐՀՆԵՐԻ ՄԱՍԻՆ</t>
  </si>
  <si>
    <t>Հաշվետվություն</t>
  </si>
  <si>
    <t>Օրինակելի ձև Հ-12-Բ</t>
  </si>
  <si>
    <t xml:space="preserve">ՀՀ ֆինանսների և էկոնոմիկայի նախարարի 2003թ-ի մայիսի 21-ի N 449-Ն հրամանի </t>
  </si>
  <si>
    <t>Հավելված 3</t>
  </si>
  <si>
    <t>01.01.2017-31.12.2017թթ. ժամանակահատվածի համար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</si>
</sst>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GHEA Grapalat"/>
      <family val="3"/>
    </font>
    <font>
      <sz val="8"/>
      <color indexed="8"/>
      <name val="GHEA Grapalat"/>
      <family val="3"/>
    </font>
    <font>
      <b/>
      <sz val="8"/>
      <name val="GHEA Grapalat"/>
      <family val="3"/>
    </font>
    <font>
      <b/>
      <sz val="10"/>
      <name val="GHEA Grapalat"/>
      <family val="3"/>
    </font>
    <font>
      <b/>
      <sz val="8"/>
      <color indexed="8"/>
      <name val="GHEA Grapalat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68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164" fontId="2" fillId="2" borderId="2" xfId="2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 wrapText="1"/>
    </xf>
    <xf numFmtId="164" fontId="2" fillId="2" borderId="5" xfId="2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3" fontId="4" fillId="2" borderId="5" xfId="0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44" fontId="2" fillId="2" borderId="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3" fontId="6" fillId="2" borderId="5" xfId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3" fontId="3" fillId="2" borderId="5" xfId="1" applyNumberFormat="1" applyFont="1" applyFill="1" applyBorder="1" applyAlignment="1">
      <alignment horizontal="center" vertical="center" wrapText="1"/>
    </xf>
    <xf numFmtId="43" fontId="2" fillId="2" borderId="5" xfId="1" applyNumberFormat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3" fillId="2" borderId="5" xfId="0" quotePrefix="1" applyFont="1" applyFill="1" applyBorder="1" applyAlignment="1">
      <alignment horizontal="center" vertical="center" wrapText="1"/>
    </xf>
    <xf numFmtId="14" fontId="3" fillId="2" borderId="5" xfId="0" quotePrefix="1" applyNumberFormat="1" applyFont="1" applyFill="1" applyBorder="1" applyAlignment="1">
      <alignment horizontal="center" vertical="center" wrapText="1"/>
    </xf>
    <xf numFmtId="43" fontId="3" fillId="2" borderId="5" xfId="0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textRotation="90" wrapText="1"/>
    </xf>
    <xf numFmtId="43" fontId="4" fillId="2" borderId="5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0" fillId="2" borderId="0" xfId="0" applyFill="1"/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/>
    <xf numFmtId="0" fontId="2" fillId="2" borderId="5" xfId="0" applyFont="1" applyFill="1" applyBorder="1"/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8" xfId="3" applyFont="1" applyFill="1" applyBorder="1" applyAlignment="1">
      <alignment horizontal="center" vertical="center" textRotation="90" wrapText="1"/>
    </xf>
    <xf numFmtId="0" fontId="4" fillId="2" borderId="5" xfId="3" applyFont="1" applyFill="1" applyBorder="1" applyAlignment="1">
      <alignment horizontal="center" vertical="center" textRotation="90" wrapText="1"/>
    </xf>
  </cellXfs>
  <cellStyles count="4">
    <cellStyle name="Comma" xfId="1" builtinId="3"/>
    <cellStyle name="Currency" xfId="2" builtinId="4"/>
    <cellStyle name="Normal" xfId="0" builtinId="0"/>
    <cellStyle name="Normal_APRANQACANK Hashvetv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1"/>
  <sheetViews>
    <sheetView zoomScale="90" zoomScaleNormal="90" workbookViewId="0">
      <selection activeCell="A3" sqref="A3:P3"/>
    </sheetView>
  </sheetViews>
  <sheetFormatPr defaultRowHeight="12.75" x14ac:dyDescent="0.25"/>
  <cols>
    <col min="1" max="1" width="5.7109375" style="1" bestFit="1" customWidth="1"/>
    <col min="2" max="2" width="16.28515625" style="1" bestFit="1" customWidth="1"/>
    <col min="3" max="3" width="16.85546875" style="1" customWidth="1"/>
    <col min="4" max="4" width="17.7109375" style="1" customWidth="1"/>
    <col min="5" max="5" width="32" style="1" customWidth="1"/>
    <col min="6" max="7" width="16.85546875" style="1" customWidth="1"/>
    <col min="8" max="8" width="17" style="1" customWidth="1"/>
    <col min="9" max="9" width="26.5703125" style="1" customWidth="1"/>
    <col min="10" max="10" width="17.7109375" style="1" customWidth="1"/>
    <col min="11" max="11" width="19.7109375" style="1" customWidth="1"/>
    <col min="12" max="12" width="17" style="2" customWidth="1"/>
    <col min="13" max="13" width="26.7109375" style="1" customWidth="1"/>
    <col min="14" max="14" width="16.85546875" style="1" customWidth="1"/>
    <col min="15" max="15" width="21.7109375" style="1" customWidth="1"/>
    <col min="16" max="16" width="23" style="1" customWidth="1"/>
    <col min="17" max="17" width="18.5703125" style="1" customWidth="1"/>
    <col min="18" max="22" width="16.85546875" style="1" customWidth="1"/>
    <col min="23" max="23" width="20.85546875" style="1" customWidth="1"/>
    <col min="24" max="25" width="16.85546875" style="1" customWidth="1"/>
    <col min="26" max="16384" width="9.140625" style="1"/>
  </cols>
  <sheetData>
    <row r="1" spans="1:25" ht="12.75" customHeight="1" x14ac:dyDescent="0.25">
      <c r="A1" s="54" t="s">
        <v>315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42"/>
      <c r="R1" s="42"/>
      <c r="S1" s="42"/>
    </row>
    <row r="2" spans="1:25" ht="12.75" customHeight="1" x14ac:dyDescent="0.25">
      <c r="A2" s="54" t="s">
        <v>314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42"/>
      <c r="R2" s="42"/>
      <c r="S2" s="42"/>
    </row>
    <row r="3" spans="1:25" ht="12.75" customHeight="1" x14ac:dyDescent="0.25">
      <c r="A3" s="54" t="s">
        <v>313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42"/>
      <c r="R3" s="42"/>
      <c r="S3" s="42"/>
    </row>
    <row r="4" spans="1:25" ht="12.75" customHeight="1" x14ac:dyDescent="0.25">
      <c r="A4" s="55" t="s">
        <v>312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42"/>
      <c r="R4" s="42"/>
      <c r="S4" s="42"/>
    </row>
    <row r="5" spans="1:25" ht="12.75" customHeight="1" x14ac:dyDescent="0.25">
      <c r="A5" s="55" t="s">
        <v>311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42"/>
      <c r="R5" s="42"/>
      <c r="S5" s="42"/>
    </row>
    <row r="6" spans="1:25" ht="12.75" customHeight="1" x14ac:dyDescent="0.25">
      <c r="A6" s="55" t="s">
        <v>310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42"/>
      <c r="R6" s="42"/>
      <c r="S6" s="42"/>
    </row>
    <row r="7" spans="1:25" ht="13.5" thickBot="1" x14ac:dyDescent="0.3">
      <c r="O7" s="1" t="s">
        <v>309</v>
      </c>
    </row>
    <row r="8" spans="1:25" ht="12.75" customHeight="1" x14ac:dyDescent="0.25">
      <c r="A8" s="59" t="s">
        <v>308</v>
      </c>
      <c r="B8" s="61" t="s">
        <v>307</v>
      </c>
      <c r="C8" s="61"/>
      <c r="D8" s="66" t="s">
        <v>306</v>
      </c>
      <c r="E8" s="61" t="s">
        <v>305</v>
      </c>
      <c r="F8" s="61"/>
      <c r="G8" s="61"/>
      <c r="H8" s="61" t="s">
        <v>304</v>
      </c>
      <c r="I8" s="62"/>
      <c r="J8" s="62"/>
      <c r="K8" s="62"/>
      <c r="L8" s="61" t="s">
        <v>303</v>
      </c>
      <c r="M8" s="62"/>
      <c r="N8" s="62"/>
      <c r="O8" s="62"/>
      <c r="P8" s="57" t="s">
        <v>302</v>
      </c>
      <c r="Q8" s="50" t="s">
        <v>301</v>
      </c>
      <c r="R8" s="50" t="s">
        <v>300</v>
      </c>
      <c r="S8" s="50" t="s">
        <v>299</v>
      </c>
      <c r="T8" s="50" t="s">
        <v>298</v>
      </c>
      <c r="U8" s="50" t="s">
        <v>297</v>
      </c>
      <c r="V8" s="50" t="s">
        <v>296</v>
      </c>
      <c r="W8" s="50" t="s">
        <v>295</v>
      </c>
      <c r="X8" s="50" t="s">
        <v>294</v>
      </c>
      <c r="Y8" s="64" t="s">
        <v>293</v>
      </c>
    </row>
    <row r="9" spans="1:25" x14ac:dyDescent="0.25">
      <c r="A9" s="60"/>
      <c r="B9" s="56" t="s">
        <v>292</v>
      </c>
      <c r="C9" s="49" t="s">
        <v>291</v>
      </c>
      <c r="D9" s="67"/>
      <c r="E9" s="56" t="s">
        <v>290</v>
      </c>
      <c r="F9" s="56" t="s">
        <v>289</v>
      </c>
      <c r="G9" s="56" t="s">
        <v>288</v>
      </c>
      <c r="H9" s="56" t="s">
        <v>287</v>
      </c>
      <c r="I9" s="63"/>
      <c r="J9" s="56" t="s">
        <v>286</v>
      </c>
      <c r="K9" s="56"/>
      <c r="L9" s="56" t="s">
        <v>287</v>
      </c>
      <c r="M9" s="63"/>
      <c r="N9" s="56" t="s">
        <v>286</v>
      </c>
      <c r="O9" s="56"/>
      <c r="P9" s="58"/>
      <c r="Q9" s="51"/>
      <c r="R9" s="51"/>
      <c r="S9" s="51"/>
      <c r="T9" s="51"/>
      <c r="U9" s="51"/>
      <c r="V9" s="51"/>
      <c r="W9" s="51"/>
      <c r="X9" s="51"/>
      <c r="Y9" s="65"/>
    </row>
    <row r="10" spans="1:25" x14ac:dyDescent="0.25">
      <c r="A10" s="60"/>
      <c r="B10" s="56"/>
      <c r="C10" s="49"/>
      <c r="D10" s="67"/>
      <c r="E10" s="56"/>
      <c r="F10" s="56"/>
      <c r="G10" s="56"/>
      <c r="H10" s="63"/>
      <c r="I10" s="63"/>
      <c r="J10" s="56"/>
      <c r="K10" s="56"/>
      <c r="L10" s="63"/>
      <c r="M10" s="63"/>
      <c r="N10" s="56"/>
      <c r="O10" s="56"/>
      <c r="P10" s="58"/>
      <c r="Q10" s="51"/>
      <c r="R10" s="51"/>
      <c r="S10" s="51"/>
      <c r="T10" s="51"/>
      <c r="U10" s="51"/>
      <c r="V10" s="51"/>
      <c r="W10" s="51"/>
      <c r="X10" s="51"/>
      <c r="Y10" s="65"/>
    </row>
    <row r="11" spans="1:25" ht="57" x14ac:dyDescent="0.25">
      <c r="A11" s="60"/>
      <c r="B11" s="56"/>
      <c r="C11" s="49"/>
      <c r="D11" s="67"/>
      <c r="E11" s="56"/>
      <c r="F11" s="56"/>
      <c r="G11" s="56"/>
      <c r="H11" s="41" t="s">
        <v>285</v>
      </c>
      <c r="I11" s="40" t="s">
        <v>284</v>
      </c>
      <c r="J11" s="41" t="s">
        <v>285</v>
      </c>
      <c r="K11" s="40" t="s">
        <v>284</v>
      </c>
      <c r="L11" s="41" t="s">
        <v>285</v>
      </c>
      <c r="M11" s="40" t="s">
        <v>284</v>
      </c>
      <c r="N11" s="41" t="s">
        <v>285</v>
      </c>
      <c r="O11" s="40" t="s">
        <v>284</v>
      </c>
      <c r="P11" s="58"/>
      <c r="Q11" s="51"/>
      <c r="R11" s="51"/>
      <c r="S11" s="51"/>
      <c r="T11" s="51"/>
      <c r="U11" s="51"/>
      <c r="V11" s="51"/>
      <c r="W11" s="51"/>
      <c r="X11" s="51"/>
      <c r="Y11" s="65"/>
    </row>
    <row r="12" spans="1:25" x14ac:dyDescent="0.25">
      <c r="A12" s="16">
        <v>1</v>
      </c>
      <c r="B12" s="13">
        <v>2</v>
      </c>
      <c r="C12" s="12" t="s">
        <v>283</v>
      </c>
      <c r="D12" s="12">
        <v>4</v>
      </c>
      <c r="E12" s="12" t="s">
        <v>282</v>
      </c>
      <c r="F12" s="12" t="s">
        <v>281</v>
      </c>
      <c r="G12" s="12" t="s">
        <v>280</v>
      </c>
      <c r="H12" s="12" t="s">
        <v>279</v>
      </c>
      <c r="I12" s="12" t="s">
        <v>278</v>
      </c>
      <c r="J12" s="12" t="s">
        <v>277</v>
      </c>
      <c r="K12" s="12" t="s">
        <v>276</v>
      </c>
      <c r="L12" s="12" t="s">
        <v>275</v>
      </c>
      <c r="M12" s="12" t="s">
        <v>274</v>
      </c>
      <c r="N12" s="12" t="s">
        <v>273</v>
      </c>
      <c r="O12" s="12" t="s">
        <v>272</v>
      </c>
      <c r="P12" s="12" t="s">
        <v>271</v>
      </c>
      <c r="Q12" s="12" t="s">
        <v>270</v>
      </c>
      <c r="R12" s="12" t="s">
        <v>269</v>
      </c>
      <c r="S12" s="12" t="s">
        <v>268</v>
      </c>
      <c r="T12" s="12" t="s">
        <v>267</v>
      </c>
      <c r="U12" s="12" t="s">
        <v>266</v>
      </c>
      <c r="V12" s="12" t="s">
        <v>265</v>
      </c>
      <c r="W12" s="12" t="s">
        <v>264</v>
      </c>
      <c r="X12" s="12" t="s">
        <v>263</v>
      </c>
      <c r="Y12" s="39" t="s">
        <v>262</v>
      </c>
    </row>
    <row r="13" spans="1:25" s="26" customFormat="1" ht="76.5" x14ac:dyDescent="0.25">
      <c r="A13" s="31">
        <v>1</v>
      </c>
      <c r="B13" s="11"/>
      <c r="C13" s="11" t="s">
        <v>261</v>
      </c>
      <c r="D13" s="11" t="s">
        <v>260</v>
      </c>
      <c r="E13" s="11" t="s">
        <v>259</v>
      </c>
      <c r="F13" s="11" t="s">
        <v>95</v>
      </c>
      <c r="G13" s="11" t="s">
        <v>258</v>
      </c>
      <c r="H13" s="14">
        <v>112896.4</v>
      </c>
      <c r="I13" s="11" t="s">
        <v>257</v>
      </c>
      <c r="J13" s="14">
        <v>28616.7</v>
      </c>
      <c r="K13" s="37" t="s">
        <v>248</v>
      </c>
      <c r="L13" s="14">
        <f>31668.12+31081.26+32275.37</f>
        <v>95024.75</v>
      </c>
      <c r="M13" s="37" t="s">
        <v>248</v>
      </c>
      <c r="N13" s="14">
        <v>0</v>
      </c>
      <c r="O13" s="37" t="s">
        <v>248</v>
      </c>
      <c r="P13" s="11"/>
      <c r="Q13" s="13" t="s">
        <v>247</v>
      </c>
      <c r="R13" s="13" t="s">
        <v>246</v>
      </c>
      <c r="S13" s="13"/>
      <c r="T13" s="13" t="s">
        <v>244</v>
      </c>
      <c r="U13" s="13">
        <v>104021</v>
      </c>
      <c r="V13" s="13" t="s">
        <v>2</v>
      </c>
      <c r="W13" s="34" t="s">
        <v>243</v>
      </c>
      <c r="X13" s="13" t="s">
        <v>242</v>
      </c>
      <c r="Y13" s="27" t="s">
        <v>38</v>
      </c>
    </row>
    <row r="14" spans="1:25" ht="76.5" x14ac:dyDescent="0.25">
      <c r="A14" s="16">
        <v>2</v>
      </c>
      <c r="B14" s="11" t="s">
        <v>256</v>
      </c>
      <c r="C14" s="11"/>
      <c r="D14" s="11" t="s">
        <v>104</v>
      </c>
      <c r="E14" s="11" t="s">
        <v>255</v>
      </c>
      <c r="F14" s="11" t="s">
        <v>95</v>
      </c>
      <c r="G14" s="11" t="s">
        <v>26</v>
      </c>
      <c r="H14" s="14">
        <v>3000000</v>
      </c>
      <c r="I14" s="11" t="s">
        <v>138</v>
      </c>
      <c r="J14" s="14">
        <v>24920.7</v>
      </c>
      <c r="K14" s="25" t="s">
        <v>248</v>
      </c>
      <c r="L14" s="14">
        <v>0</v>
      </c>
      <c r="M14" s="25" t="s">
        <v>248</v>
      </c>
      <c r="N14" s="14">
        <v>0</v>
      </c>
      <c r="O14" s="25" t="s">
        <v>248</v>
      </c>
      <c r="P14" s="13"/>
      <c r="Q14" s="13" t="s">
        <v>247</v>
      </c>
      <c r="R14" s="13" t="s">
        <v>246</v>
      </c>
      <c r="S14" s="13"/>
      <c r="T14" s="13" t="s">
        <v>244</v>
      </c>
      <c r="U14" s="13">
        <v>104021</v>
      </c>
      <c r="V14" s="13" t="s">
        <v>2</v>
      </c>
      <c r="W14" s="34" t="s">
        <v>243</v>
      </c>
      <c r="X14" s="13" t="s">
        <v>242</v>
      </c>
      <c r="Y14" s="27" t="s">
        <v>38</v>
      </c>
    </row>
    <row r="15" spans="1:25" ht="76.5" x14ac:dyDescent="0.25">
      <c r="A15" s="31">
        <v>3</v>
      </c>
      <c r="B15" s="11" t="s">
        <v>254</v>
      </c>
      <c r="C15" s="11" t="s">
        <v>253</v>
      </c>
      <c r="D15" s="11" t="s">
        <v>104</v>
      </c>
      <c r="E15" s="11" t="s">
        <v>252</v>
      </c>
      <c r="F15" s="11" t="s">
        <v>95</v>
      </c>
      <c r="G15" s="11" t="s">
        <v>26</v>
      </c>
      <c r="H15" s="14">
        <v>200000</v>
      </c>
      <c r="I15" s="11" t="s">
        <v>138</v>
      </c>
      <c r="J15" s="14">
        <v>22350</v>
      </c>
      <c r="K15" s="25" t="s">
        <v>248</v>
      </c>
      <c r="L15" s="15">
        <f>33688.32+22079.62+22179.09</f>
        <v>77947.03</v>
      </c>
      <c r="M15" s="25" t="s">
        <v>248</v>
      </c>
      <c r="N15" s="14">
        <v>0</v>
      </c>
      <c r="O15" s="25" t="s">
        <v>248</v>
      </c>
      <c r="P15" s="13"/>
      <c r="Q15" s="13" t="s">
        <v>247</v>
      </c>
      <c r="R15" s="13" t="s">
        <v>246</v>
      </c>
      <c r="S15" s="13"/>
      <c r="T15" s="13" t="s">
        <v>244</v>
      </c>
      <c r="U15" s="13">
        <v>104021</v>
      </c>
      <c r="V15" s="13" t="s">
        <v>2</v>
      </c>
      <c r="W15" s="34" t="s">
        <v>243</v>
      </c>
      <c r="X15" s="13" t="s">
        <v>242</v>
      </c>
      <c r="Y15" s="27" t="s">
        <v>38</v>
      </c>
    </row>
    <row r="16" spans="1:25" ht="153" x14ac:dyDescent="0.25">
      <c r="A16" s="31">
        <v>4</v>
      </c>
      <c r="B16" s="11" t="s">
        <v>251</v>
      </c>
      <c r="C16" s="11" t="s">
        <v>250</v>
      </c>
      <c r="D16" s="11" t="s">
        <v>104</v>
      </c>
      <c r="E16" s="11" t="s">
        <v>249</v>
      </c>
      <c r="F16" s="11" t="s">
        <v>95</v>
      </c>
      <c r="G16" s="11" t="s">
        <v>26</v>
      </c>
      <c r="H16" s="14">
        <v>660000</v>
      </c>
      <c r="I16" s="11" t="s">
        <v>138</v>
      </c>
      <c r="J16" s="14">
        <v>0</v>
      </c>
      <c r="K16" s="25" t="s">
        <v>248</v>
      </c>
      <c r="L16" s="14">
        <v>295605.87</v>
      </c>
      <c r="M16" s="25" t="s">
        <v>248</v>
      </c>
      <c r="N16" s="14">
        <v>0</v>
      </c>
      <c r="O16" s="25" t="s">
        <v>248</v>
      </c>
      <c r="P16" s="13"/>
      <c r="Q16" s="13" t="s">
        <v>247</v>
      </c>
      <c r="R16" s="13" t="s">
        <v>246</v>
      </c>
      <c r="S16" s="13" t="s">
        <v>245</v>
      </c>
      <c r="T16" s="13" t="s">
        <v>244</v>
      </c>
      <c r="U16" s="13">
        <v>104021</v>
      </c>
      <c r="V16" s="13" t="s">
        <v>2</v>
      </c>
      <c r="W16" s="34" t="s">
        <v>243</v>
      </c>
      <c r="X16" s="13" t="s">
        <v>242</v>
      </c>
      <c r="Y16" s="27" t="s">
        <v>38</v>
      </c>
    </row>
    <row r="17" spans="1:42" s="26" customFormat="1" ht="63.75" x14ac:dyDescent="0.25">
      <c r="A17" s="16">
        <v>5</v>
      </c>
      <c r="B17" s="11" t="s">
        <v>240</v>
      </c>
      <c r="C17" s="11" t="s">
        <v>239</v>
      </c>
      <c r="D17" s="13" t="s">
        <v>238</v>
      </c>
      <c r="E17" s="11" t="s">
        <v>241</v>
      </c>
      <c r="F17" s="11" t="s">
        <v>95</v>
      </c>
      <c r="G17" s="11" t="s">
        <v>26</v>
      </c>
      <c r="H17" s="14">
        <v>4134600</v>
      </c>
      <c r="I17" s="11" t="s">
        <v>53</v>
      </c>
      <c r="J17" s="14">
        <v>0</v>
      </c>
      <c r="K17" s="23" t="s">
        <v>53</v>
      </c>
      <c r="L17" s="14">
        <f>78116.5+23162.5</f>
        <v>101279</v>
      </c>
      <c r="M17" s="23" t="s">
        <v>53</v>
      </c>
      <c r="N17" s="14">
        <v>0</v>
      </c>
      <c r="O17" s="23" t="s">
        <v>53</v>
      </c>
      <c r="P17" s="38"/>
      <c r="Q17" s="13" t="s">
        <v>228</v>
      </c>
      <c r="R17" s="13" t="s">
        <v>230</v>
      </c>
      <c r="S17" s="13"/>
      <c r="T17" s="13" t="s">
        <v>50</v>
      </c>
      <c r="U17" s="13" t="s">
        <v>229</v>
      </c>
      <c r="V17" s="13" t="s">
        <v>2</v>
      </c>
      <c r="W17" s="13"/>
      <c r="X17" s="13" t="s">
        <v>228</v>
      </c>
      <c r="Y17" s="27" t="s">
        <v>38</v>
      </c>
    </row>
    <row r="18" spans="1:42" s="26" customFormat="1" ht="63.75" x14ac:dyDescent="0.25">
      <c r="A18" s="31">
        <v>6</v>
      </c>
      <c r="B18" s="11" t="s">
        <v>240</v>
      </c>
      <c r="C18" s="11" t="s">
        <v>239</v>
      </c>
      <c r="D18" s="13" t="s">
        <v>238</v>
      </c>
      <c r="E18" s="11" t="s">
        <v>237</v>
      </c>
      <c r="F18" s="11" t="s">
        <v>95</v>
      </c>
      <c r="G18" s="11" t="s">
        <v>26</v>
      </c>
      <c r="H18" s="14">
        <v>4134600</v>
      </c>
      <c r="I18" s="11" t="s">
        <v>53</v>
      </c>
      <c r="J18" s="14">
        <v>0</v>
      </c>
      <c r="K18" s="23" t="s">
        <v>53</v>
      </c>
      <c r="L18" s="14">
        <v>1632662.3</v>
      </c>
      <c r="M18" s="23" t="s">
        <v>53</v>
      </c>
      <c r="N18" s="14">
        <v>0</v>
      </c>
      <c r="O18" s="23" t="s">
        <v>53</v>
      </c>
      <c r="P18" s="38"/>
      <c r="Q18" s="13" t="s">
        <v>228</v>
      </c>
      <c r="R18" s="13" t="s">
        <v>230</v>
      </c>
      <c r="S18" s="13"/>
      <c r="T18" s="13" t="s">
        <v>50</v>
      </c>
      <c r="U18" s="13" t="s">
        <v>229</v>
      </c>
      <c r="V18" s="13" t="s">
        <v>2</v>
      </c>
      <c r="W18" s="13"/>
      <c r="X18" s="13" t="s">
        <v>228</v>
      </c>
      <c r="Y18" s="27" t="s">
        <v>38</v>
      </c>
    </row>
    <row r="19" spans="1:42" s="13" customFormat="1" ht="63.75" x14ac:dyDescent="0.25">
      <c r="A19" s="31">
        <v>7</v>
      </c>
      <c r="B19" s="11">
        <v>2000001401</v>
      </c>
      <c r="C19" s="13" t="s">
        <v>236</v>
      </c>
      <c r="D19" s="13" t="s">
        <v>233</v>
      </c>
      <c r="E19" s="13" t="s">
        <v>235</v>
      </c>
      <c r="F19" s="11" t="s">
        <v>231</v>
      </c>
      <c r="G19" s="11" t="s">
        <v>94</v>
      </c>
      <c r="H19" s="14">
        <v>3937500</v>
      </c>
      <c r="I19" s="11" t="s">
        <v>53</v>
      </c>
      <c r="J19" s="14">
        <v>59420</v>
      </c>
      <c r="K19" s="23" t="s">
        <v>53</v>
      </c>
      <c r="L19" s="14">
        <f>186922.9+295134.7</f>
        <v>482057.6</v>
      </c>
      <c r="M19" s="23" t="s">
        <v>53</v>
      </c>
      <c r="N19" s="14">
        <v>295134.7</v>
      </c>
      <c r="O19" s="23" t="s">
        <v>53</v>
      </c>
      <c r="Q19" s="13" t="s">
        <v>228</v>
      </c>
      <c r="R19" s="13" t="s">
        <v>230</v>
      </c>
      <c r="T19" s="13" t="s">
        <v>50</v>
      </c>
      <c r="U19" s="13" t="s">
        <v>229</v>
      </c>
      <c r="V19" s="13" t="s">
        <v>2</v>
      </c>
      <c r="W19" s="34"/>
      <c r="X19" s="13" t="s">
        <v>228</v>
      </c>
      <c r="Y19" s="27" t="s">
        <v>38</v>
      </c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ht="76.5" x14ac:dyDescent="0.25">
      <c r="A20" s="16">
        <v>8</v>
      </c>
      <c r="B20" s="11">
        <v>2000000780</v>
      </c>
      <c r="C20" s="13" t="s">
        <v>234</v>
      </c>
      <c r="D20" s="13" t="s">
        <v>233</v>
      </c>
      <c r="E20" s="13" t="s">
        <v>232</v>
      </c>
      <c r="F20" s="11" t="s">
        <v>231</v>
      </c>
      <c r="G20" s="11" t="s">
        <v>94</v>
      </c>
      <c r="H20" s="14">
        <v>231000</v>
      </c>
      <c r="I20" s="11" t="s">
        <v>53</v>
      </c>
      <c r="J20" s="14">
        <v>11884</v>
      </c>
      <c r="K20" s="23" t="s">
        <v>53</v>
      </c>
      <c r="L20" s="14">
        <v>970002</v>
      </c>
      <c r="M20" s="23" t="s">
        <v>53</v>
      </c>
      <c r="N20" s="14">
        <v>0</v>
      </c>
      <c r="O20" s="23" t="s">
        <v>53</v>
      </c>
      <c r="P20" s="38"/>
      <c r="Q20" s="13" t="s">
        <v>228</v>
      </c>
      <c r="R20" s="13" t="s">
        <v>230</v>
      </c>
      <c r="S20" s="13"/>
      <c r="T20" s="13" t="s">
        <v>50</v>
      </c>
      <c r="U20" s="13" t="s">
        <v>229</v>
      </c>
      <c r="V20" s="13" t="s">
        <v>2</v>
      </c>
      <c r="W20" s="13"/>
      <c r="X20" s="13" t="s">
        <v>228</v>
      </c>
      <c r="Y20" s="27" t="s">
        <v>38</v>
      </c>
    </row>
    <row r="21" spans="1:42" ht="51" x14ac:dyDescent="0.25">
      <c r="A21" s="31">
        <v>9</v>
      </c>
      <c r="B21" s="11"/>
      <c r="C21" s="11" t="s">
        <v>227</v>
      </c>
      <c r="D21" s="11" t="s">
        <v>226</v>
      </c>
      <c r="E21" s="11" t="s">
        <v>225</v>
      </c>
      <c r="F21" s="13" t="s">
        <v>95</v>
      </c>
      <c r="G21" s="13" t="s">
        <v>94</v>
      </c>
      <c r="H21" s="25">
        <v>30000</v>
      </c>
      <c r="I21" s="13" t="s">
        <v>224</v>
      </c>
      <c r="J21" s="14">
        <v>401679.3</v>
      </c>
      <c r="K21" s="13" t="s">
        <v>224</v>
      </c>
      <c r="L21" s="17">
        <f>3441145.7+1809744.94</f>
        <v>5250890.6400000006</v>
      </c>
      <c r="M21" s="13" t="s">
        <v>224</v>
      </c>
      <c r="N21" s="14">
        <v>0</v>
      </c>
      <c r="O21" s="13" t="s">
        <v>224</v>
      </c>
      <c r="P21" s="13"/>
      <c r="Q21" s="11" t="s">
        <v>216</v>
      </c>
      <c r="R21" s="11" t="s">
        <v>217</v>
      </c>
      <c r="S21" s="11"/>
      <c r="T21" s="11" t="s">
        <v>216</v>
      </c>
      <c r="U21" s="11">
        <v>104009</v>
      </c>
      <c r="V21" s="13" t="s">
        <v>2</v>
      </c>
      <c r="W21" s="11"/>
      <c r="X21" s="11"/>
      <c r="Y21" s="27" t="s">
        <v>38</v>
      </c>
    </row>
    <row r="22" spans="1:42" ht="51" x14ac:dyDescent="0.25">
      <c r="A22" s="31">
        <v>10</v>
      </c>
      <c r="B22" s="11" t="s">
        <v>223</v>
      </c>
      <c r="C22" s="11" t="s">
        <v>222</v>
      </c>
      <c r="D22" s="11" t="s">
        <v>104</v>
      </c>
      <c r="E22" s="11" t="s">
        <v>221</v>
      </c>
      <c r="F22" s="13" t="s">
        <v>95</v>
      </c>
      <c r="G22" s="13" t="s">
        <v>94</v>
      </c>
      <c r="H22" s="25">
        <v>8550000</v>
      </c>
      <c r="I22" s="13" t="s">
        <v>163</v>
      </c>
      <c r="J22" s="14">
        <v>494184.4</v>
      </c>
      <c r="K22" s="13" t="s">
        <v>163</v>
      </c>
      <c r="L22" s="17">
        <v>3186232.7</v>
      </c>
      <c r="M22" s="13" t="s">
        <v>163</v>
      </c>
      <c r="N22" s="14">
        <v>0</v>
      </c>
      <c r="O22" s="13" t="s">
        <v>163</v>
      </c>
      <c r="P22" s="13"/>
      <c r="Q22" s="11" t="s">
        <v>216</v>
      </c>
      <c r="R22" s="11" t="s">
        <v>217</v>
      </c>
      <c r="S22" s="11"/>
      <c r="T22" s="11" t="s">
        <v>216</v>
      </c>
      <c r="U22" s="11">
        <v>104009</v>
      </c>
      <c r="V22" s="13" t="s">
        <v>2</v>
      </c>
      <c r="W22" s="11"/>
      <c r="X22" s="11"/>
      <c r="Y22" s="27" t="s">
        <v>38</v>
      </c>
    </row>
    <row r="23" spans="1:42" ht="63.75" x14ac:dyDescent="0.25">
      <c r="A23" s="16">
        <v>11</v>
      </c>
      <c r="B23" s="11" t="s">
        <v>220</v>
      </c>
      <c r="C23" s="11" t="s">
        <v>219</v>
      </c>
      <c r="D23" s="11" t="s">
        <v>104</v>
      </c>
      <c r="E23" s="11" t="s">
        <v>218</v>
      </c>
      <c r="F23" s="13" t="s">
        <v>95</v>
      </c>
      <c r="G23" s="13" t="s">
        <v>94</v>
      </c>
      <c r="H23" s="25">
        <v>2000000</v>
      </c>
      <c r="I23" s="13" t="s">
        <v>163</v>
      </c>
      <c r="J23" s="14">
        <v>98470.9</v>
      </c>
      <c r="K23" s="13" t="s">
        <v>163</v>
      </c>
      <c r="L23" s="17">
        <f>551444.7+136019.35</f>
        <v>687464.04999999993</v>
      </c>
      <c r="M23" s="13" t="s">
        <v>163</v>
      </c>
      <c r="N23" s="14">
        <v>0</v>
      </c>
      <c r="O23" s="13" t="s">
        <v>163</v>
      </c>
      <c r="P23" s="13"/>
      <c r="Q23" s="11" t="s">
        <v>216</v>
      </c>
      <c r="R23" s="11" t="s">
        <v>217</v>
      </c>
      <c r="S23" s="11"/>
      <c r="T23" s="11" t="s">
        <v>216</v>
      </c>
      <c r="U23" s="11">
        <v>104009</v>
      </c>
      <c r="V23" s="13" t="s">
        <v>2</v>
      </c>
      <c r="W23" s="11"/>
      <c r="X23" s="11"/>
      <c r="Y23" s="27" t="s">
        <v>38</v>
      </c>
    </row>
    <row r="24" spans="1:42" s="26" customFormat="1" ht="89.25" x14ac:dyDescent="0.25">
      <c r="A24" s="31">
        <v>12</v>
      </c>
      <c r="B24" s="11">
        <v>92061760</v>
      </c>
      <c r="C24" s="11" t="s">
        <v>215</v>
      </c>
      <c r="D24" s="11" t="s">
        <v>214</v>
      </c>
      <c r="E24" s="11" t="s">
        <v>213</v>
      </c>
      <c r="F24" s="11" t="s">
        <v>95</v>
      </c>
      <c r="G24" s="11" t="s">
        <v>26</v>
      </c>
      <c r="H24" s="14">
        <v>10000000</v>
      </c>
      <c r="I24" s="13" t="s">
        <v>212</v>
      </c>
      <c r="J24" s="14">
        <v>75487.100000000006</v>
      </c>
      <c r="K24" s="13" t="s">
        <v>212</v>
      </c>
      <c r="L24" s="32">
        <v>234144.8</v>
      </c>
      <c r="M24" s="13" t="s">
        <v>212</v>
      </c>
      <c r="N24" s="25">
        <v>0</v>
      </c>
      <c r="O24" s="13" t="s">
        <v>212</v>
      </c>
      <c r="P24" s="11"/>
      <c r="Q24" s="13" t="s">
        <v>212</v>
      </c>
      <c r="R24" s="13" t="s">
        <v>211</v>
      </c>
      <c r="S24" s="13"/>
      <c r="T24" s="13" t="s">
        <v>210</v>
      </c>
      <c r="U24" s="11">
        <v>104009</v>
      </c>
      <c r="V24" s="13" t="s">
        <v>2</v>
      </c>
      <c r="W24" s="13"/>
      <c r="X24" s="13"/>
      <c r="Y24" s="27" t="s">
        <v>38</v>
      </c>
    </row>
    <row r="25" spans="1:42" ht="102" x14ac:dyDescent="0.25">
      <c r="A25" s="31">
        <v>13</v>
      </c>
      <c r="B25" s="13" t="s">
        <v>209</v>
      </c>
      <c r="C25" s="11" t="s">
        <v>208</v>
      </c>
      <c r="D25" s="13" t="s">
        <v>207</v>
      </c>
      <c r="E25" s="13" t="s">
        <v>206</v>
      </c>
      <c r="F25" s="13" t="s">
        <v>95</v>
      </c>
      <c r="G25" s="13" t="s">
        <v>94</v>
      </c>
      <c r="H25" s="25">
        <v>6000000</v>
      </c>
      <c r="I25" s="13" t="s">
        <v>202</v>
      </c>
      <c r="J25" s="14">
        <v>0</v>
      </c>
      <c r="K25" s="13" t="s">
        <v>202</v>
      </c>
      <c r="L25" s="17">
        <v>0</v>
      </c>
      <c r="M25" s="13" t="s">
        <v>202</v>
      </c>
      <c r="N25" s="14">
        <v>0</v>
      </c>
      <c r="O25" s="13" t="s">
        <v>202</v>
      </c>
      <c r="P25" s="13"/>
      <c r="Q25" s="13" t="s">
        <v>197</v>
      </c>
      <c r="R25" s="13" t="s">
        <v>201</v>
      </c>
      <c r="S25" s="13">
        <v>13</v>
      </c>
      <c r="T25" s="13" t="s">
        <v>200</v>
      </c>
      <c r="U25" s="13" t="s">
        <v>199</v>
      </c>
      <c r="V25" s="13" t="s">
        <v>51</v>
      </c>
      <c r="W25" s="13" t="s">
        <v>198</v>
      </c>
      <c r="X25" s="13" t="s">
        <v>197</v>
      </c>
      <c r="Y25" s="27" t="s">
        <v>38</v>
      </c>
    </row>
    <row r="26" spans="1:42" ht="102" x14ac:dyDescent="0.25">
      <c r="A26" s="16">
        <v>14</v>
      </c>
      <c r="B26" s="13"/>
      <c r="C26" s="11" t="s">
        <v>205</v>
      </c>
      <c r="D26" s="13" t="s">
        <v>204</v>
      </c>
      <c r="E26" s="13" t="s">
        <v>203</v>
      </c>
      <c r="F26" s="13" t="s">
        <v>95</v>
      </c>
      <c r="G26" s="13" t="s">
        <v>94</v>
      </c>
      <c r="H26" s="25">
        <v>70000</v>
      </c>
      <c r="I26" s="13" t="s">
        <v>202</v>
      </c>
      <c r="J26" s="14">
        <v>0</v>
      </c>
      <c r="K26" s="13" t="s">
        <v>202</v>
      </c>
      <c r="L26" s="17">
        <f>9018.3+13939.8</f>
        <v>22958.1</v>
      </c>
      <c r="M26" s="13" t="s">
        <v>202</v>
      </c>
      <c r="N26" s="14">
        <v>0</v>
      </c>
      <c r="O26" s="13" t="s">
        <v>202</v>
      </c>
      <c r="P26" s="13"/>
      <c r="Q26" s="13" t="s">
        <v>197</v>
      </c>
      <c r="R26" s="13" t="s">
        <v>201</v>
      </c>
      <c r="S26" s="13">
        <v>13</v>
      </c>
      <c r="T26" s="13" t="s">
        <v>200</v>
      </c>
      <c r="U26" s="13" t="s">
        <v>199</v>
      </c>
      <c r="V26" s="13" t="s">
        <v>51</v>
      </c>
      <c r="W26" s="13" t="s">
        <v>198</v>
      </c>
      <c r="X26" s="13" t="s">
        <v>197</v>
      </c>
      <c r="Y26" s="27" t="s">
        <v>38</v>
      </c>
    </row>
    <row r="27" spans="1:42" s="29" customFormat="1" ht="89.25" x14ac:dyDescent="0.25">
      <c r="A27" s="31">
        <v>15</v>
      </c>
      <c r="B27" s="11"/>
      <c r="C27" s="11" t="s">
        <v>196</v>
      </c>
      <c r="D27" s="11" t="s">
        <v>173</v>
      </c>
      <c r="E27" s="11" t="s">
        <v>195</v>
      </c>
      <c r="F27" s="11" t="s">
        <v>95</v>
      </c>
      <c r="G27" s="11" t="s">
        <v>94</v>
      </c>
      <c r="H27" s="14">
        <v>5000</v>
      </c>
      <c r="I27" s="11" t="s">
        <v>193</v>
      </c>
      <c r="J27" s="14">
        <v>364976.3</v>
      </c>
      <c r="K27" s="37" t="s">
        <v>192</v>
      </c>
      <c r="L27" s="24">
        <v>0</v>
      </c>
      <c r="M27" s="37" t="s">
        <v>177</v>
      </c>
      <c r="N27" s="14">
        <v>0</v>
      </c>
      <c r="O27" s="37" t="s">
        <v>177</v>
      </c>
      <c r="P27" s="11"/>
      <c r="Q27" s="11" t="s">
        <v>159</v>
      </c>
      <c r="R27" s="11" t="s">
        <v>158</v>
      </c>
      <c r="S27" s="36"/>
      <c r="T27" s="11" t="s">
        <v>100</v>
      </c>
      <c r="U27" s="11" t="s">
        <v>191</v>
      </c>
      <c r="V27" s="11" t="s">
        <v>51</v>
      </c>
      <c r="W27" s="35"/>
      <c r="X27" s="11" t="s">
        <v>156</v>
      </c>
      <c r="Y27" s="27" t="s">
        <v>38</v>
      </c>
    </row>
    <row r="28" spans="1:42" s="29" customFormat="1" ht="114.75" x14ac:dyDescent="0.25">
      <c r="A28" s="31">
        <v>16</v>
      </c>
      <c r="B28" s="11"/>
      <c r="C28" s="11"/>
      <c r="D28" s="11"/>
      <c r="E28" s="11" t="s">
        <v>194</v>
      </c>
      <c r="F28" s="11" t="s">
        <v>95</v>
      </c>
      <c r="G28" s="11" t="s">
        <v>94</v>
      </c>
      <c r="H28" s="14">
        <v>5000</v>
      </c>
      <c r="I28" s="11" t="s">
        <v>193</v>
      </c>
      <c r="J28" s="14">
        <v>253129.3</v>
      </c>
      <c r="K28" s="37" t="s">
        <v>192</v>
      </c>
      <c r="L28" s="24">
        <v>0</v>
      </c>
      <c r="M28" s="37" t="s">
        <v>177</v>
      </c>
      <c r="N28" s="14">
        <v>0</v>
      </c>
      <c r="O28" s="37" t="s">
        <v>177</v>
      </c>
      <c r="P28" s="11"/>
      <c r="Q28" s="11" t="s">
        <v>159</v>
      </c>
      <c r="R28" s="11" t="s">
        <v>158</v>
      </c>
      <c r="S28" s="36"/>
      <c r="T28" s="11" t="s">
        <v>100</v>
      </c>
      <c r="U28" s="11" t="s">
        <v>191</v>
      </c>
      <c r="V28" s="11" t="s">
        <v>51</v>
      </c>
      <c r="W28" s="35"/>
      <c r="X28" s="11" t="s">
        <v>156</v>
      </c>
      <c r="Y28" s="27" t="s">
        <v>38</v>
      </c>
    </row>
    <row r="29" spans="1:42" ht="51" x14ac:dyDescent="0.25">
      <c r="A29" s="16">
        <v>17</v>
      </c>
      <c r="B29" s="11"/>
      <c r="C29" s="11"/>
      <c r="D29" s="11" t="s">
        <v>190</v>
      </c>
      <c r="E29" s="11" t="s">
        <v>189</v>
      </c>
      <c r="F29" s="13" t="s">
        <v>95</v>
      </c>
      <c r="G29" s="13" t="s">
        <v>94</v>
      </c>
      <c r="H29" s="25">
        <v>2581775.2000000002</v>
      </c>
      <c r="I29" s="13" t="s">
        <v>182</v>
      </c>
      <c r="J29" s="14">
        <v>645443.80000000005</v>
      </c>
      <c r="K29" s="13" t="s">
        <v>182</v>
      </c>
      <c r="L29" s="17">
        <v>0</v>
      </c>
      <c r="M29" s="13" t="s">
        <v>182</v>
      </c>
      <c r="N29" s="14">
        <v>0</v>
      </c>
      <c r="O29" s="13" t="s">
        <v>182</v>
      </c>
      <c r="P29" s="13"/>
      <c r="Q29" s="11" t="s">
        <v>181</v>
      </c>
      <c r="R29" s="11" t="s">
        <v>180</v>
      </c>
      <c r="S29" s="11"/>
      <c r="T29" s="11" t="s">
        <v>113</v>
      </c>
      <c r="U29" s="11">
        <v>104001</v>
      </c>
      <c r="V29" s="13" t="s">
        <v>2</v>
      </c>
      <c r="W29" s="11"/>
      <c r="X29" s="11"/>
      <c r="Y29" s="27" t="s">
        <v>38</v>
      </c>
    </row>
    <row r="30" spans="1:42" s="26" customFormat="1" ht="51" x14ac:dyDescent="0.25">
      <c r="A30" s="31">
        <v>18</v>
      </c>
      <c r="B30" s="11" t="s">
        <v>188</v>
      </c>
      <c r="C30" s="11" t="s">
        <v>187</v>
      </c>
      <c r="D30" s="11" t="s">
        <v>104</v>
      </c>
      <c r="E30" s="11" t="s">
        <v>62</v>
      </c>
      <c r="F30" s="11" t="s">
        <v>95</v>
      </c>
      <c r="G30" s="11" t="s">
        <v>26</v>
      </c>
      <c r="H30" s="14">
        <v>2428.3000000000002</v>
      </c>
      <c r="I30" s="11" t="s">
        <v>186</v>
      </c>
      <c r="J30" s="14">
        <v>41356.400000000001</v>
      </c>
      <c r="K30" s="11" t="s">
        <v>186</v>
      </c>
      <c r="L30" s="24">
        <f>145248+2554.44</f>
        <v>147802.44</v>
      </c>
      <c r="M30" s="11" t="s">
        <v>186</v>
      </c>
      <c r="N30" s="14">
        <v>0</v>
      </c>
      <c r="O30" s="11" t="s">
        <v>186</v>
      </c>
      <c r="P30" s="11"/>
      <c r="Q30" s="11" t="s">
        <v>12</v>
      </c>
      <c r="R30" s="11" t="s">
        <v>60</v>
      </c>
      <c r="S30" s="11">
        <v>0</v>
      </c>
      <c r="T30" s="11"/>
      <c r="U30" s="11"/>
      <c r="V30" s="11" t="s">
        <v>51</v>
      </c>
      <c r="W30" s="11" t="s">
        <v>59</v>
      </c>
      <c r="X30" s="11"/>
      <c r="Y30" s="27" t="s">
        <v>38</v>
      </c>
    </row>
    <row r="31" spans="1:42" ht="63.75" x14ac:dyDescent="0.25">
      <c r="A31" s="31">
        <v>19</v>
      </c>
      <c r="B31" s="11"/>
      <c r="C31" s="11"/>
      <c r="D31" s="11" t="s">
        <v>108</v>
      </c>
      <c r="E31" s="11" t="s">
        <v>185</v>
      </c>
      <c r="F31" s="13" t="s">
        <v>95</v>
      </c>
      <c r="G31" s="13" t="s">
        <v>94</v>
      </c>
      <c r="H31" s="25">
        <v>254555.3</v>
      </c>
      <c r="I31" s="13" t="s">
        <v>182</v>
      </c>
      <c r="J31" s="14">
        <v>101822.1</v>
      </c>
      <c r="K31" s="13" t="s">
        <v>182</v>
      </c>
      <c r="L31" s="17">
        <v>0</v>
      </c>
      <c r="M31" s="13" t="s">
        <v>182</v>
      </c>
      <c r="N31" s="14">
        <v>0</v>
      </c>
      <c r="O31" s="13" t="s">
        <v>182</v>
      </c>
      <c r="P31" s="13"/>
      <c r="Q31" s="11" t="s">
        <v>181</v>
      </c>
      <c r="R31" s="11" t="s">
        <v>180</v>
      </c>
      <c r="S31" s="11"/>
      <c r="T31" s="11" t="s">
        <v>113</v>
      </c>
      <c r="U31" s="11">
        <v>104001</v>
      </c>
      <c r="V31" s="13" t="s">
        <v>2</v>
      </c>
      <c r="W31" s="11"/>
      <c r="X31" s="11"/>
      <c r="Y31" s="27" t="s">
        <v>38</v>
      </c>
    </row>
    <row r="32" spans="1:42" ht="89.25" x14ac:dyDescent="0.25">
      <c r="A32" s="16">
        <v>20</v>
      </c>
      <c r="B32" s="11" t="s">
        <v>184</v>
      </c>
      <c r="C32" s="11" t="s">
        <v>183</v>
      </c>
      <c r="D32" s="11" t="s">
        <v>108</v>
      </c>
      <c r="E32" s="11" t="s">
        <v>178</v>
      </c>
      <c r="F32" s="13" t="s">
        <v>95</v>
      </c>
      <c r="G32" s="13" t="s">
        <v>94</v>
      </c>
      <c r="H32" s="25">
        <v>320160</v>
      </c>
      <c r="I32" s="13" t="s">
        <v>182</v>
      </c>
      <c r="J32" s="14">
        <v>55100.5</v>
      </c>
      <c r="K32" s="13" t="s">
        <v>182</v>
      </c>
      <c r="L32" s="17">
        <v>190701.8</v>
      </c>
      <c r="M32" s="13" t="s">
        <v>182</v>
      </c>
      <c r="N32" s="14">
        <v>0</v>
      </c>
      <c r="O32" s="13" t="s">
        <v>182</v>
      </c>
      <c r="P32" s="13"/>
      <c r="Q32" s="11" t="s">
        <v>181</v>
      </c>
      <c r="R32" s="11" t="s">
        <v>180</v>
      </c>
      <c r="S32" s="11"/>
      <c r="T32" s="11" t="s">
        <v>113</v>
      </c>
      <c r="U32" s="11">
        <v>104001</v>
      </c>
      <c r="V32" s="13" t="s">
        <v>2</v>
      </c>
      <c r="W32" s="11"/>
      <c r="X32" s="11"/>
      <c r="Y32" s="27" t="s">
        <v>38</v>
      </c>
    </row>
    <row r="33" spans="1:42" s="30" customFormat="1" ht="89.25" x14ac:dyDescent="0.25">
      <c r="A33" s="31">
        <v>21</v>
      </c>
      <c r="B33" s="11"/>
      <c r="C33" s="13" t="s">
        <v>179</v>
      </c>
      <c r="D33" s="11" t="s">
        <v>170</v>
      </c>
      <c r="E33" s="11" t="s">
        <v>178</v>
      </c>
      <c r="F33" s="11" t="s">
        <v>95</v>
      </c>
      <c r="G33" s="11" t="s">
        <v>94</v>
      </c>
      <c r="H33" s="14">
        <v>448561</v>
      </c>
      <c r="I33" s="13" t="s">
        <v>163</v>
      </c>
      <c r="J33" s="14">
        <v>97488.7</v>
      </c>
      <c r="K33" s="37" t="s">
        <v>177</v>
      </c>
      <c r="L33" s="14">
        <v>0</v>
      </c>
      <c r="M33" s="37" t="s">
        <v>177</v>
      </c>
      <c r="N33" s="14">
        <v>0</v>
      </c>
      <c r="O33" s="37" t="s">
        <v>177</v>
      </c>
      <c r="P33" s="11"/>
      <c r="Q33" s="11" t="s">
        <v>159</v>
      </c>
      <c r="R33" s="11" t="s">
        <v>158</v>
      </c>
      <c r="S33" s="36"/>
      <c r="T33" s="11" t="s">
        <v>100</v>
      </c>
      <c r="U33" s="11"/>
      <c r="V33" s="11" t="s">
        <v>51</v>
      </c>
      <c r="W33" s="35"/>
      <c r="X33" s="11" t="s">
        <v>156</v>
      </c>
      <c r="Y33" s="27" t="s">
        <v>38</v>
      </c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</row>
    <row r="34" spans="1:42" ht="89.25" x14ac:dyDescent="0.25">
      <c r="A34" s="31">
        <v>22</v>
      </c>
      <c r="B34" s="13"/>
      <c r="C34" s="13"/>
      <c r="D34" s="13" t="s">
        <v>166</v>
      </c>
      <c r="E34" s="13" t="s">
        <v>176</v>
      </c>
      <c r="F34" s="11" t="s">
        <v>95</v>
      </c>
      <c r="G34" s="13" t="s">
        <v>94</v>
      </c>
      <c r="H34" s="25">
        <v>2603071.2999999998</v>
      </c>
      <c r="I34" s="11" t="s">
        <v>93</v>
      </c>
      <c r="J34" s="14">
        <v>1561842.8</v>
      </c>
      <c r="K34" s="11" t="s">
        <v>93</v>
      </c>
      <c r="L34" s="17">
        <v>0</v>
      </c>
      <c r="M34" s="11" t="s">
        <v>93</v>
      </c>
      <c r="N34" s="14">
        <v>0</v>
      </c>
      <c r="O34" s="13"/>
      <c r="P34" s="13"/>
      <c r="Q34" s="11" t="s">
        <v>159</v>
      </c>
      <c r="R34" s="11" t="s">
        <v>158</v>
      </c>
      <c r="S34" s="36"/>
      <c r="T34" s="11" t="s">
        <v>100</v>
      </c>
      <c r="U34" s="11"/>
      <c r="V34" s="11" t="s">
        <v>51</v>
      </c>
      <c r="W34" s="35"/>
      <c r="X34" s="11" t="s">
        <v>156</v>
      </c>
      <c r="Y34" s="27" t="s">
        <v>38</v>
      </c>
    </row>
    <row r="35" spans="1:42" ht="114.75" x14ac:dyDescent="0.25">
      <c r="A35" s="16">
        <v>23</v>
      </c>
      <c r="B35" s="13"/>
      <c r="C35" s="13"/>
      <c r="D35" s="13" t="s">
        <v>166</v>
      </c>
      <c r="E35" s="13" t="s">
        <v>175</v>
      </c>
      <c r="F35" s="11" t="s">
        <v>95</v>
      </c>
      <c r="G35" s="13" t="s">
        <v>94</v>
      </c>
      <c r="H35" s="25">
        <v>0</v>
      </c>
      <c r="I35" s="11" t="s">
        <v>93</v>
      </c>
      <c r="J35" s="14">
        <v>390460.6</v>
      </c>
      <c r="K35" s="11" t="s">
        <v>93</v>
      </c>
      <c r="L35" s="17">
        <v>0</v>
      </c>
      <c r="M35" s="11" t="s">
        <v>93</v>
      </c>
      <c r="N35" s="14">
        <v>0</v>
      </c>
      <c r="O35" s="13"/>
      <c r="P35" s="13"/>
      <c r="Q35" s="11" t="s">
        <v>159</v>
      </c>
      <c r="R35" s="11" t="s">
        <v>158</v>
      </c>
      <c r="S35" s="36"/>
      <c r="T35" s="11" t="s">
        <v>100</v>
      </c>
      <c r="U35" s="11"/>
      <c r="V35" s="11" t="s">
        <v>51</v>
      </c>
      <c r="W35" s="35"/>
      <c r="X35" s="11" t="s">
        <v>156</v>
      </c>
      <c r="Y35" s="27" t="s">
        <v>38</v>
      </c>
    </row>
    <row r="36" spans="1:42" ht="89.25" x14ac:dyDescent="0.25">
      <c r="A36" s="31">
        <v>24</v>
      </c>
      <c r="B36" s="13"/>
      <c r="C36" s="13" t="s">
        <v>174</v>
      </c>
      <c r="D36" s="13" t="s">
        <v>173</v>
      </c>
      <c r="E36" s="13" t="s">
        <v>172</v>
      </c>
      <c r="F36" s="11" t="s">
        <v>95</v>
      </c>
      <c r="G36" s="13" t="s">
        <v>94</v>
      </c>
      <c r="H36" s="25">
        <v>5500</v>
      </c>
      <c r="I36" s="11" t="s">
        <v>93</v>
      </c>
      <c r="J36" s="14">
        <v>165616.5</v>
      </c>
      <c r="K36" s="11" t="s">
        <v>93</v>
      </c>
      <c r="L36" s="17">
        <v>0</v>
      </c>
      <c r="M36" s="11" t="s">
        <v>93</v>
      </c>
      <c r="N36" s="14">
        <v>0</v>
      </c>
      <c r="O36" s="13"/>
      <c r="P36" s="13"/>
      <c r="Q36" s="11" t="s">
        <v>102</v>
      </c>
      <c r="R36" s="11" t="s">
        <v>158</v>
      </c>
      <c r="S36" s="36"/>
      <c r="T36" s="11" t="s">
        <v>100</v>
      </c>
      <c r="U36" s="11"/>
      <c r="V36" s="11" t="s">
        <v>51</v>
      </c>
      <c r="W36" s="35"/>
      <c r="X36" s="11" t="s">
        <v>156</v>
      </c>
      <c r="Y36" s="27" t="s">
        <v>38</v>
      </c>
    </row>
    <row r="37" spans="1:42" ht="89.25" x14ac:dyDescent="0.25">
      <c r="A37" s="31">
        <v>25</v>
      </c>
      <c r="B37" s="11"/>
      <c r="C37" s="11" t="s">
        <v>171</v>
      </c>
      <c r="D37" s="11" t="s">
        <v>170</v>
      </c>
      <c r="E37" s="11" t="s">
        <v>169</v>
      </c>
      <c r="F37" s="13" t="s">
        <v>95</v>
      </c>
      <c r="G37" s="13" t="s">
        <v>94</v>
      </c>
      <c r="H37" s="25">
        <v>6650</v>
      </c>
      <c r="I37" s="13" t="s">
        <v>163</v>
      </c>
      <c r="J37" s="14">
        <v>0</v>
      </c>
      <c r="K37" s="13" t="s">
        <v>163</v>
      </c>
      <c r="L37" s="17">
        <f>227253.8+3585.89</f>
        <v>230839.69</v>
      </c>
      <c r="M37" s="13" t="s">
        <v>163</v>
      </c>
      <c r="N37" s="14">
        <v>3585.89</v>
      </c>
      <c r="O37" s="13" t="s">
        <v>163</v>
      </c>
      <c r="P37" s="13"/>
      <c r="Q37" s="11" t="s">
        <v>102</v>
      </c>
      <c r="R37" s="11" t="s">
        <v>158</v>
      </c>
      <c r="S37" s="36"/>
      <c r="T37" s="11" t="s">
        <v>100</v>
      </c>
      <c r="U37" s="11" t="s">
        <v>157</v>
      </c>
      <c r="V37" s="11" t="s">
        <v>51</v>
      </c>
      <c r="W37" s="35"/>
      <c r="X37" s="11" t="s">
        <v>156</v>
      </c>
      <c r="Y37" s="27" t="s">
        <v>38</v>
      </c>
    </row>
    <row r="38" spans="1:42" ht="89.25" x14ac:dyDescent="0.25">
      <c r="A38" s="16">
        <v>26</v>
      </c>
      <c r="B38" s="13" t="s">
        <v>168</v>
      </c>
      <c r="C38" s="13" t="s">
        <v>167</v>
      </c>
      <c r="D38" s="13" t="s">
        <v>166</v>
      </c>
      <c r="E38" s="13" t="s">
        <v>165</v>
      </c>
      <c r="F38" s="11" t="s">
        <v>95</v>
      </c>
      <c r="G38" s="13" t="s">
        <v>94</v>
      </c>
      <c r="H38" s="14">
        <v>12000000</v>
      </c>
      <c r="I38" s="11" t="s">
        <v>93</v>
      </c>
      <c r="J38" s="14">
        <v>329395.90000000002</v>
      </c>
      <c r="K38" s="11" t="s">
        <v>93</v>
      </c>
      <c r="L38" s="17">
        <v>0</v>
      </c>
      <c r="M38" s="11" t="s">
        <v>93</v>
      </c>
      <c r="N38" s="14">
        <v>0</v>
      </c>
      <c r="O38" s="13"/>
      <c r="P38" s="13"/>
      <c r="Q38" s="11" t="s">
        <v>102</v>
      </c>
      <c r="R38" s="11" t="s">
        <v>101</v>
      </c>
      <c r="S38" s="11">
        <v>105010</v>
      </c>
      <c r="T38" s="11" t="s">
        <v>100</v>
      </c>
      <c r="U38" s="11" t="s">
        <v>99</v>
      </c>
      <c r="V38" s="11" t="s">
        <v>51</v>
      </c>
      <c r="W38" s="11"/>
      <c r="X38" s="11" t="s">
        <v>98</v>
      </c>
      <c r="Y38" s="27" t="s">
        <v>38</v>
      </c>
    </row>
    <row r="39" spans="1:42" ht="102" x14ac:dyDescent="0.25">
      <c r="A39" s="31">
        <v>27</v>
      </c>
      <c r="B39" s="13"/>
      <c r="C39" s="13"/>
      <c r="D39" s="13"/>
      <c r="E39" s="13" t="s">
        <v>164</v>
      </c>
      <c r="F39" s="11" t="s">
        <v>95</v>
      </c>
      <c r="G39" s="13" t="s">
        <v>94</v>
      </c>
      <c r="H39" s="14"/>
      <c r="I39" s="13" t="s">
        <v>163</v>
      </c>
      <c r="J39" s="14">
        <v>342259.20000000001</v>
      </c>
      <c r="K39" s="13" t="s">
        <v>163</v>
      </c>
      <c r="L39" s="17">
        <v>0</v>
      </c>
      <c r="M39" s="13" t="s">
        <v>163</v>
      </c>
      <c r="N39" s="14">
        <v>0</v>
      </c>
      <c r="O39" s="13" t="s">
        <v>163</v>
      </c>
      <c r="P39" s="13"/>
      <c r="Q39" s="11" t="s">
        <v>159</v>
      </c>
      <c r="R39" s="11" t="s">
        <v>158</v>
      </c>
      <c r="S39" s="36"/>
      <c r="T39" s="11" t="s">
        <v>100</v>
      </c>
      <c r="U39" s="11" t="s">
        <v>157</v>
      </c>
      <c r="V39" s="11" t="s">
        <v>51</v>
      </c>
      <c r="W39" s="35"/>
      <c r="X39" s="11" t="s">
        <v>156</v>
      </c>
      <c r="Y39" s="27" t="s">
        <v>38</v>
      </c>
    </row>
    <row r="40" spans="1:42" ht="89.25" x14ac:dyDescent="0.25">
      <c r="A40" s="31">
        <v>28</v>
      </c>
      <c r="B40" s="13"/>
      <c r="C40" s="13" t="s">
        <v>162</v>
      </c>
      <c r="D40" s="13" t="s">
        <v>161</v>
      </c>
      <c r="E40" s="13" t="s">
        <v>160</v>
      </c>
      <c r="F40" s="11" t="s">
        <v>95</v>
      </c>
      <c r="G40" s="13" t="s">
        <v>94</v>
      </c>
      <c r="H40" s="14">
        <v>574700</v>
      </c>
      <c r="I40" s="13" t="s">
        <v>138</v>
      </c>
      <c r="J40" s="14">
        <v>128382</v>
      </c>
      <c r="K40" s="13" t="s">
        <v>138</v>
      </c>
      <c r="L40" s="17">
        <v>0</v>
      </c>
      <c r="M40" s="13" t="s">
        <v>138</v>
      </c>
      <c r="N40" s="14">
        <v>0</v>
      </c>
      <c r="O40" s="13" t="s">
        <v>138</v>
      </c>
      <c r="P40" s="13"/>
      <c r="Q40" s="11" t="s">
        <v>159</v>
      </c>
      <c r="R40" s="11" t="s">
        <v>158</v>
      </c>
      <c r="S40" s="36"/>
      <c r="T40" s="11" t="s">
        <v>100</v>
      </c>
      <c r="U40" s="11" t="s">
        <v>157</v>
      </c>
      <c r="V40" s="11" t="s">
        <v>51</v>
      </c>
      <c r="W40" s="35"/>
      <c r="X40" s="11" t="s">
        <v>156</v>
      </c>
      <c r="Y40" s="27" t="s">
        <v>38</v>
      </c>
    </row>
    <row r="41" spans="1:42" s="13" customFormat="1" ht="89.25" x14ac:dyDescent="0.25">
      <c r="A41" s="16">
        <v>29</v>
      </c>
      <c r="B41" s="13" t="s">
        <v>155</v>
      </c>
      <c r="C41" s="13" t="s">
        <v>10</v>
      </c>
      <c r="D41" s="13" t="s">
        <v>154</v>
      </c>
      <c r="E41" s="13" t="s">
        <v>153</v>
      </c>
      <c r="F41" s="13" t="s">
        <v>95</v>
      </c>
      <c r="G41" s="13" t="s">
        <v>26</v>
      </c>
      <c r="H41" s="25">
        <v>27808.6</v>
      </c>
      <c r="I41" s="13" t="s">
        <v>138</v>
      </c>
      <c r="J41" s="14">
        <v>0</v>
      </c>
      <c r="K41" s="13" t="s">
        <v>138</v>
      </c>
      <c r="L41" s="17">
        <v>27940.61</v>
      </c>
      <c r="M41" s="13" t="s">
        <v>138</v>
      </c>
      <c r="N41" s="14">
        <v>0</v>
      </c>
      <c r="O41" s="13" t="s">
        <v>138</v>
      </c>
      <c r="P41" s="13" t="s">
        <v>148</v>
      </c>
      <c r="Q41" s="13" t="s">
        <v>147</v>
      </c>
      <c r="R41" s="13" t="s">
        <v>146</v>
      </c>
      <c r="S41" s="13" t="s">
        <v>145</v>
      </c>
      <c r="U41" s="13">
        <v>104002</v>
      </c>
      <c r="V41" s="13" t="s">
        <v>2</v>
      </c>
      <c r="W41" s="34"/>
      <c r="X41" s="13" t="s">
        <v>144</v>
      </c>
      <c r="Y41" s="27" t="s">
        <v>38</v>
      </c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42" ht="76.5" x14ac:dyDescent="0.25">
      <c r="A42" s="31">
        <v>30</v>
      </c>
      <c r="B42" s="13" t="s">
        <v>152</v>
      </c>
      <c r="C42" s="13" t="s">
        <v>151</v>
      </c>
      <c r="D42" s="13" t="s">
        <v>150</v>
      </c>
      <c r="E42" s="13" t="s">
        <v>149</v>
      </c>
      <c r="F42" s="13" t="s">
        <v>95</v>
      </c>
      <c r="G42" s="13" t="s">
        <v>26</v>
      </c>
      <c r="H42" s="25">
        <v>738000</v>
      </c>
      <c r="I42" s="13" t="s">
        <v>138</v>
      </c>
      <c r="J42" s="14">
        <v>49698.9</v>
      </c>
      <c r="K42" s="13" t="s">
        <v>138</v>
      </c>
      <c r="L42" s="17">
        <f>394218.9+46462.26+65514.06</f>
        <v>506195.22000000003</v>
      </c>
      <c r="M42" s="13" t="s">
        <v>138</v>
      </c>
      <c r="N42" s="14">
        <v>65514.06</v>
      </c>
      <c r="O42" s="13" t="s">
        <v>138</v>
      </c>
      <c r="P42" s="13" t="s">
        <v>148</v>
      </c>
      <c r="Q42" s="13" t="s">
        <v>147</v>
      </c>
      <c r="R42" s="13" t="s">
        <v>146</v>
      </c>
      <c r="S42" s="13" t="s">
        <v>145</v>
      </c>
      <c r="T42" s="13"/>
      <c r="U42" s="13">
        <v>104002</v>
      </c>
      <c r="V42" s="13" t="s">
        <v>2</v>
      </c>
      <c r="W42" s="34"/>
      <c r="X42" s="13" t="s">
        <v>144</v>
      </c>
      <c r="Y42" s="27" t="s">
        <v>38</v>
      </c>
    </row>
    <row r="43" spans="1:42" s="26" customFormat="1" ht="76.5" x14ac:dyDescent="0.25">
      <c r="A43" s="31">
        <v>31</v>
      </c>
      <c r="B43" s="11"/>
      <c r="C43" s="13" t="s">
        <v>143</v>
      </c>
      <c r="D43" s="11" t="s">
        <v>140</v>
      </c>
      <c r="E43" s="11" t="s">
        <v>142</v>
      </c>
      <c r="F43" s="13" t="s">
        <v>95</v>
      </c>
      <c r="G43" s="13" t="s">
        <v>26</v>
      </c>
      <c r="H43" s="14">
        <v>9243338</v>
      </c>
      <c r="I43" s="13" t="s">
        <v>138</v>
      </c>
      <c r="J43" s="14">
        <v>14578</v>
      </c>
      <c r="K43" s="13" t="s">
        <v>138</v>
      </c>
      <c r="L43" s="24">
        <f>1326004+357382</f>
        <v>1683386</v>
      </c>
      <c r="M43" s="13" t="s">
        <v>138</v>
      </c>
      <c r="N43" s="14">
        <v>0</v>
      </c>
      <c r="O43" s="13" t="s">
        <v>138</v>
      </c>
      <c r="P43" s="11"/>
      <c r="Q43" s="11" t="s">
        <v>70</v>
      </c>
      <c r="R43" s="11" t="s">
        <v>69</v>
      </c>
      <c r="S43" s="11">
        <v>5010306</v>
      </c>
      <c r="T43" s="11" t="s">
        <v>50</v>
      </c>
      <c r="U43" s="11">
        <v>104002</v>
      </c>
      <c r="V43" s="11" t="s">
        <v>51</v>
      </c>
      <c r="W43" s="11"/>
      <c r="X43" s="11" t="s">
        <v>68</v>
      </c>
      <c r="Y43" s="27" t="s">
        <v>38</v>
      </c>
    </row>
    <row r="44" spans="1:42" s="26" customFormat="1" ht="76.5" x14ac:dyDescent="0.25">
      <c r="A44" s="16">
        <v>32</v>
      </c>
      <c r="B44" s="11"/>
      <c r="C44" s="13" t="s">
        <v>141</v>
      </c>
      <c r="D44" s="11" t="s">
        <v>140</v>
      </c>
      <c r="E44" s="11" t="s">
        <v>139</v>
      </c>
      <c r="F44" s="13" t="s">
        <v>95</v>
      </c>
      <c r="G44" s="13" t="s">
        <v>26</v>
      </c>
      <c r="H44" s="14">
        <v>3951206</v>
      </c>
      <c r="I44" s="13" t="s">
        <v>138</v>
      </c>
      <c r="J44" s="14">
        <v>9242.4</v>
      </c>
      <c r="K44" s="13" t="s">
        <v>138</v>
      </c>
      <c r="L44" s="24">
        <f>535829.8+272991.1</f>
        <v>808820.9</v>
      </c>
      <c r="M44" s="13" t="s">
        <v>138</v>
      </c>
      <c r="N44" s="14">
        <v>272991.09999999998</v>
      </c>
      <c r="O44" s="13" t="s">
        <v>138</v>
      </c>
      <c r="P44" s="11"/>
      <c r="Q44" s="11" t="s">
        <v>70</v>
      </c>
      <c r="R44" s="11" t="s">
        <v>69</v>
      </c>
      <c r="S44" s="11">
        <v>5010306</v>
      </c>
      <c r="T44" s="11" t="s">
        <v>50</v>
      </c>
      <c r="U44" s="11">
        <v>104002</v>
      </c>
      <c r="V44" s="11" t="s">
        <v>51</v>
      </c>
      <c r="W44" s="11"/>
      <c r="X44" s="11" t="s">
        <v>68</v>
      </c>
      <c r="Y44" s="27" t="s">
        <v>38</v>
      </c>
    </row>
    <row r="45" spans="1:42" s="26" customFormat="1" ht="63.75" x14ac:dyDescent="0.25">
      <c r="A45" s="31">
        <v>33</v>
      </c>
      <c r="B45" s="11" t="s">
        <v>137</v>
      </c>
      <c r="C45" s="11" t="s">
        <v>136</v>
      </c>
      <c r="D45" s="11" t="s">
        <v>135</v>
      </c>
      <c r="E45" s="11" t="s">
        <v>134</v>
      </c>
      <c r="F45" s="11" t="s">
        <v>95</v>
      </c>
      <c r="G45" s="11" t="s">
        <v>26</v>
      </c>
      <c r="H45" s="14">
        <v>8600</v>
      </c>
      <c r="I45" s="11" t="s">
        <v>133</v>
      </c>
      <c r="J45" s="14">
        <v>173175.9</v>
      </c>
      <c r="K45" s="11" t="s">
        <v>133</v>
      </c>
      <c r="L45" s="33">
        <f>10624.5+28153.9+107785.11+303511.38+280995.44+436277.26</f>
        <v>1167347.5900000001</v>
      </c>
      <c r="M45" s="11" t="s">
        <v>133</v>
      </c>
      <c r="N45" s="14"/>
      <c r="O45" s="11" t="s">
        <v>133</v>
      </c>
      <c r="P45" s="11"/>
      <c r="Q45" s="11" t="s">
        <v>12</v>
      </c>
      <c r="R45" s="11" t="s">
        <v>132</v>
      </c>
      <c r="S45" s="11">
        <v>1</v>
      </c>
      <c r="T45" s="11"/>
      <c r="U45" s="11"/>
      <c r="V45" s="11" t="s">
        <v>51</v>
      </c>
      <c r="W45" s="11" t="s">
        <v>59</v>
      </c>
      <c r="X45" s="11"/>
      <c r="Y45" s="27" t="s">
        <v>38</v>
      </c>
    </row>
    <row r="46" spans="1:42" ht="153" x14ac:dyDescent="0.25">
      <c r="A46" s="31">
        <v>34</v>
      </c>
      <c r="B46" s="11"/>
      <c r="C46" s="13" t="s">
        <v>131</v>
      </c>
      <c r="D46" s="13" t="s">
        <v>130</v>
      </c>
      <c r="E46" s="13" t="s">
        <v>129</v>
      </c>
      <c r="F46" s="13" t="s">
        <v>95</v>
      </c>
      <c r="G46" s="13" t="s">
        <v>26</v>
      </c>
      <c r="H46" s="25">
        <v>26717.200000000001</v>
      </c>
      <c r="I46" s="11" t="s">
        <v>125</v>
      </c>
      <c r="J46" s="14">
        <v>2234.3000000000002</v>
      </c>
      <c r="K46" s="11" t="s">
        <v>125</v>
      </c>
      <c r="L46" s="17">
        <v>19840.2</v>
      </c>
      <c r="M46" s="11" t="s">
        <v>125</v>
      </c>
      <c r="N46" s="14">
        <v>0</v>
      </c>
      <c r="O46" s="11" t="s">
        <v>125</v>
      </c>
      <c r="P46" s="13"/>
      <c r="Q46" s="11" t="s">
        <v>127</v>
      </c>
      <c r="R46" s="11" t="s">
        <v>128</v>
      </c>
      <c r="S46" s="11">
        <v>105021</v>
      </c>
      <c r="T46" s="11" t="s">
        <v>127</v>
      </c>
      <c r="U46" s="11">
        <v>105021</v>
      </c>
      <c r="V46" s="11" t="s">
        <v>51</v>
      </c>
      <c r="W46" s="11"/>
      <c r="X46" s="11" t="s">
        <v>127</v>
      </c>
      <c r="Y46" s="27" t="s">
        <v>38</v>
      </c>
    </row>
    <row r="47" spans="1:42" s="26" customFormat="1" ht="63.75" x14ac:dyDescent="0.25">
      <c r="A47" s="16">
        <v>35</v>
      </c>
      <c r="B47" s="11"/>
      <c r="C47" s="11"/>
      <c r="D47" s="11"/>
      <c r="E47" s="11" t="s">
        <v>126</v>
      </c>
      <c r="F47" s="11" t="s">
        <v>95</v>
      </c>
      <c r="G47" s="11" t="s">
        <v>26</v>
      </c>
      <c r="H47" s="14">
        <v>972147.6</v>
      </c>
      <c r="I47" s="11" t="s">
        <v>125</v>
      </c>
      <c r="J47" s="14">
        <v>194429.59999999998</v>
      </c>
      <c r="K47" s="11" t="s">
        <v>125</v>
      </c>
      <c r="L47" s="32">
        <v>565440.6</v>
      </c>
      <c r="M47" s="11" t="s">
        <v>125</v>
      </c>
      <c r="N47" s="25">
        <v>565440.6</v>
      </c>
      <c r="O47" s="11" t="s">
        <v>125</v>
      </c>
      <c r="P47" s="11"/>
      <c r="Q47" s="13" t="s">
        <v>124</v>
      </c>
      <c r="R47" s="13"/>
      <c r="S47" s="13"/>
      <c r="T47" s="13" t="s">
        <v>124</v>
      </c>
      <c r="U47" s="11">
        <v>105021</v>
      </c>
      <c r="V47" s="11" t="s">
        <v>51</v>
      </c>
      <c r="W47" s="13"/>
      <c r="X47" s="13"/>
      <c r="Y47" s="27" t="s">
        <v>38</v>
      </c>
    </row>
    <row r="48" spans="1:42" ht="89.25" x14ac:dyDescent="0.25">
      <c r="A48" s="31">
        <v>36</v>
      </c>
      <c r="B48" s="13" t="s">
        <v>123</v>
      </c>
      <c r="C48" s="13" t="s">
        <v>122</v>
      </c>
      <c r="D48" s="13" t="s">
        <v>121</v>
      </c>
      <c r="E48" s="13" t="s">
        <v>120</v>
      </c>
      <c r="F48" s="11" t="s">
        <v>95</v>
      </c>
      <c r="G48" s="13" t="s">
        <v>94</v>
      </c>
      <c r="H48" s="14">
        <v>5500000</v>
      </c>
      <c r="I48" s="11" t="s">
        <v>93</v>
      </c>
      <c r="J48" s="14">
        <v>0</v>
      </c>
      <c r="K48" s="11" t="s">
        <v>93</v>
      </c>
      <c r="L48" s="17">
        <f>1560753.96+44342.84+404154.63+388090.28+357116.45+121420.66</f>
        <v>2875878.8200000003</v>
      </c>
      <c r="M48" s="11" t="s">
        <v>93</v>
      </c>
      <c r="N48" s="14">
        <v>0</v>
      </c>
      <c r="O48" s="13"/>
      <c r="P48" s="13"/>
      <c r="Q48" s="11" t="s">
        <v>102</v>
      </c>
      <c r="R48" s="11" t="s">
        <v>101</v>
      </c>
      <c r="S48" s="11">
        <v>105010</v>
      </c>
      <c r="T48" s="11" t="s">
        <v>100</v>
      </c>
      <c r="U48" s="11" t="s">
        <v>99</v>
      </c>
      <c r="V48" s="11" t="s">
        <v>51</v>
      </c>
      <c r="W48" s="11"/>
      <c r="X48" s="11" t="s">
        <v>98</v>
      </c>
      <c r="Y48" s="27" t="s">
        <v>38</v>
      </c>
    </row>
    <row r="49" spans="1:256" s="29" customFormat="1" ht="76.5" x14ac:dyDescent="0.25">
      <c r="A49" s="31">
        <v>37</v>
      </c>
      <c r="B49" s="11"/>
      <c r="C49" s="11" t="s">
        <v>119</v>
      </c>
      <c r="D49" s="11" t="s">
        <v>118</v>
      </c>
      <c r="E49" s="11" t="s">
        <v>117</v>
      </c>
      <c r="F49" s="11" t="s">
        <v>95</v>
      </c>
      <c r="G49" s="11" t="s">
        <v>94</v>
      </c>
      <c r="H49" s="14">
        <v>1539251.7</v>
      </c>
      <c r="I49" s="11" t="s">
        <v>116</v>
      </c>
      <c r="J49" s="14">
        <v>0</v>
      </c>
      <c r="K49" s="11" t="s">
        <v>116</v>
      </c>
      <c r="L49" s="24">
        <f>780677.1+30457.4</f>
        <v>811134.5</v>
      </c>
      <c r="M49" s="11" t="s">
        <v>116</v>
      </c>
      <c r="N49" s="14">
        <v>30457.4</v>
      </c>
      <c r="O49" s="11" t="s">
        <v>116</v>
      </c>
      <c r="P49" s="30"/>
      <c r="Q49" s="11" t="s">
        <v>115</v>
      </c>
      <c r="R49" s="11" t="s">
        <v>114</v>
      </c>
      <c r="S49" s="11">
        <v>10061</v>
      </c>
      <c r="T49" s="11" t="s">
        <v>113</v>
      </c>
      <c r="U49" s="11">
        <v>105013</v>
      </c>
      <c r="V49" s="11" t="s">
        <v>112</v>
      </c>
      <c r="W49" s="11">
        <v>90000025025</v>
      </c>
      <c r="X49" s="11" t="s">
        <v>111</v>
      </c>
      <c r="Y49" s="27" t="s">
        <v>38</v>
      </c>
    </row>
    <row r="50" spans="1:256" s="29" customFormat="1" ht="51" x14ac:dyDescent="0.25">
      <c r="A50" s="31">
        <v>38</v>
      </c>
      <c r="B50" s="11" t="s">
        <v>110</v>
      </c>
      <c r="C50" s="11" t="s">
        <v>109</v>
      </c>
      <c r="D50" s="11" t="s">
        <v>108</v>
      </c>
      <c r="E50" s="11" t="s">
        <v>107</v>
      </c>
      <c r="F50" s="11" t="s">
        <v>95</v>
      </c>
      <c r="G50" s="11" t="s">
        <v>94</v>
      </c>
      <c r="H50" s="14">
        <v>599370</v>
      </c>
      <c r="I50" s="11" t="s">
        <v>93</v>
      </c>
      <c r="J50" s="14">
        <v>0</v>
      </c>
      <c r="K50" s="11" t="s">
        <v>93</v>
      </c>
      <c r="L50" s="24">
        <v>312138.52</v>
      </c>
      <c r="M50" s="11" t="s">
        <v>93</v>
      </c>
      <c r="N50" s="14">
        <v>0</v>
      </c>
      <c r="O50" s="11" t="s">
        <v>93</v>
      </c>
      <c r="P50" s="30"/>
      <c r="Q50" s="11" t="s">
        <v>102</v>
      </c>
      <c r="R50" s="11" t="s">
        <v>101</v>
      </c>
      <c r="S50" s="11">
        <v>105010</v>
      </c>
      <c r="T50" s="11" t="s">
        <v>100</v>
      </c>
      <c r="U50" s="11" t="s">
        <v>99</v>
      </c>
      <c r="V50" s="11" t="s">
        <v>51</v>
      </c>
      <c r="W50" s="11"/>
      <c r="X50" s="11" t="s">
        <v>98</v>
      </c>
      <c r="Y50" s="27" t="s">
        <v>38</v>
      </c>
    </row>
    <row r="51" spans="1:256" s="29" customFormat="1" ht="38.25" x14ac:dyDescent="0.25">
      <c r="A51" s="31">
        <v>39</v>
      </c>
      <c r="B51" s="11" t="s">
        <v>106</v>
      </c>
      <c r="C51" s="11" t="s">
        <v>105</v>
      </c>
      <c r="D51" s="11" t="s">
        <v>104</v>
      </c>
      <c r="E51" s="11" t="s">
        <v>103</v>
      </c>
      <c r="F51" s="11" t="s">
        <v>95</v>
      </c>
      <c r="G51" s="11" t="s">
        <v>94</v>
      </c>
      <c r="H51" s="14">
        <v>960000</v>
      </c>
      <c r="I51" s="11" t="s">
        <v>93</v>
      </c>
      <c r="J51" s="14">
        <v>145149.70000000001</v>
      </c>
      <c r="K51" s="11" t="s">
        <v>93</v>
      </c>
      <c r="L51" s="24">
        <f>149506.88+79988.65</f>
        <v>229495.53</v>
      </c>
      <c r="M51" s="11" t="s">
        <v>93</v>
      </c>
      <c r="N51" s="14">
        <v>79988.649999999994</v>
      </c>
      <c r="O51" s="11" t="s">
        <v>93</v>
      </c>
      <c r="P51" s="30"/>
      <c r="Q51" s="11" t="s">
        <v>102</v>
      </c>
      <c r="R51" s="11" t="s">
        <v>101</v>
      </c>
      <c r="S51" s="11">
        <v>105010</v>
      </c>
      <c r="T51" s="11" t="s">
        <v>100</v>
      </c>
      <c r="U51" s="11" t="s">
        <v>99</v>
      </c>
      <c r="V51" s="11" t="s">
        <v>51</v>
      </c>
      <c r="W51" s="11"/>
      <c r="X51" s="11" t="s">
        <v>98</v>
      </c>
      <c r="Y51" s="27" t="s">
        <v>38</v>
      </c>
    </row>
    <row r="52" spans="1:256" s="18" customFormat="1" ht="63.75" x14ac:dyDescent="0.25">
      <c r="A52" s="31">
        <v>40</v>
      </c>
      <c r="B52" s="11"/>
      <c r="C52" s="11"/>
      <c r="D52" s="11"/>
      <c r="E52" s="11" t="s">
        <v>97</v>
      </c>
      <c r="F52" s="11" t="s">
        <v>95</v>
      </c>
      <c r="G52" s="11" t="s">
        <v>94</v>
      </c>
      <c r="H52" s="14">
        <v>1103873.8</v>
      </c>
      <c r="I52" s="11" t="s">
        <v>93</v>
      </c>
      <c r="J52" s="14">
        <v>0</v>
      </c>
      <c r="K52" s="11" t="s">
        <v>93</v>
      </c>
      <c r="L52" s="24">
        <v>0</v>
      </c>
      <c r="M52" s="11" t="s">
        <v>93</v>
      </c>
      <c r="N52" s="14"/>
      <c r="O52" s="11"/>
      <c r="P52" s="30"/>
      <c r="Q52" s="11"/>
      <c r="R52" s="11"/>
      <c r="S52" s="11"/>
      <c r="T52" s="11"/>
      <c r="U52" s="11"/>
      <c r="V52" s="11"/>
      <c r="W52" s="11"/>
      <c r="X52" s="11"/>
      <c r="Y52" s="27" t="s">
        <v>38</v>
      </c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  <c r="IT52" s="29"/>
      <c r="IU52" s="29"/>
      <c r="IV52" s="29"/>
    </row>
    <row r="53" spans="1:256" ht="63.75" hidden="1" x14ac:dyDescent="0.25">
      <c r="A53" s="31">
        <v>41</v>
      </c>
      <c r="B53" s="11"/>
      <c r="C53" s="11"/>
      <c r="D53" s="11"/>
      <c r="E53" s="11" t="s">
        <v>96</v>
      </c>
      <c r="F53" s="11" t="s">
        <v>95</v>
      </c>
      <c r="G53" s="11" t="s">
        <v>94</v>
      </c>
      <c r="H53" s="14">
        <v>4793.6000000000004</v>
      </c>
      <c r="I53" s="11" t="s">
        <v>93</v>
      </c>
      <c r="J53" s="14">
        <v>0</v>
      </c>
      <c r="K53" s="11" t="s">
        <v>93</v>
      </c>
      <c r="L53" s="24">
        <v>0</v>
      </c>
      <c r="M53" s="11" t="s">
        <v>93</v>
      </c>
      <c r="N53" s="14"/>
      <c r="O53" s="11"/>
      <c r="P53" s="30"/>
      <c r="Q53" s="11"/>
      <c r="R53" s="11"/>
      <c r="S53" s="11"/>
      <c r="T53" s="11"/>
      <c r="U53" s="11"/>
      <c r="V53" s="11"/>
      <c r="W53" s="11"/>
      <c r="X53" s="11"/>
      <c r="Y53" s="27" t="s">
        <v>38</v>
      </c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</row>
    <row r="54" spans="1:256" ht="63.75" x14ac:dyDescent="0.25">
      <c r="A54" s="31">
        <v>41</v>
      </c>
      <c r="B54" s="11"/>
      <c r="C54" s="11"/>
      <c r="D54" s="11"/>
      <c r="E54" s="11" t="s">
        <v>96</v>
      </c>
      <c r="F54" s="11" t="s">
        <v>95</v>
      </c>
      <c r="G54" s="11" t="s">
        <v>94</v>
      </c>
      <c r="H54" s="14">
        <v>4793.6000000000004</v>
      </c>
      <c r="I54" s="11" t="s">
        <v>93</v>
      </c>
      <c r="J54" s="14">
        <v>4793.6000000000004</v>
      </c>
      <c r="K54" s="11" t="s">
        <v>93</v>
      </c>
      <c r="L54" s="24"/>
      <c r="M54" s="11" t="s">
        <v>93</v>
      </c>
      <c r="N54" s="14"/>
      <c r="O54" s="11"/>
      <c r="P54" s="30"/>
      <c r="Q54" s="11"/>
      <c r="R54" s="11"/>
      <c r="S54" s="11"/>
      <c r="T54" s="11"/>
      <c r="U54" s="11"/>
      <c r="V54" s="11"/>
      <c r="W54" s="11"/>
      <c r="X54" s="11"/>
      <c r="Y54" s="27" t="s">
        <v>38</v>
      </c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  <c r="IM54" s="29"/>
      <c r="IN54" s="29"/>
      <c r="IO54" s="29"/>
      <c r="IP54" s="29"/>
      <c r="IQ54" s="29"/>
      <c r="IR54" s="29"/>
      <c r="IS54" s="29"/>
      <c r="IT54" s="29"/>
      <c r="IU54" s="29"/>
      <c r="IV54" s="29"/>
    </row>
    <row r="55" spans="1:256" ht="14.25" x14ac:dyDescent="0.25">
      <c r="A55" s="52" t="s">
        <v>49</v>
      </c>
      <c r="B55" s="53"/>
      <c r="C55" s="53"/>
      <c r="D55" s="53"/>
      <c r="E55" s="53"/>
      <c r="F55" s="20"/>
      <c r="G55" s="21"/>
      <c r="H55" s="28"/>
      <c r="I55" s="28"/>
      <c r="J55" s="28">
        <f>SUM(J13:J54)</f>
        <v>6287589.6000000006</v>
      </c>
      <c r="K55" s="28">
        <f>SUM(K13:K54)</f>
        <v>0</v>
      </c>
      <c r="L55" s="28">
        <f>SUM(L13:L54)</f>
        <v>22613231.260000005</v>
      </c>
      <c r="M55" s="28">
        <f>SUM(M13:M54)</f>
        <v>0</v>
      </c>
      <c r="N55" s="28">
        <f>SUM(N13:N54)</f>
        <v>1313112.3999999999</v>
      </c>
      <c r="O55" s="21"/>
      <c r="P55" s="20"/>
      <c r="Q55" s="20"/>
      <c r="R55" s="20"/>
      <c r="S55" s="20"/>
      <c r="T55" s="20"/>
      <c r="U55" s="20"/>
      <c r="V55" s="20"/>
      <c r="W55" s="20"/>
      <c r="X55" s="20"/>
      <c r="Y55" s="19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18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8"/>
      <c r="FT55" s="18"/>
      <c r="FU55" s="18"/>
      <c r="FV55" s="18"/>
      <c r="FW55" s="18"/>
      <c r="FX55" s="18"/>
      <c r="FY55" s="18"/>
      <c r="FZ55" s="18"/>
      <c r="GA55" s="18"/>
      <c r="GB55" s="18"/>
      <c r="GC55" s="18"/>
      <c r="GD55" s="18"/>
      <c r="GE55" s="18"/>
      <c r="GF55" s="18"/>
      <c r="GG55" s="18"/>
      <c r="GH55" s="18"/>
      <c r="GI55" s="18"/>
      <c r="GJ55" s="18"/>
      <c r="GK55" s="18"/>
      <c r="GL55" s="18"/>
      <c r="GM55" s="18"/>
      <c r="GN55" s="18"/>
      <c r="GO55" s="18"/>
      <c r="GP55" s="18"/>
      <c r="GQ55" s="18"/>
      <c r="GR55" s="18"/>
      <c r="GS55" s="18"/>
      <c r="GT55" s="18"/>
      <c r="GU55" s="18"/>
      <c r="GV55" s="18"/>
      <c r="GW55" s="18"/>
      <c r="GX55" s="18"/>
      <c r="GY55" s="18"/>
      <c r="GZ55" s="18"/>
      <c r="HA55" s="18"/>
      <c r="HB55" s="18"/>
      <c r="HC55" s="18"/>
      <c r="HD55" s="18"/>
      <c r="HE55" s="18"/>
      <c r="HF55" s="18"/>
      <c r="HG55" s="18"/>
      <c r="HH55" s="18"/>
      <c r="HI55" s="18"/>
      <c r="HJ55" s="18"/>
      <c r="HK55" s="18"/>
      <c r="HL55" s="18"/>
      <c r="HM55" s="18"/>
      <c r="HN55" s="18"/>
      <c r="HO55" s="18"/>
      <c r="HP55" s="18"/>
      <c r="HQ55" s="18"/>
      <c r="HR55" s="18"/>
      <c r="HS55" s="18"/>
      <c r="HT55" s="18"/>
      <c r="HU55" s="18"/>
      <c r="HV55" s="18"/>
      <c r="HW55" s="18"/>
      <c r="HX55" s="18"/>
      <c r="HY55" s="18"/>
      <c r="HZ55" s="18"/>
      <c r="IA55" s="18"/>
      <c r="IB55" s="18"/>
      <c r="IC55" s="18"/>
      <c r="ID55" s="18"/>
      <c r="IE55" s="18"/>
      <c r="IF55" s="18"/>
      <c r="IG55" s="18"/>
      <c r="IH55" s="18"/>
      <c r="II55" s="18"/>
      <c r="IJ55" s="18"/>
      <c r="IK55" s="18"/>
      <c r="IL55" s="18"/>
      <c r="IM55" s="18"/>
      <c r="IN55" s="18"/>
      <c r="IO55" s="18"/>
      <c r="IP55" s="18"/>
      <c r="IQ55" s="18"/>
      <c r="IR55" s="18"/>
      <c r="IS55" s="18"/>
      <c r="IT55" s="18"/>
      <c r="IU55" s="18"/>
      <c r="IV55" s="18"/>
    </row>
    <row r="56" spans="1:256" ht="63.75" x14ac:dyDescent="0.25">
      <c r="A56" s="16">
        <v>1</v>
      </c>
      <c r="B56" s="11" t="s">
        <v>92</v>
      </c>
      <c r="C56" s="11" t="s">
        <v>91</v>
      </c>
      <c r="D56" s="11" t="s">
        <v>90</v>
      </c>
      <c r="E56" s="11" t="s">
        <v>89</v>
      </c>
      <c r="F56" s="11" t="s">
        <v>54</v>
      </c>
      <c r="G56" s="11" t="s">
        <v>26</v>
      </c>
      <c r="H56" s="14">
        <v>27355</v>
      </c>
      <c r="I56" s="11" t="s">
        <v>88</v>
      </c>
      <c r="J56" s="17">
        <v>22916.68</v>
      </c>
      <c r="K56" s="13" t="s">
        <v>88</v>
      </c>
      <c r="L56" s="17">
        <v>22916.68</v>
      </c>
      <c r="M56" s="13" t="s">
        <v>88</v>
      </c>
      <c r="N56" s="24">
        <v>0</v>
      </c>
      <c r="O56" s="13"/>
      <c r="P56" s="13" t="s">
        <v>87</v>
      </c>
      <c r="Q56" s="13"/>
      <c r="R56" s="13" t="s">
        <v>86</v>
      </c>
      <c r="S56" s="13" t="s">
        <v>85</v>
      </c>
      <c r="T56" s="13">
        <v>104003</v>
      </c>
      <c r="U56" s="13" t="s">
        <v>84</v>
      </c>
      <c r="V56" s="13" t="s">
        <v>83</v>
      </c>
      <c r="W56" s="13" t="s">
        <v>82</v>
      </c>
      <c r="X56" s="13" t="s">
        <v>0</v>
      </c>
      <c r="Y56" s="27" t="s">
        <v>38</v>
      </c>
    </row>
    <row r="57" spans="1:256" ht="63.75" x14ac:dyDescent="0.25">
      <c r="A57" s="16">
        <v>2</v>
      </c>
      <c r="B57" s="11" t="s">
        <v>74</v>
      </c>
      <c r="C57" s="11" t="s">
        <v>81</v>
      </c>
      <c r="D57" s="11" t="s">
        <v>80</v>
      </c>
      <c r="E57" s="11" t="s">
        <v>79</v>
      </c>
      <c r="F57" s="11" t="s">
        <v>54</v>
      </c>
      <c r="G57" s="11" t="s">
        <v>26</v>
      </c>
      <c r="H57" s="25">
        <v>1651.9</v>
      </c>
      <c r="I57" s="11" t="s">
        <v>71</v>
      </c>
      <c r="J57" s="14">
        <v>447953.00000000006</v>
      </c>
      <c r="K57" s="11" t="s">
        <v>71</v>
      </c>
      <c r="L57" s="17">
        <f>449807.3+5627.97</f>
        <v>455435.26999999996</v>
      </c>
      <c r="M57" s="11" t="s">
        <v>71</v>
      </c>
      <c r="N57" s="24">
        <v>0</v>
      </c>
      <c r="O57" s="13"/>
      <c r="P57" s="13" t="s">
        <v>78</v>
      </c>
      <c r="Q57" s="13" t="s">
        <v>77</v>
      </c>
      <c r="R57" s="13">
        <v>10061</v>
      </c>
      <c r="S57" s="13" t="s">
        <v>75</v>
      </c>
      <c r="T57" s="13">
        <v>105003</v>
      </c>
      <c r="U57" s="13" t="s">
        <v>2</v>
      </c>
      <c r="V57" s="12" t="s">
        <v>76</v>
      </c>
      <c r="W57" s="13" t="s">
        <v>75</v>
      </c>
      <c r="X57" s="13" t="s">
        <v>0</v>
      </c>
      <c r="Y57" s="27" t="s">
        <v>38</v>
      </c>
    </row>
    <row r="58" spans="1:256" s="26" customFormat="1" ht="76.5" x14ac:dyDescent="0.25">
      <c r="A58" s="16">
        <v>3</v>
      </c>
      <c r="B58" s="11" t="s">
        <v>74</v>
      </c>
      <c r="C58" s="11" t="s">
        <v>73</v>
      </c>
      <c r="D58" s="11" t="s">
        <v>65</v>
      </c>
      <c r="E58" s="11" t="s">
        <v>72</v>
      </c>
      <c r="F58" s="11" t="s">
        <v>54</v>
      </c>
      <c r="G58" s="11" t="s">
        <v>26</v>
      </c>
      <c r="H58" s="25">
        <v>2500000</v>
      </c>
      <c r="I58" s="11" t="s">
        <v>71</v>
      </c>
      <c r="J58" s="14">
        <v>626293.5</v>
      </c>
      <c r="K58" s="11" t="s">
        <v>71</v>
      </c>
      <c r="L58" s="17">
        <f>603131+23162.5</f>
        <v>626293.5</v>
      </c>
      <c r="M58" s="11" t="s">
        <v>71</v>
      </c>
      <c r="N58" s="24">
        <v>0</v>
      </c>
      <c r="O58" s="11" t="s">
        <v>71</v>
      </c>
      <c r="P58" s="11"/>
      <c r="Q58" s="11" t="s">
        <v>70</v>
      </c>
      <c r="R58" s="11" t="s">
        <v>69</v>
      </c>
      <c r="S58" s="11">
        <v>5010306</v>
      </c>
      <c r="T58" s="11" t="s">
        <v>50</v>
      </c>
      <c r="U58" s="11">
        <v>104002</v>
      </c>
      <c r="V58" s="11" t="s">
        <v>51</v>
      </c>
      <c r="W58" s="11"/>
      <c r="X58" s="11" t="s">
        <v>68</v>
      </c>
      <c r="Y58" s="27" t="s">
        <v>38</v>
      </c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</row>
    <row r="59" spans="1:256" ht="38.25" x14ac:dyDescent="0.25">
      <c r="A59" s="16">
        <v>4</v>
      </c>
      <c r="B59" s="13" t="s">
        <v>67</v>
      </c>
      <c r="C59" s="13" t="s">
        <v>66</v>
      </c>
      <c r="D59" s="13" t="s">
        <v>65</v>
      </c>
      <c r="E59" s="13" t="s">
        <v>64</v>
      </c>
      <c r="F59" s="13" t="s">
        <v>54</v>
      </c>
      <c r="G59" s="13" t="s">
        <v>26</v>
      </c>
      <c r="H59" s="25">
        <v>366205</v>
      </c>
      <c r="I59" s="13" t="s">
        <v>53</v>
      </c>
      <c r="J59" s="25">
        <v>148100.91</v>
      </c>
      <c r="K59" s="13" t="s">
        <v>53</v>
      </c>
      <c r="L59" s="17">
        <f>102635.1+25380.8+20085.01</f>
        <v>148100.91</v>
      </c>
      <c r="M59" s="13" t="s">
        <v>53</v>
      </c>
      <c r="N59" s="24">
        <v>0</v>
      </c>
      <c r="O59" s="13" t="s">
        <v>53</v>
      </c>
      <c r="P59" s="13"/>
      <c r="Q59" s="13" t="s">
        <v>50</v>
      </c>
      <c r="R59" s="13" t="s">
        <v>63</v>
      </c>
      <c r="S59" s="13"/>
      <c r="T59" s="13" t="s">
        <v>50</v>
      </c>
      <c r="U59" s="13">
        <v>4090109</v>
      </c>
      <c r="V59" s="13" t="s">
        <v>51</v>
      </c>
      <c r="W59" s="13"/>
      <c r="X59" s="13" t="s">
        <v>50</v>
      </c>
      <c r="Y59" s="27" t="s">
        <v>38</v>
      </c>
    </row>
    <row r="60" spans="1:256" s="18" customFormat="1" ht="191.25" x14ac:dyDescent="0.25">
      <c r="A60" s="16">
        <v>5</v>
      </c>
      <c r="B60" s="11"/>
      <c r="C60" s="12" t="s">
        <v>16</v>
      </c>
      <c r="D60" s="12" t="s">
        <v>15</v>
      </c>
      <c r="E60" s="11" t="s">
        <v>62</v>
      </c>
      <c r="F60" s="13" t="s">
        <v>54</v>
      </c>
      <c r="G60" s="11" t="s">
        <v>26</v>
      </c>
      <c r="H60" s="14">
        <v>293520.5</v>
      </c>
      <c r="I60" s="11" t="s">
        <v>61</v>
      </c>
      <c r="J60" s="14">
        <v>57043.199999999997</v>
      </c>
      <c r="K60" s="11" t="s">
        <v>61</v>
      </c>
      <c r="L60" s="24">
        <v>57043.199999999997</v>
      </c>
      <c r="M60" s="11" t="s">
        <v>61</v>
      </c>
      <c r="N60" s="24">
        <v>0</v>
      </c>
      <c r="O60" s="13" t="s">
        <v>53</v>
      </c>
      <c r="P60" s="11" t="s">
        <v>11</v>
      </c>
      <c r="Q60" s="11" t="s">
        <v>12</v>
      </c>
      <c r="R60" s="11" t="s">
        <v>60</v>
      </c>
      <c r="S60" s="11">
        <v>0</v>
      </c>
      <c r="T60" s="11" t="s">
        <v>11</v>
      </c>
      <c r="U60" s="11"/>
      <c r="V60" s="11" t="s">
        <v>51</v>
      </c>
      <c r="W60" s="11" t="s">
        <v>59</v>
      </c>
      <c r="X60" s="11"/>
      <c r="Y60" s="27" t="s">
        <v>38</v>
      </c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6"/>
      <c r="EI60" s="26"/>
      <c r="EJ60" s="26"/>
      <c r="EK60" s="26"/>
      <c r="EL60" s="26"/>
      <c r="EM60" s="26"/>
      <c r="EN60" s="26"/>
      <c r="EO60" s="26"/>
      <c r="EP60" s="26"/>
      <c r="EQ60" s="26"/>
      <c r="ER60" s="26"/>
      <c r="ES60" s="26"/>
      <c r="ET60" s="26"/>
      <c r="EU60" s="26"/>
      <c r="EV60" s="26"/>
      <c r="EW60" s="26"/>
      <c r="EX60" s="26"/>
      <c r="EY60" s="26"/>
      <c r="EZ60" s="26"/>
      <c r="FA60" s="26"/>
      <c r="FB60" s="26"/>
      <c r="FC60" s="26"/>
      <c r="FD60" s="26"/>
      <c r="FE60" s="26"/>
      <c r="FF60" s="26"/>
      <c r="FG60" s="26"/>
      <c r="FH60" s="26"/>
      <c r="FI60" s="26"/>
      <c r="FJ60" s="26"/>
      <c r="FK60" s="26"/>
      <c r="FL60" s="26"/>
      <c r="FM60" s="26"/>
      <c r="FN60" s="26"/>
      <c r="FO60" s="26"/>
      <c r="FP60" s="26"/>
      <c r="FQ60" s="26"/>
      <c r="FR60" s="26"/>
      <c r="FS60" s="26"/>
      <c r="FT60" s="26"/>
      <c r="FU60" s="26"/>
      <c r="FV60" s="26"/>
      <c r="FW60" s="26"/>
      <c r="FX60" s="26"/>
      <c r="FY60" s="26"/>
      <c r="FZ60" s="26"/>
      <c r="GA60" s="26"/>
      <c r="GB60" s="26"/>
      <c r="GC60" s="26"/>
      <c r="GD60" s="26"/>
      <c r="GE60" s="26"/>
      <c r="GF60" s="26"/>
      <c r="GG60" s="26"/>
      <c r="GH60" s="26"/>
      <c r="GI60" s="26"/>
      <c r="GJ60" s="26"/>
      <c r="GK60" s="26"/>
      <c r="GL60" s="26"/>
      <c r="GM60" s="26"/>
      <c r="GN60" s="26"/>
      <c r="GO60" s="26"/>
      <c r="GP60" s="26"/>
      <c r="GQ60" s="26"/>
      <c r="GR60" s="26"/>
      <c r="GS60" s="26"/>
      <c r="GT60" s="26"/>
      <c r="GU60" s="26"/>
      <c r="GV60" s="26"/>
      <c r="GW60" s="26"/>
      <c r="GX60" s="26"/>
      <c r="GY60" s="26"/>
      <c r="GZ60" s="26"/>
      <c r="HA60" s="26"/>
      <c r="HB60" s="26"/>
      <c r="HC60" s="26"/>
      <c r="HD60" s="26"/>
      <c r="HE60" s="26"/>
      <c r="HF60" s="26"/>
      <c r="HG60" s="26"/>
      <c r="HH60" s="26"/>
      <c r="HI60" s="26"/>
      <c r="HJ60" s="26"/>
      <c r="HK60" s="26"/>
      <c r="HL60" s="26"/>
      <c r="HM60" s="26"/>
      <c r="HN60" s="26"/>
      <c r="HO60" s="26"/>
      <c r="HP60" s="26"/>
      <c r="HQ60" s="26"/>
      <c r="HR60" s="26"/>
      <c r="HS60" s="26"/>
      <c r="HT60" s="26"/>
      <c r="HU60" s="26"/>
      <c r="HV60" s="26"/>
      <c r="HW60" s="26"/>
      <c r="HX60" s="26"/>
      <c r="HY60" s="26"/>
      <c r="HZ60" s="26"/>
      <c r="IA60" s="26"/>
      <c r="IB60" s="26"/>
      <c r="IC60" s="26"/>
      <c r="ID60" s="26"/>
      <c r="IE60" s="26"/>
      <c r="IF60" s="26"/>
      <c r="IG60" s="26"/>
      <c r="IH60" s="26"/>
      <c r="II60" s="26"/>
      <c r="IJ60" s="26"/>
      <c r="IK60" s="26"/>
      <c r="IL60" s="26"/>
      <c r="IM60" s="26"/>
      <c r="IN60" s="26"/>
      <c r="IO60" s="26"/>
      <c r="IP60" s="26"/>
      <c r="IQ60" s="26"/>
      <c r="IR60" s="26"/>
      <c r="IS60" s="26"/>
      <c r="IT60" s="26"/>
      <c r="IU60" s="26"/>
      <c r="IV60" s="26"/>
    </row>
    <row r="61" spans="1:256" ht="51" x14ac:dyDescent="0.25">
      <c r="A61" s="16">
        <v>6</v>
      </c>
      <c r="B61" s="13" t="s">
        <v>58</v>
      </c>
      <c r="C61" s="13" t="s">
        <v>57</v>
      </c>
      <c r="D61" s="13" t="s">
        <v>56</v>
      </c>
      <c r="E61" s="13" t="s">
        <v>55</v>
      </c>
      <c r="F61" s="11" t="s">
        <v>54</v>
      </c>
      <c r="G61" s="11" t="s">
        <v>26</v>
      </c>
      <c r="H61" s="25">
        <v>749110</v>
      </c>
      <c r="I61" s="13" t="s">
        <v>53</v>
      </c>
      <c r="J61" s="14">
        <v>37485.74</v>
      </c>
      <c r="K61" s="23" t="s">
        <v>53</v>
      </c>
      <c r="L61" s="14">
        <f>17925.5+6287.5+13272.74</f>
        <v>37485.74</v>
      </c>
      <c r="M61" s="23" t="s">
        <v>53</v>
      </c>
      <c r="N61" s="24">
        <v>0</v>
      </c>
      <c r="O61" s="23" t="s">
        <v>53</v>
      </c>
      <c r="P61" s="22"/>
      <c r="Q61" s="13" t="s">
        <v>12</v>
      </c>
      <c r="R61" s="11" t="s">
        <v>52</v>
      </c>
      <c r="S61" s="13"/>
      <c r="T61" s="13" t="s">
        <v>50</v>
      </c>
      <c r="U61" s="13">
        <v>1010117</v>
      </c>
      <c r="V61" s="11" t="s">
        <v>51</v>
      </c>
      <c r="W61" s="13" t="s">
        <v>50</v>
      </c>
      <c r="X61" s="13"/>
      <c r="Y61" s="27" t="s">
        <v>38</v>
      </c>
    </row>
    <row r="62" spans="1:256" ht="14.25" x14ac:dyDescent="0.25">
      <c r="A62" s="52" t="s">
        <v>49</v>
      </c>
      <c r="B62" s="53"/>
      <c r="C62" s="53"/>
      <c r="D62" s="53"/>
      <c r="E62" s="53"/>
      <c r="F62" s="20"/>
      <c r="G62" s="20"/>
      <c r="H62" s="20"/>
      <c r="I62" s="20"/>
      <c r="J62" s="21">
        <f>SUM(J56:J61)</f>
        <v>1339793.03</v>
      </c>
      <c r="K62" s="21"/>
      <c r="L62" s="21">
        <f>SUM(L56:L61)</f>
        <v>1347275.2999999998</v>
      </c>
      <c r="M62" s="21"/>
      <c r="N62" s="21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19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8"/>
      <c r="HO62" s="18"/>
      <c r="HP62" s="18"/>
      <c r="HQ62" s="18"/>
      <c r="HR62" s="18"/>
      <c r="HS62" s="18"/>
      <c r="HT62" s="18"/>
      <c r="HU62" s="18"/>
      <c r="HV62" s="18"/>
      <c r="HW62" s="18"/>
      <c r="HX62" s="18"/>
      <c r="HY62" s="18"/>
      <c r="HZ62" s="18"/>
      <c r="IA62" s="18"/>
      <c r="IB62" s="18"/>
      <c r="IC62" s="18"/>
      <c r="ID62" s="18"/>
      <c r="IE62" s="18"/>
      <c r="IF62" s="18"/>
      <c r="IG62" s="18"/>
      <c r="IH62" s="18"/>
      <c r="II62" s="18"/>
      <c r="IJ62" s="18"/>
      <c r="IK62" s="18"/>
      <c r="IL62" s="18"/>
      <c r="IM62" s="18"/>
      <c r="IN62" s="18"/>
      <c r="IO62" s="18"/>
      <c r="IP62" s="18"/>
      <c r="IQ62" s="18"/>
      <c r="IR62" s="18"/>
      <c r="IS62" s="18"/>
      <c r="IT62" s="18"/>
      <c r="IU62" s="18"/>
      <c r="IV62" s="18"/>
    </row>
    <row r="63" spans="1:256" ht="76.5" x14ac:dyDescent="0.25">
      <c r="A63" s="16">
        <v>1</v>
      </c>
      <c r="B63" s="11" t="s">
        <v>48</v>
      </c>
      <c r="C63" s="11" t="s">
        <v>47</v>
      </c>
      <c r="D63" s="11" t="s">
        <v>46</v>
      </c>
      <c r="E63" s="11" t="s">
        <v>45</v>
      </c>
      <c r="F63" s="11" t="s">
        <v>40</v>
      </c>
      <c r="G63" s="11" t="s">
        <v>6</v>
      </c>
      <c r="H63" s="11">
        <v>708116</v>
      </c>
      <c r="I63" s="11" t="s">
        <v>44</v>
      </c>
      <c r="J63" s="14">
        <v>0</v>
      </c>
      <c r="K63" s="13" t="s">
        <v>44</v>
      </c>
      <c r="L63" s="17">
        <v>708116</v>
      </c>
      <c r="M63" s="13" t="s">
        <v>44</v>
      </c>
      <c r="N63" s="17">
        <v>0</v>
      </c>
      <c r="O63" s="13" t="s">
        <v>44</v>
      </c>
      <c r="P63" s="13" t="s">
        <v>43</v>
      </c>
      <c r="Q63" s="13" t="s">
        <v>42</v>
      </c>
      <c r="R63" s="13" t="s">
        <v>41</v>
      </c>
      <c r="S63" s="13"/>
      <c r="T63" s="13" t="s">
        <v>40</v>
      </c>
      <c r="U63" s="13"/>
      <c r="V63" s="13"/>
      <c r="W63" s="13"/>
      <c r="X63" s="13" t="s">
        <v>39</v>
      </c>
      <c r="Y63" s="10" t="s">
        <v>38</v>
      </c>
    </row>
    <row r="64" spans="1:256" ht="51" x14ac:dyDescent="0.25">
      <c r="A64" s="16">
        <v>2</v>
      </c>
      <c r="B64" s="13"/>
      <c r="C64" s="13" t="s">
        <v>37</v>
      </c>
      <c r="D64" s="13" t="s">
        <v>36</v>
      </c>
      <c r="E64" s="13" t="s">
        <v>35</v>
      </c>
      <c r="F64" s="13" t="s">
        <v>7</v>
      </c>
      <c r="G64" s="11" t="s">
        <v>6</v>
      </c>
      <c r="H64" s="14">
        <v>103281</v>
      </c>
      <c r="I64" s="13" t="s">
        <v>34</v>
      </c>
      <c r="J64" s="14">
        <v>0</v>
      </c>
      <c r="K64" s="13" t="s">
        <v>34</v>
      </c>
      <c r="L64" s="17">
        <v>77460</v>
      </c>
      <c r="M64" s="13" t="s">
        <v>34</v>
      </c>
      <c r="N64" s="17">
        <v>0</v>
      </c>
      <c r="O64" s="13" t="s">
        <v>34</v>
      </c>
      <c r="P64" s="13"/>
      <c r="Q64" s="13" t="s">
        <v>34</v>
      </c>
      <c r="R64" s="13" t="s">
        <v>33</v>
      </c>
      <c r="S64" s="13">
        <v>10061</v>
      </c>
      <c r="T64" s="13" t="s">
        <v>1</v>
      </c>
      <c r="U64" s="13">
        <v>104006</v>
      </c>
      <c r="V64" s="13" t="s">
        <v>2</v>
      </c>
      <c r="W64" s="12"/>
      <c r="X64" s="13" t="s">
        <v>1</v>
      </c>
      <c r="Y64" s="10" t="s">
        <v>38</v>
      </c>
    </row>
    <row r="65" spans="1:25" ht="89.25" x14ac:dyDescent="0.25">
      <c r="A65" s="16">
        <v>3</v>
      </c>
      <c r="B65" s="13"/>
      <c r="C65" s="13" t="s">
        <v>32</v>
      </c>
      <c r="D65" s="13" t="s">
        <v>31</v>
      </c>
      <c r="E65" s="13" t="s">
        <v>30</v>
      </c>
      <c r="F65" s="13" t="s">
        <v>7</v>
      </c>
      <c r="G65" s="11" t="s">
        <v>6</v>
      </c>
      <c r="H65" s="14">
        <v>1200000</v>
      </c>
      <c r="I65" s="13" t="s">
        <v>29</v>
      </c>
      <c r="J65" s="14">
        <v>0</v>
      </c>
      <c r="K65" s="13" t="s">
        <v>29</v>
      </c>
      <c r="L65" s="14">
        <v>38206.54</v>
      </c>
      <c r="M65" s="13" t="s">
        <v>29</v>
      </c>
      <c r="N65" s="17">
        <v>0</v>
      </c>
      <c r="O65" s="13" t="s">
        <v>29</v>
      </c>
      <c r="P65" s="13"/>
      <c r="Q65" s="13" t="s">
        <v>4</v>
      </c>
      <c r="R65" s="13" t="s">
        <v>3</v>
      </c>
      <c r="S65" s="13">
        <v>10061</v>
      </c>
      <c r="T65" s="13" t="s">
        <v>1</v>
      </c>
      <c r="U65" s="13">
        <v>104006</v>
      </c>
      <c r="V65" s="13" t="s">
        <v>2</v>
      </c>
      <c r="W65" s="12"/>
      <c r="X65" s="13" t="s">
        <v>1</v>
      </c>
      <c r="Y65" s="10" t="s">
        <v>0</v>
      </c>
    </row>
    <row r="66" spans="1:25" ht="51" x14ac:dyDescent="0.25">
      <c r="A66" s="16">
        <v>4</v>
      </c>
      <c r="B66" s="11"/>
      <c r="C66" s="11" t="s">
        <v>28</v>
      </c>
      <c r="D66" s="11" t="s">
        <v>9</v>
      </c>
      <c r="E66" s="11" t="s">
        <v>27</v>
      </c>
      <c r="F66" s="13" t="s">
        <v>7</v>
      </c>
      <c r="G66" s="11" t="s">
        <v>26</v>
      </c>
      <c r="H66" s="14">
        <v>240000</v>
      </c>
      <c r="I66" s="11" t="s">
        <v>25</v>
      </c>
      <c r="J66" s="14">
        <v>0</v>
      </c>
      <c r="K66" s="11" t="s">
        <v>25</v>
      </c>
      <c r="L66" s="15">
        <f>20000+18000</f>
        <v>38000</v>
      </c>
      <c r="M66" s="11">
        <v>28100</v>
      </c>
      <c r="N66" s="15">
        <v>18000</v>
      </c>
      <c r="O66" s="11" t="s">
        <v>25</v>
      </c>
      <c r="P66" s="13"/>
      <c r="Q66" s="13" t="s">
        <v>4</v>
      </c>
      <c r="R66" s="13" t="s">
        <v>3</v>
      </c>
      <c r="S66" s="13">
        <v>10061</v>
      </c>
      <c r="T66" s="13" t="s">
        <v>1</v>
      </c>
      <c r="U66" s="13">
        <v>104006</v>
      </c>
      <c r="V66" s="13" t="s">
        <v>2</v>
      </c>
      <c r="W66" s="12"/>
      <c r="X66" s="13" t="s">
        <v>1</v>
      </c>
      <c r="Y66" s="10" t="s">
        <v>0</v>
      </c>
    </row>
    <row r="67" spans="1:25" ht="51" x14ac:dyDescent="0.25">
      <c r="A67" s="16">
        <v>5</v>
      </c>
      <c r="B67" s="11"/>
      <c r="C67" s="11" t="s">
        <v>24</v>
      </c>
      <c r="D67" s="11" t="s">
        <v>9</v>
      </c>
      <c r="E67" s="11" t="s">
        <v>23</v>
      </c>
      <c r="F67" s="13" t="s">
        <v>7</v>
      </c>
      <c r="G67" s="11" t="s">
        <v>6</v>
      </c>
      <c r="H67" s="14">
        <v>56781.3</v>
      </c>
      <c r="I67" s="14" t="s">
        <v>17</v>
      </c>
      <c r="J67" s="14">
        <v>0</v>
      </c>
      <c r="K67" s="14" t="s">
        <v>17</v>
      </c>
      <c r="L67" s="15">
        <f>39746.945+17034.4</f>
        <v>56781.345000000001</v>
      </c>
      <c r="M67" s="14" t="s">
        <v>17</v>
      </c>
      <c r="N67" s="15">
        <v>17034.400000000001</v>
      </c>
      <c r="O67" s="14" t="s">
        <v>17</v>
      </c>
      <c r="P67" s="13"/>
      <c r="Q67" s="13" t="s">
        <v>4</v>
      </c>
      <c r="R67" s="13" t="s">
        <v>3</v>
      </c>
      <c r="S67" s="13">
        <v>10061</v>
      </c>
      <c r="T67" s="13" t="s">
        <v>1</v>
      </c>
      <c r="U67" s="13">
        <v>104006</v>
      </c>
      <c r="V67" s="13" t="s">
        <v>2</v>
      </c>
      <c r="W67" s="12"/>
      <c r="X67" s="13" t="s">
        <v>1</v>
      </c>
      <c r="Y67" s="10" t="s">
        <v>0</v>
      </c>
    </row>
    <row r="68" spans="1:25" ht="76.5" x14ac:dyDescent="0.25">
      <c r="A68" s="16">
        <v>6</v>
      </c>
      <c r="B68" s="11"/>
      <c r="C68" s="11" t="s">
        <v>22</v>
      </c>
      <c r="D68" s="11" t="s">
        <v>19</v>
      </c>
      <c r="E68" s="11" t="s">
        <v>21</v>
      </c>
      <c r="F68" s="13" t="s">
        <v>20</v>
      </c>
      <c r="G68" s="11" t="s">
        <v>6</v>
      </c>
      <c r="H68" s="14">
        <v>88315</v>
      </c>
      <c r="I68" s="11" t="s">
        <v>21</v>
      </c>
      <c r="J68" s="14">
        <v>88315</v>
      </c>
      <c r="K68" s="13" t="s">
        <v>20</v>
      </c>
      <c r="L68" s="15">
        <v>44157.5</v>
      </c>
      <c r="M68" s="11" t="s">
        <v>21</v>
      </c>
      <c r="N68" s="15">
        <v>0</v>
      </c>
      <c r="O68" s="13" t="s">
        <v>20</v>
      </c>
      <c r="P68" s="13"/>
      <c r="Q68" s="13" t="s">
        <v>4</v>
      </c>
      <c r="R68" s="13" t="s">
        <v>3</v>
      </c>
      <c r="S68" s="13">
        <v>10061</v>
      </c>
      <c r="T68" s="13" t="s">
        <v>1</v>
      </c>
      <c r="U68" s="13">
        <v>104006</v>
      </c>
      <c r="V68" s="13" t="s">
        <v>2</v>
      </c>
      <c r="W68" s="12"/>
      <c r="X68" s="13" t="s">
        <v>1</v>
      </c>
      <c r="Y68" s="10" t="s">
        <v>0</v>
      </c>
    </row>
    <row r="69" spans="1:25" ht="51" x14ac:dyDescent="0.25">
      <c r="A69" s="16">
        <v>7</v>
      </c>
      <c r="B69" s="11"/>
      <c r="C69" s="11"/>
      <c r="D69" s="11" t="s">
        <v>19</v>
      </c>
      <c r="E69" s="11" t="s">
        <v>18</v>
      </c>
      <c r="F69" s="13" t="s">
        <v>7</v>
      </c>
      <c r="G69" s="11" t="s">
        <v>6</v>
      </c>
      <c r="H69" s="14">
        <v>25975</v>
      </c>
      <c r="I69" s="14" t="s">
        <v>17</v>
      </c>
      <c r="J69" s="14">
        <v>25975</v>
      </c>
      <c r="K69" s="14" t="s">
        <v>17</v>
      </c>
      <c r="L69" s="15">
        <v>25975</v>
      </c>
      <c r="M69" s="14" t="s">
        <v>17</v>
      </c>
      <c r="N69" s="15">
        <v>25975</v>
      </c>
      <c r="O69" s="14" t="s">
        <v>17</v>
      </c>
      <c r="P69" s="13"/>
      <c r="Q69" s="13" t="s">
        <v>4</v>
      </c>
      <c r="R69" s="13" t="s">
        <v>3</v>
      </c>
      <c r="S69" s="13">
        <v>10061</v>
      </c>
      <c r="T69" s="13" t="s">
        <v>1</v>
      </c>
      <c r="U69" s="13">
        <v>104006</v>
      </c>
      <c r="V69" s="13" t="s">
        <v>2</v>
      </c>
      <c r="W69" s="12"/>
      <c r="X69" s="13" t="s">
        <v>1</v>
      </c>
      <c r="Y69" s="10" t="s">
        <v>0</v>
      </c>
    </row>
    <row r="70" spans="1:25" ht="102" x14ac:dyDescent="0.25">
      <c r="A70" s="16">
        <v>8</v>
      </c>
      <c r="B70" s="11"/>
      <c r="C70" s="12" t="s">
        <v>16</v>
      </c>
      <c r="D70" s="11" t="s">
        <v>15</v>
      </c>
      <c r="E70" s="11" t="s">
        <v>14</v>
      </c>
      <c r="F70" s="13" t="s">
        <v>7</v>
      </c>
      <c r="G70" s="11" t="s">
        <v>6</v>
      </c>
      <c r="H70" s="14">
        <v>119353.8</v>
      </c>
      <c r="I70" s="14" t="s">
        <v>13</v>
      </c>
      <c r="J70" s="14">
        <v>0</v>
      </c>
      <c r="K70" s="14" t="s">
        <v>13</v>
      </c>
      <c r="L70" s="15">
        <v>17507.7</v>
      </c>
      <c r="M70" s="13" t="s">
        <v>13</v>
      </c>
      <c r="N70" s="15">
        <v>0</v>
      </c>
      <c r="O70" s="14" t="s">
        <v>13</v>
      </c>
      <c r="P70" s="13"/>
      <c r="Q70" s="11" t="s">
        <v>11</v>
      </c>
      <c r="R70" s="11" t="s">
        <v>12</v>
      </c>
      <c r="S70" s="13">
        <v>10061</v>
      </c>
      <c r="T70" s="11" t="s">
        <v>11</v>
      </c>
      <c r="U70" s="13">
        <v>104006</v>
      </c>
      <c r="V70" s="13" t="s">
        <v>2</v>
      </c>
      <c r="W70" s="12"/>
      <c r="X70" s="11" t="s">
        <v>11</v>
      </c>
      <c r="Y70" s="10" t="s">
        <v>0</v>
      </c>
    </row>
    <row r="71" spans="1:25" ht="128.25" thickBot="1" x14ac:dyDescent="0.3">
      <c r="A71" s="9">
        <v>9</v>
      </c>
      <c r="B71" s="4"/>
      <c r="C71" s="4" t="s">
        <v>10</v>
      </c>
      <c r="D71" s="8" t="s">
        <v>9</v>
      </c>
      <c r="E71" s="4" t="s">
        <v>8</v>
      </c>
      <c r="F71" s="4" t="s">
        <v>7</v>
      </c>
      <c r="G71" s="8" t="s">
        <v>6</v>
      </c>
      <c r="H71" s="6">
        <v>204000</v>
      </c>
      <c r="I71" s="6" t="s">
        <v>5</v>
      </c>
      <c r="J71" s="6">
        <v>0</v>
      </c>
      <c r="K71" s="6" t="s">
        <v>5</v>
      </c>
      <c r="L71" s="6">
        <v>254955</v>
      </c>
      <c r="M71" s="6" t="s">
        <v>5</v>
      </c>
      <c r="N71" s="7">
        <v>0</v>
      </c>
      <c r="O71" s="6" t="s">
        <v>5</v>
      </c>
      <c r="P71" s="4"/>
      <c r="Q71" s="4" t="s">
        <v>4</v>
      </c>
      <c r="R71" s="4" t="s">
        <v>3</v>
      </c>
      <c r="S71" s="4">
        <v>10061</v>
      </c>
      <c r="T71" s="4" t="s">
        <v>1</v>
      </c>
      <c r="U71" s="4">
        <v>104006</v>
      </c>
      <c r="V71" s="4" t="s">
        <v>2</v>
      </c>
      <c r="W71" s="5"/>
      <c r="X71" s="4" t="s">
        <v>1</v>
      </c>
      <c r="Y71" s="3" t="s">
        <v>0</v>
      </c>
    </row>
  </sheetData>
  <mergeCells count="33">
    <mergeCell ref="A6:P6"/>
    <mergeCell ref="G9:G11"/>
    <mergeCell ref="H9:I10"/>
    <mergeCell ref="S8:S11"/>
    <mergeCell ref="N9:O10"/>
    <mergeCell ref="Q8:Q11"/>
    <mergeCell ref="D8:D11"/>
    <mergeCell ref="E8:G8"/>
    <mergeCell ref="H8:K8"/>
    <mergeCell ref="B9:B11"/>
    <mergeCell ref="X8:X11"/>
    <mergeCell ref="E9:E11"/>
    <mergeCell ref="Y8:Y11"/>
    <mergeCell ref="R8:R11"/>
    <mergeCell ref="V8:V11"/>
    <mergeCell ref="T8:T11"/>
    <mergeCell ref="U8:U11"/>
    <mergeCell ref="C9:C11"/>
    <mergeCell ref="W8:W11"/>
    <mergeCell ref="A55:E55"/>
    <mergeCell ref="A62:E62"/>
    <mergeCell ref="A1:P1"/>
    <mergeCell ref="A2:P2"/>
    <mergeCell ref="A3:P3"/>
    <mergeCell ref="A4:P4"/>
    <mergeCell ref="A5:P5"/>
    <mergeCell ref="F9:F11"/>
    <mergeCell ref="P8:P11"/>
    <mergeCell ref="A8:A11"/>
    <mergeCell ref="B8:C8"/>
    <mergeCell ref="L8:O8"/>
    <mergeCell ref="J9:K10"/>
    <mergeCell ref="L9:M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0"/>
  <sheetViews>
    <sheetView tabSelected="1" workbookViewId="0">
      <selection activeCell="AB14" sqref="AB14"/>
    </sheetView>
  </sheetViews>
  <sheetFormatPr defaultRowHeight="12.75" x14ac:dyDescent="0.25"/>
  <cols>
    <col min="1" max="1" width="4.85546875" style="1" customWidth="1"/>
    <col min="2" max="2" width="16.28515625" style="1" bestFit="1" customWidth="1"/>
    <col min="3" max="4" width="16.85546875" style="1" customWidth="1"/>
    <col min="5" max="5" width="34.140625" style="1" customWidth="1"/>
    <col min="6" max="7" width="16.85546875" style="1" customWidth="1"/>
    <col min="8" max="8" width="18.7109375" style="1" customWidth="1"/>
    <col min="9" max="9" width="25.7109375" style="1" customWidth="1"/>
    <col min="10" max="10" width="20.7109375" style="1" customWidth="1"/>
    <col min="11" max="11" width="24.42578125" style="1" customWidth="1"/>
    <col min="12" max="12" width="19.5703125" style="2" customWidth="1"/>
    <col min="13" max="13" width="26" style="1" customWidth="1"/>
    <col min="14" max="14" width="16.85546875" style="1" customWidth="1"/>
    <col min="15" max="15" width="21.7109375" style="1" customWidth="1"/>
    <col min="16" max="16" width="23" style="1" customWidth="1"/>
    <col min="17" max="17" width="18.5703125" style="1" customWidth="1"/>
    <col min="18" max="22" width="16.85546875" style="1" customWidth="1"/>
    <col min="23" max="23" width="20.85546875" style="1" customWidth="1"/>
    <col min="24" max="25" width="16.85546875" style="1" customWidth="1"/>
    <col min="26" max="16384" width="9.140625" style="1"/>
  </cols>
  <sheetData>
    <row r="1" spans="1:256" x14ac:dyDescent="0.25">
      <c r="A1" s="54" t="s">
        <v>315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42"/>
      <c r="R1" s="42"/>
      <c r="S1" s="42"/>
    </row>
    <row r="2" spans="1:256" x14ac:dyDescent="0.25">
      <c r="A2" s="54" t="s">
        <v>314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42"/>
      <c r="R2" s="42"/>
      <c r="S2" s="42"/>
    </row>
    <row r="3" spans="1:256" x14ac:dyDescent="0.25">
      <c r="A3" s="54" t="s">
        <v>313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42"/>
      <c r="R3" s="42"/>
      <c r="S3" s="42"/>
    </row>
    <row r="4" spans="1:256" x14ac:dyDescent="0.25">
      <c r="A4" s="55" t="s">
        <v>312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42"/>
      <c r="R4" s="42"/>
      <c r="S4" s="42"/>
    </row>
    <row r="5" spans="1:256" x14ac:dyDescent="0.25">
      <c r="A5" s="55" t="s">
        <v>311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42"/>
      <c r="R5" s="42"/>
      <c r="S5" s="42"/>
    </row>
    <row r="6" spans="1:256" x14ac:dyDescent="0.25">
      <c r="A6" s="55" t="s">
        <v>316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42"/>
      <c r="R6" s="42"/>
      <c r="S6" s="42"/>
    </row>
    <row r="7" spans="1:256" ht="13.5" thickBot="1" x14ac:dyDescent="0.3">
      <c r="O7" s="1" t="s">
        <v>309</v>
      </c>
    </row>
    <row r="8" spans="1:256" x14ac:dyDescent="0.25">
      <c r="A8" s="59" t="s">
        <v>308</v>
      </c>
      <c r="B8" s="61" t="s">
        <v>307</v>
      </c>
      <c r="C8" s="61"/>
      <c r="D8" s="66" t="s">
        <v>306</v>
      </c>
      <c r="E8" s="61" t="s">
        <v>305</v>
      </c>
      <c r="F8" s="61"/>
      <c r="G8" s="61"/>
      <c r="H8" s="61" t="s">
        <v>304</v>
      </c>
      <c r="I8" s="62"/>
      <c r="J8" s="62"/>
      <c r="K8" s="62"/>
      <c r="L8" s="61" t="s">
        <v>303</v>
      </c>
      <c r="M8" s="62"/>
      <c r="N8" s="62"/>
      <c r="O8" s="62"/>
      <c r="P8" s="57" t="s">
        <v>302</v>
      </c>
      <c r="Q8" s="50" t="s">
        <v>301</v>
      </c>
      <c r="R8" s="50" t="s">
        <v>300</v>
      </c>
      <c r="S8" s="50" t="s">
        <v>299</v>
      </c>
      <c r="T8" s="50" t="s">
        <v>298</v>
      </c>
      <c r="U8" s="50" t="s">
        <v>297</v>
      </c>
      <c r="V8" s="50" t="s">
        <v>296</v>
      </c>
      <c r="W8" s="50" t="s">
        <v>295</v>
      </c>
      <c r="X8" s="50" t="s">
        <v>294</v>
      </c>
      <c r="Y8" s="64" t="s">
        <v>293</v>
      </c>
    </row>
    <row r="9" spans="1:256" x14ac:dyDescent="0.25">
      <c r="A9" s="60"/>
      <c r="B9" s="56" t="s">
        <v>292</v>
      </c>
      <c r="C9" s="49" t="s">
        <v>291</v>
      </c>
      <c r="D9" s="67"/>
      <c r="E9" s="56" t="s">
        <v>290</v>
      </c>
      <c r="F9" s="56" t="s">
        <v>289</v>
      </c>
      <c r="G9" s="56" t="s">
        <v>288</v>
      </c>
      <c r="H9" s="56" t="s">
        <v>287</v>
      </c>
      <c r="I9" s="63"/>
      <c r="J9" s="56" t="s">
        <v>286</v>
      </c>
      <c r="K9" s="56"/>
      <c r="L9" s="56" t="s">
        <v>287</v>
      </c>
      <c r="M9" s="63"/>
      <c r="N9" s="56" t="s">
        <v>286</v>
      </c>
      <c r="O9" s="56"/>
      <c r="P9" s="58"/>
      <c r="Q9" s="51"/>
      <c r="R9" s="51"/>
      <c r="S9" s="51"/>
      <c r="T9" s="51"/>
      <c r="U9" s="51"/>
      <c r="V9" s="51"/>
      <c r="W9" s="51"/>
      <c r="X9" s="51"/>
      <c r="Y9" s="65"/>
    </row>
    <row r="10" spans="1:256" x14ac:dyDescent="0.25">
      <c r="A10" s="60"/>
      <c r="B10" s="56"/>
      <c r="C10" s="49"/>
      <c r="D10" s="67"/>
      <c r="E10" s="56"/>
      <c r="F10" s="56"/>
      <c r="G10" s="56"/>
      <c r="H10" s="63"/>
      <c r="I10" s="63"/>
      <c r="J10" s="56"/>
      <c r="K10" s="56"/>
      <c r="L10" s="63"/>
      <c r="M10" s="63"/>
      <c r="N10" s="56"/>
      <c r="O10" s="56"/>
      <c r="P10" s="58"/>
      <c r="Q10" s="51"/>
      <c r="R10" s="51"/>
      <c r="S10" s="51"/>
      <c r="T10" s="51"/>
      <c r="U10" s="51"/>
      <c r="V10" s="51"/>
      <c r="W10" s="51"/>
      <c r="X10" s="51"/>
      <c r="Y10" s="65"/>
    </row>
    <row r="11" spans="1:256" ht="38.25" x14ac:dyDescent="0.25">
      <c r="A11" s="60"/>
      <c r="B11" s="56"/>
      <c r="C11" s="49"/>
      <c r="D11" s="67"/>
      <c r="E11" s="56"/>
      <c r="F11" s="56"/>
      <c r="G11" s="56"/>
      <c r="H11" s="41" t="s">
        <v>285</v>
      </c>
      <c r="I11" s="41" t="s">
        <v>284</v>
      </c>
      <c r="J11" s="41" t="s">
        <v>285</v>
      </c>
      <c r="K11" s="46" t="s">
        <v>284</v>
      </c>
      <c r="L11" s="41" t="s">
        <v>285</v>
      </c>
      <c r="M11" s="46" t="s">
        <v>284</v>
      </c>
      <c r="N11" s="41" t="s">
        <v>285</v>
      </c>
      <c r="O11" s="46" t="s">
        <v>284</v>
      </c>
      <c r="P11" s="58"/>
      <c r="Q11" s="51"/>
      <c r="R11" s="51"/>
      <c r="S11" s="51"/>
      <c r="T11" s="51"/>
      <c r="U11" s="51"/>
      <c r="V11" s="51"/>
      <c r="W11" s="51"/>
      <c r="X11" s="51"/>
      <c r="Y11" s="65"/>
    </row>
    <row r="12" spans="1:256" x14ac:dyDescent="0.25">
      <c r="A12" s="16">
        <v>1</v>
      </c>
      <c r="B12" s="13">
        <v>2</v>
      </c>
      <c r="C12" s="12" t="s">
        <v>283</v>
      </c>
      <c r="D12" s="12">
        <v>4</v>
      </c>
      <c r="E12" s="12" t="s">
        <v>282</v>
      </c>
      <c r="F12" s="12" t="s">
        <v>281</v>
      </c>
      <c r="G12" s="12" t="s">
        <v>280</v>
      </c>
      <c r="H12" s="12" t="s">
        <v>279</v>
      </c>
      <c r="I12" s="12" t="s">
        <v>278</v>
      </c>
      <c r="J12" s="12" t="s">
        <v>277</v>
      </c>
      <c r="K12" s="12" t="s">
        <v>276</v>
      </c>
      <c r="L12" s="12" t="s">
        <v>275</v>
      </c>
      <c r="M12" s="12" t="s">
        <v>274</v>
      </c>
      <c r="N12" s="12" t="s">
        <v>273</v>
      </c>
      <c r="O12" s="12" t="s">
        <v>272</v>
      </c>
      <c r="P12" s="12" t="s">
        <v>271</v>
      </c>
      <c r="Q12" s="12" t="s">
        <v>270</v>
      </c>
      <c r="R12" s="12" t="s">
        <v>269</v>
      </c>
      <c r="S12" s="12" t="s">
        <v>268</v>
      </c>
      <c r="T12" s="12" t="s">
        <v>267</v>
      </c>
      <c r="U12" s="12" t="s">
        <v>266</v>
      </c>
      <c r="V12" s="12" t="s">
        <v>265</v>
      </c>
      <c r="W12" s="12" t="s">
        <v>264</v>
      </c>
      <c r="X12" s="12" t="s">
        <v>263</v>
      </c>
      <c r="Y12" s="39" t="s">
        <v>262</v>
      </c>
    </row>
    <row r="13" spans="1:256" ht="76.5" x14ac:dyDescent="0.25">
      <c r="A13" s="31">
        <v>1</v>
      </c>
      <c r="B13" s="11"/>
      <c r="C13" s="11" t="s">
        <v>261</v>
      </c>
      <c r="D13" s="11" t="s">
        <v>260</v>
      </c>
      <c r="E13" s="11" t="s">
        <v>259</v>
      </c>
      <c r="F13" s="11" t="s">
        <v>95</v>
      </c>
      <c r="G13" s="11" t="s">
        <v>258</v>
      </c>
      <c r="H13" s="14">
        <v>112896.4</v>
      </c>
      <c r="I13" s="11" t="s">
        <v>257</v>
      </c>
      <c r="J13" s="14">
        <v>114466.7</v>
      </c>
      <c r="K13" s="37" t="s">
        <v>248</v>
      </c>
      <c r="L13" s="14">
        <f>31668.12+31081.26+32275.37</f>
        <v>95024.75</v>
      </c>
      <c r="M13" s="37" t="s">
        <v>248</v>
      </c>
      <c r="N13" s="14">
        <v>95044.75</v>
      </c>
      <c r="O13" s="37" t="s">
        <v>248</v>
      </c>
      <c r="P13" s="11"/>
      <c r="Q13" s="13" t="s">
        <v>247</v>
      </c>
      <c r="R13" s="13" t="s">
        <v>246</v>
      </c>
      <c r="S13" s="13"/>
      <c r="T13" s="13" t="s">
        <v>244</v>
      </c>
      <c r="U13" s="13">
        <v>104021</v>
      </c>
      <c r="V13" s="13" t="s">
        <v>2</v>
      </c>
      <c r="W13" s="34" t="s">
        <v>243</v>
      </c>
      <c r="X13" s="13" t="s">
        <v>242</v>
      </c>
      <c r="Y13" s="10" t="s">
        <v>38</v>
      </c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</row>
    <row r="14" spans="1:256" ht="76.5" x14ac:dyDescent="0.25">
      <c r="A14" s="16">
        <v>2</v>
      </c>
      <c r="B14" s="11" t="s">
        <v>256</v>
      </c>
      <c r="C14" s="11"/>
      <c r="D14" s="11" t="s">
        <v>104</v>
      </c>
      <c r="E14" s="11" t="s">
        <v>255</v>
      </c>
      <c r="F14" s="11" t="s">
        <v>95</v>
      </c>
      <c r="G14" s="11" t="s">
        <v>26</v>
      </c>
      <c r="H14" s="14">
        <v>3000000</v>
      </c>
      <c r="I14" s="11" t="s">
        <v>138</v>
      </c>
      <c r="J14" s="14">
        <v>99683</v>
      </c>
      <c r="K14" s="25" t="s">
        <v>248</v>
      </c>
      <c r="L14" s="14">
        <v>0</v>
      </c>
      <c r="M14" s="25" t="s">
        <v>248</v>
      </c>
      <c r="N14" s="14">
        <v>0</v>
      </c>
      <c r="O14" s="25" t="s">
        <v>248</v>
      </c>
      <c r="P14" s="13"/>
      <c r="Q14" s="13" t="s">
        <v>247</v>
      </c>
      <c r="R14" s="13" t="s">
        <v>246</v>
      </c>
      <c r="S14" s="13"/>
      <c r="T14" s="13" t="s">
        <v>244</v>
      </c>
      <c r="U14" s="13">
        <v>104021</v>
      </c>
      <c r="V14" s="13" t="s">
        <v>2</v>
      </c>
      <c r="W14" s="34" t="s">
        <v>243</v>
      </c>
      <c r="X14" s="13" t="s">
        <v>242</v>
      </c>
      <c r="Y14" s="10" t="s">
        <v>38</v>
      </c>
    </row>
    <row r="15" spans="1:256" ht="76.5" x14ac:dyDescent="0.25">
      <c r="A15" s="31">
        <v>3</v>
      </c>
      <c r="B15" s="11" t="s">
        <v>254</v>
      </c>
      <c r="C15" s="11" t="s">
        <v>253</v>
      </c>
      <c r="D15" s="11" t="s">
        <v>104</v>
      </c>
      <c r="E15" s="11" t="s">
        <v>252</v>
      </c>
      <c r="F15" s="11" t="s">
        <v>95</v>
      </c>
      <c r="G15" s="11" t="s">
        <v>26</v>
      </c>
      <c r="H15" s="14">
        <v>200000</v>
      </c>
      <c r="I15" s="11" t="s">
        <v>138</v>
      </c>
      <c r="J15" s="14">
        <v>89400</v>
      </c>
      <c r="K15" s="25" t="s">
        <v>248</v>
      </c>
      <c r="L15" s="15">
        <f>33688.32+22079.62+22179.09</f>
        <v>77947.03</v>
      </c>
      <c r="M15" s="25" t="s">
        <v>248</v>
      </c>
      <c r="N15" s="14">
        <v>77947.03</v>
      </c>
      <c r="O15" s="25" t="s">
        <v>248</v>
      </c>
      <c r="P15" s="13"/>
      <c r="Q15" s="13" t="s">
        <v>247</v>
      </c>
      <c r="R15" s="13" t="s">
        <v>246</v>
      </c>
      <c r="S15" s="13"/>
      <c r="T15" s="13" t="s">
        <v>244</v>
      </c>
      <c r="U15" s="13">
        <v>104021</v>
      </c>
      <c r="V15" s="13" t="s">
        <v>2</v>
      </c>
      <c r="W15" s="34" t="s">
        <v>243</v>
      </c>
      <c r="X15" s="13" t="s">
        <v>242</v>
      </c>
      <c r="Y15" s="10" t="s">
        <v>38</v>
      </c>
    </row>
    <row r="16" spans="1:256" ht="134.25" customHeight="1" x14ac:dyDescent="0.25">
      <c r="A16" s="31">
        <v>4</v>
      </c>
      <c r="B16" s="11" t="s">
        <v>251</v>
      </c>
      <c r="C16" s="11" t="s">
        <v>250</v>
      </c>
      <c r="D16" s="11" t="s">
        <v>104</v>
      </c>
      <c r="E16" s="11" t="s">
        <v>249</v>
      </c>
      <c r="F16" s="11" t="s">
        <v>95</v>
      </c>
      <c r="G16" s="11" t="s">
        <v>26</v>
      </c>
      <c r="H16" s="14">
        <v>660000</v>
      </c>
      <c r="I16" s="11" t="s">
        <v>138</v>
      </c>
      <c r="J16" s="14">
        <v>249592.3</v>
      </c>
      <c r="K16" s="25" t="s">
        <v>248</v>
      </c>
      <c r="L16" s="14">
        <v>295605.87</v>
      </c>
      <c r="M16" s="25" t="s">
        <v>248</v>
      </c>
      <c r="N16" s="14">
        <v>203523.56</v>
      </c>
      <c r="O16" s="25" t="s">
        <v>248</v>
      </c>
      <c r="P16" s="13"/>
      <c r="Q16" s="13" t="s">
        <v>247</v>
      </c>
      <c r="R16" s="13" t="s">
        <v>246</v>
      </c>
      <c r="S16" s="13" t="s">
        <v>245</v>
      </c>
      <c r="T16" s="13" t="s">
        <v>244</v>
      </c>
      <c r="U16" s="13">
        <v>104021</v>
      </c>
      <c r="V16" s="13" t="s">
        <v>2</v>
      </c>
      <c r="W16" s="34" t="s">
        <v>243</v>
      </c>
      <c r="X16" s="13" t="s">
        <v>242</v>
      </c>
      <c r="Y16" s="10" t="s">
        <v>38</v>
      </c>
    </row>
    <row r="17" spans="1:256" ht="63.75" x14ac:dyDescent="0.25">
      <c r="A17" s="16">
        <v>5</v>
      </c>
      <c r="B17" s="11" t="s">
        <v>240</v>
      </c>
      <c r="C17" s="11" t="s">
        <v>239</v>
      </c>
      <c r="D17" s="13" t="s">
        <v>238</v>
      </c>
      <c r="E17" s="11" t="s">
        <v>241</v>
      </c>
      <c r="F17" s="11" t="s">
        <v>95</v>
      </c>
      <c r="G17" s="11" t="s">
        <v>26</v>
      </c>
      <c r="H17" s="14">
        <v>4134600</v>
      </c>
      <c r="I17" s="11" t="s">
        <v>53</v>
      </c>
      <c r="J17" s="14">
        <v>47536</v>
      </c>
      <c r="K17" s="23" t="s">
        <v>53</v>
      </c>
      <c r="L17" s="14">
        <f>78116.5+23162.5</f>
        <v>101279</v>
      </c>
      <c r="M17" s="23" t="s">
        <v>53</v>
      </c>
      <c r="N17" s="14">
        <v>23162.5</v>
      </c>
      <c r="O17" s="23" t="s">
        <v>53</v>
      </c>
      <c r="P17" s="38"/>
      <c r="Q17" s="13" t="s">
        <v>228</v>
      </c>
      <c r="R17" s="13" t="s">
        <v>230</v>
      </c>
      <c r="S17" s="13"/>
      <c r="T17" s="13" t="s">
        <v>50</v>
      </c>
      <c r="U17" s="13" t="s">
        <v>229</v>
      </c>
      <c r="V17" s="13" t="s">
        <v>2</v>
      </c>
      <c r="W17" s="13"/>
      <c r="X17" s="13" t="s">
        <v>228</v>
      </c>
      <c r="Y17" s="10" t="s">
        <v>38</v>
      </c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  <c r="IU17" s="26"/>
      <c r="IV17" s="26"/>
    </row>
    <row r="18" spans="1:256" s="43" customFormat="1" ht="63.75" x14ac:dyDescent="0.25">
      <c r="A18" s="31">
        <v>6</v>
      </c>
      <c r="B18" s="11" t="s">
        <v>240</v>
      </c>
      <c r="C18" s="11" t="s">
        <v>239</v>
      </c>
      <c r="D18" s="13" t="s">
        <v>238</v>
      </c>
      <c r="E18" s="11" t="s">
        <v>237</v>
      </c>
      <c r="F18" s="11" t="s">
        <v>95</v>
      </c>
      <c r="G18" s="11" t="s">
        <v>26</v>
      </c>
      <c r="H18" s="14">
        <v>4134600</v>
      </c>
      <c r="I18" s="11" t="s">
        <v>53</v>
      </c>
      <c r="J18" s="14">
        <v>751068.8</v>
      </c>
      <c r="K18" s="23" t="s">
        <v>53</v>
      </c>
      <c r="L18" s="14">
        <v>1632662.3</v>
      </c>
      <c r="M18" s="23" t="s">
        <v>53</v>
      </c>
      <c r="N18" s="14">
        <v>480152.2</v>
      </c>
      <c r="O18" s="23" t="s">
        <v>53</v>
      </c>
      <c r="P18" s="38"/>
      <c r="Q18" s="13" t="s">
        <v>228</v>
      </c>
      <c r="R18" s="13" t="s">
        <v>230</v>
      </c>
      <c r="S18" s="13"/>
      <c r="T18" s="13" t="s">
        <v>50</v>
      </c>
      <c r="U18" s="13" t="s">
        <v>229</v>
      </c>
      <c r="V18" s="13" t="s">
        <v>2</v>
      </c>
      <c r="W18" s="13"/>
      <c r="X18" s="13" t="s">
        <v>228</v>
      </c>
      <c r="Y18" s="10" t="s">
        <v>38</v>
      </c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</row>
    <row r="19" spans="1:256" ht="63.75" x14ac:dyDescent="0.25">
      <c r="A19" s="31">
        <v>7</v>
      </c>
      <c r="B19" s="11">
        <v>2000001401</v>
      </c>
      <c r="C19" s="13" t="s">
        <v>236</v>
      </c>
      <c r="D19" s="13" t="s">
        <v>233</v>
      </c>
      <c r="E19" s="13" t="s">
        <v>235</v>
      </c>
      <c r="F19" s="11" t="s">
        <v>231</v>
      </c>
      <c r="G19" s="11" t="s">
        <v>94</v>
      </c>
      <c r="H19" s="14">
        <v>3937500</v>
      </c>
      <c r="I19" s="11" t="s">
        <v>53</v>
      </c>
      <c r="J19" s="14">
        <v>237680</v>
      </c>
      <c r="K19" s="23" t="s">
        <v>53</v>
      </c>
      <c r="L19" s="14">
        <v>482057.6</v>
      </c>
      <c r="M19" s="23" t="s">
        <v>53</v>
      </c>
      <c r="N19" s="14">
        <v>295134.7</v>
      </c>
      <c r="O19" s="23" t="s">
        <v>53</v>
      </c>
      <c r="P19" s="13"/>
      <c r="Q19" s="13" t="s">
        <v>228</v>
      </c>
      <c r="R19" s="13" t="s">
        <v>230</v>
      </c>
      <c r="S19" s="13"/>
      <c r="T19" s="13" t="s">
        <v>50</v>
      </c>
      <c r="U19" s="13" t="s">
        <v>229</v>
      </c>
      <c r="V19" s="13" t="s">
        <v>2</v>
      </c>
      <c r="W19" s="34"/>
      <c r="X19" s="13" t="s">
        <v>228</v>
      </c>
      <c r="Y19" s="27" t="s">
        <v>38</v>
      </c>
      <c r="BU19" s="47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</row>
    <row r="20" spans="1:256" ht="76.5" x14ac:dyDescent="0.25">
      <c r="A20" s="16">
        <v>8</v>
      </c>
      <c r="B20" s="11">
        <v>2000000780</v>
      </c>
      <c r="C20" s="13" t="s">
        <v>234</v>
      </c>
      <c r="D20" s="13" t="s">
        <v>233</v>
      </c>
      <c r="E20" s="13" t="s">
        <v>232</v>
      </c>
      <c r="F20" s="11" t="s">
        <v>231</v>
      </c>
      <c r="G20" s="11" t="s">
        <v>94</v>
      </c>
      <c r="H20" s="14">
        <v>231000</v>
      </c>
      <c r="I20" s="11" t="s">
        <v>53</v>
      </c>
      <c r="J20" s="14">
        <v>47536</v>
      </c>
      <c r="K20" s="23" t="s">
        <v>53</v>
      </c>
      <c r="L20" s="14">
        <v>970002</v>
      </c>
      <c r="M20" s="23" t="s">
        <v>53</v>
      </c>
      <c r="N20" s="14">
        <v>0</v>
      </c>
      <c r="O20" s="23" t="s">
        <v>53</v>
      </c>
      <c r="P20" s="38"/>
      <c r="Q20" s="13" t="s">
        <v>228</v>
      </c>
      <c r="R20" s="13" t="s">
        <v>230</v>
      </c>
      <c r="S20" s="13"/>
      <c r="T20" s="13" t="s">
        <v>50</v>
      </c>
      <c r="U20" s="13" t="s">
        <v>229</v>
      </c>
      <c r="V20" s="13" t="s">
        <v>2</v>
      </c>
      <c r="W20" s="13"/>
      <c r="X20" s="13" t="s">
        <v>228</v>
      </c>
      <c r="Y20" s="10" t="s">
        <v>38</v>
      </c>
    </row>
    <row r="21" spans="1:256" ht="51" x14ac:dyDescent="0.25">
      <c r="A21" s="31">
        <v>9</v>
      </c>
      <c r="B21" s="11"/>
      <c r="C21" s="11" t="s">
        <v>227</v>
      </c>
      <c r="D21" s="11" t="s">
        <v>226</v>
      </c>
      <c r="E21" s="11" t="s">
        <v>225</v>
      </c>
      <c r="F21" s="13" t="s">
        <v>95</v>
      </c>
      <c r="G21" s="13" t="s">
        <v>94</v>
      </c>
      <c r="H21" s="25">
        <v>30000</v>
      </c>
      <c r="I21" s="13" t="s">
        <v>224</v>
      </c>
      <c r="J21" s="14">
        <v>1564409.8</v>
      </c>
      <c r="K21" s="13" t="s">
        <v>224</v>
      </c>
      <c r="L21" s="17">
        <f>3441145.7+1809744.94</f>
        <v>5250890.6400000006</v>
      </c>
      <c r="M21" s="13" t="s">
        <v>224</v>
      </c>
      <c r="N21" s="14">
        <v>2571249.29</v>
      </c>
      <c r="O21" s="13" t="s">
        <v>224</v>
      </c>
      <c r="P21" s="13"/>
      <c r="Q21" s="11" t="s">
        <v>216</v>
      </c>
      <c r="R21" s="11" t="s">
        <v>217</v>
      </c>
      <c r="S21" s="11"/>
      <c r="T21" s="11" t="s">
        <v>216</v>
      </c>
      <c r="U21" s="11">
        <v>104009</v>
      </c>
      <c r="V21" s="13" t="s">
        <v>2</v>
      </c>
      <c r="W21" s="11"/>
      <c r="X21" s="11"/>
      <c r="Y21" s="10" t="s">
        <v>38</v>
      </c>
    </row>
    <row r="22" spans="1:256" ht="51" x14ac:dyDescent="0.25">
      <c r="A22" s="31">
        <v>10</v>
      </c>
      <c r="B22" s="11" t="s">
        <v>223</v>
      </c>
      <c r="C22" s="11" t="s">
        <v>222</v>
      </c>
      <c r="D22" s="11" t="s">
        <v>104</v>
      </c>
      <c r="E22" s="11" t="s">
        <v>221</v>
      </c>
      <c r="F22" s="13" t="s">
        <v>95</v>
      </c>
      <c r="G22" s="13" t="s">
        <v>94</v>
      </c>
      <c r="H22" s="25">
        <v>8550000</v>
      </c>
      <c r="I22" s="13" t="s">
        <v>163</v>
      </c>
      <c r="J22" s="14">
        <v>1976737</v>
      </c>
      <c r="K22" s="13" t="s">
        <v>163</v>
      </c>
      <c r="L22" s="17">
        <v>3186232.7</v>
      </c>
      <c r="M22" s="13" t="s">
        <v>163</v>
      </c>
      <c r="N22" s="14">
        <v>204719.3</v>
      </c>
      <c r="O22" s="13" t="s">
        <v>163</v>
      </c>
      <c r="P22" s="13"/>
      <c r="Q22" s="11" t="s">
        <v>216</v>
      </c>
      <c r="R22" s="11" t="s">
        <v>217</v>
      </c>
      <c r="S22" s="11"/>
      <c r="T22" s="11" t="s">
        <v>216</v>
      </c>
      <c r="U22" s="11">
        <v>104009</v>
      </c>
      <c r="V22" s="13" t="s">
        <v>2</v>
      </c>
      <c r="W22" s="11"/>
      <c r="X22" s="11"/>
      <c r="Y22" s="10" t="s">
        <v>38</v>
      </c>
    </row>
    <row r="23" spans="1:256" ht="63.75" x14ac:dyDescent="0.25">
      <c r="A23" s="16">
        <v>11</v>
      </c>
      <c r="B23" s="11" t="s">
        <v>220</v>
      </c>
      <c r="C23" s="11" t="s">
        <v>219</v>
      </c>
      <c r="D23" s="11" t="s">
        <v>104</v>
      </c>
      <c r="E23" s="11" t="s">
        <v>218</v>
      </c>
      <c r="F23" s="13" t="s">
        <v>95</v>
      </c>
      <c r="G23" s="13" t="s">
        <v>94</v>
      </c>
      <c r="H23" s="25">
        <v>2000000</v>
      </c>
      <c r="I23" s="13" t="s">
        <v>163</v>
      </c>
      <c r="J23" s="14">
        <v>393883.3</v>
      </c>
      <c r="K23" s="13" t="s">
        <v>163</v>
      </c>
      <c r="L23" s="17">
        <f>551444.7+136019.35</f>
        <v>687464.04999999993</v>
      </c>
      <c r="M23" s="13" t="s">
        <v>163</v>
      </c>
      <c r="N23" s="14">
        <v>240830.78</v>
      </c>
      <c r="O23" s="13" t="s">
        <v>163</v>
      </c>
      <c r="P23" s="13"/>
      <c r="Q23" s="11" t="s">
        <v>216</v>
      </c>
      <c r="R23" s="11" t="s">
        <v>217</v>
      </c>
      <c r="S23" s="11"/>
      <c r="T23" s="11" t="s">
        <v>216</v>
      </c>
      <c r="U23" s="11">
        <v>104009</v>
      </c>
      <c r="V23" s="13" t="s">
        <v>2</v>
      </c>
      <c r="W23" s="11"/>
      <c r="X23" s="11"/>
      <c r="Y23" s="10" t="s">
        <v>38</v>
      </c>
    </row>
    <row r="24" spans="1:256" ht="76.5" x14ac:dyDescent="0.25">
      <c r="A24" s="31">
        <v>12</v>
      </c>
      <c r="B24" s="11">
        <v>92061760</v>
      </c>
      <c r="C24" s="11" t="s">
        <v>215</v>
      </c>
      <c r="D24" s="11" t="s">
        <v>214</v>
      </c>
      <c r="E24" s="11" t="s">
        <v>213</v>
      </c>
      <c r="F24" s="11" t="s">
        <v>95</v>
      </c>
      <c r="G24" s="11" t="s">
        <v>26</v>
      </c>
      <c r="H24" s="14">
        <v>10000000</v>
      </c>
      <c r="I24" s="13" t="s">
        <v>212</v>
      </c>
      <c r="J24" s="14">
        <v>921057.5</v>
      </c>
      <c r="K24" s="13" t="s">
        <v>212</v>
      </c>
      <c r="L24" s="32">
        <v>234144.8</v>
      </c>
      <c r="M24" s="13" t="s">
        <v>212</v>
      </c>
      <c r="N24" s="25">
        <v>0</v>
      </c>
      <c r="O24" s="13" t="s">
        <v>212</v>
      </c>
      <c r="P24" s="11"/>
      <c r="Q24" s="13" t="s">
        <v>212</v>
      </c>
      <c r="R24" s="13" t="s">
        <v>211</v>
      </c>
      <c r="S24" s="13"/>
      <c r="T24" s="13" t="s">
        <v>210</v>
      </c>
      <c r="U24" s="11">
        <v>104009</v>
      </c>
      <c r="V24" s="13" t="s">
        <v>2</v>
      </c>
      <c r="W24" s="13"/>
      <c r="X24" s="13"/>
      <c r="Y24" s="10" t="s">
        <v>38</v>
      </c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  <c r="IU24" s="26"/>
      <c r="IV24" s="26"/>
    </row>
    <row r="25" spans="1:256" ht="102" x14ac:dyDescent="0.25">
      <c r="A25" s="31">
        <v>13</v>
      </c>
      <c r="B25" s="13" t="s">
        <v>209</v>
      </c>
      <c r="C25" s="11" t="s">
        <v>208</v>
      </c>
      <c r="D25" s="13" t="s">
        <v>207</v>
      </c>
      <c r="E25" s="13" t="s">
        <v>206</v>
      </c>
      <c r="F25" s="13" t="s">
        <v>95</v>
      </c>
      <c r="G25" s="13" t="s">
        <v>94</v>
      </c>
      <c r="H25" s="25">
        <v>6000000</v>
      </c>
      <c r="I25" s="13" t="s">
        <v>202</v>
      </c>
      <c r="J25" s="14">
        <v>931433</v>
      </c>
      <c r="K25" s="13" t="s">
        <v>202</v>
      </c>
      <c r="L25" s="17">
        <v>0</v>
      </c>
      <c r="M25" s="13" t="s">
        <v>202</v>
      </c>
      <c r="N25" s="14">
        <v>234903.4</v>
      </c>
      <c r="O25" s="13" t="s">
        <v>202</v>
      </c>
      <c r="P25" s="13"/>
      <c r="Q25" s="13" t="s">
        <v>197</v>
      </c>
      <c r="R25" s="13" t="s">
        <v>201</v>
      </c>
      <c r="S25" s="13">
        <v>13</v>
      </c>
      <c r="T25" s="13" t="s">
        <v>200</v>
      </c>
      <c r="U25" s="13" t="s">
        <v>199</v>
      </c>
      <c r="V25" s="13" t="s">
        <v>51</v>
      </c>
      <c r="W25" s="13" t="s">
        <v>198</v>
      </c>
      <c r="X25" s="13" t="s">
        <v>197</v>
      </c>
      <c r="Y25" s="10" t="s">
        <v>38</v>
      </c>
    </row>
    <row r="26" spans="1:256" ht="102" x14ac:dyDescent="0.25">
      <c r="A26" s="16">
        <v>14</v>
      </c>
      <c r="B26" s="13"/>
      <c r="C26" s="11" t="s">
        <v>205</v>
      </c>
      <c r="D26" s="13" t="s">
        <v>204</v>
      </c>
      <c r="E26" s="13" t="s">
        <v>203</v>
      </c>
      <c r="F26" s="13" t="s">
        <v>95</v>
      </c>
      <c r="G26" s="13" t="s">
        <v>94</v>
      </c>
      <c r="H26" s="25">
        <v>70000</v>
      </c>
      <c r="I26" s="13" t="s">
        <v>202</v>
      </c>
      <c r="J26" s="14">
        <v>27700.9</v>
      </c>
      <c r="K26" s="13" t="s">
        <v>202</v>
      </c>
      <c r="L26" s="17">
        <f>9018.3+13939.8</f>
        <v>22958.1</v>
      </c>
      <c r="M26" s="13" t="s">
        <v>202</v>
      </c>
      <c r="N26" s="14">
        <v>13939.8</v>
      </c>
      <c r="O26" s="13" t="s">
        <v>202</v>
      </c>
      <c r="P26" s="13"/>
      <c r="Q26" s="13" t="s">
        <v>197</v>
      </c>
      <c r="R26" s="13" t="s">
        <v>201</v>
      </c>
      <c r="S26" s="13">
        <v>13</v>
      </c>
      <c r="T26" s="13" t="s">
        <v>200</v>
      </c>
      <c r="U26" s="13" t="s">
        <v>199</v>
      </c>
      <c r="V26" s="13" t="s">
        <v>51</v>
      </c>
      <c r="W26" s="13" t="s">
        <v>198</v>
      </c>
      <c r="X26" s="13" t="s">
        <v>197</v>
      </c>
      <c r="Y26" s="10" t="s">
        <v>38</v>
      </c>
    </row>
    <row r="27" spans="1:256" ht="89.25" x14ac:dyDescent="0.25">
      <c r="A27" s="31">
        <v>15</v>
      </c>
      <c r="B27" s="11"/>
      <c r="C27" s="11" t="s">
        <v>196</v>
      </c>
      <c r="D27" s="11" t="s">
        <v>173</v>
      </c>
      <c r="E27" s="11" t="s">
        <v>195</v>
      </c>
      <c r="F27" s="11" t="s">
        <v>95</v>
      </c>
      <c r="G27" s="11" t="s">
        <v>94</v>
      </c>
      <c r="H27" s="14">
        <v>5000</v>
      </c>
      <c r="I27" s="11" t="s">
        <v>193</v>
      </c>
      <c r="J27" s="14">
        <v>1250482</v>
      </c>
      <c r="K27" s="37" t="s">
        <v>192</v>
      </c>
      <c r="L27" s="24">
        <v>0</v>
      </c>
      <c r="M27" s="37" t="s">
        <v>177</v>
      </c>
      <c r="N27" s="14">
        <v>0</v>
      </c>
      <c r="O27" s="37" t="s">
        <v>177</v>
      </c>
      <c r="P27" s="11"/>
      <c r="Q27" s="11" t="s">
        <v>159</v>
      </c>
      <c r="R27" s="11" t="s">
        <v>158</v>
      </c>
      <c r="S27" s="36"/>
      <c r="T27" s="11" t="s">
        <v>100</v>
      </c>
      <c r="U27" s="11" t="s">
        <v>191</v>
      </c>
      <c r="V27" s="11" t="s">
        <v>51</v>
      </c>
      <c r="W27" s="35"/>
      <c r="X27" s="11" t="s">
        <v>156</v>
      </c>
      <c r="Y27" s="10" t="s">
        <v>38</v>
      </c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  <c r="IU27" s="29"/>
      <c r="IV27" s="29"/>
    </row>
    <row r="28" spans="1:256" ht="89.25" x14ac:dyDescent="0.25">
      <c r="A28" s="31">
        <v>16</v>
      </c>
      <c r="B28" s="11"/>
      <c r="C28" s="11"/>
      <c r="D28" s="11"/>
      <c r="E28" s="11" t="s">
        <v>194</v>
      </c>
      <c r="F28" s="11" t="s">
        <v>95</v>
      </c>
      <c r="G28" s="11" t="s">
        <v>94</v>
      </c>
      <c r="H28" s="14">
        <v>5000</v>
      </c>
      <c r="I28" s="11" t="s">
        <v>193</v>
      </c>
      <c r="J28" s="14">
        <v>253129.3</v>
      </c>
      <c r="K28" s="37" t="s">
        <v>192</v>
      </c>
      <c r="L28" s="24">
        <v>0</v>
      </c>
      <c r="M28" s="37" t="s">
        <v>177</v>
      </c>
      <c r="N28" s="14">
        <v>0</v>
      </c>
      <c r="O28" s="37" t="s">
        <v>177</v>
      </c>
      <c r="P28" s="11"/>
      <c r="Q28" s="11" t="s">
        <v>159</v>
      </c>
      <c r="R28" s="11" t="s">
        <v>158</v>
      </c>
      <c r="S28" s="36"/>
      <c r="T28" s="11" t="s">
        <v>100</v>
      </c>
      <c r="U28" s="11" t="s">
        <v>191</v>
      </c>
      <c r="V28" s="11" t="s">
        <v>51</v>
      </c>
      <c r="W28" s="35"/>
      <c r="X28" s="11" t="s">
        <v>156</v>
      </c>
      <c r="Y28" s="10" t="s">
        <v>38</v>
      </c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</row>
    <row r="29" spans="1:256" ht="51" x14ac:dyDescent="0.25">
      <c r="A29" s="16">
        <v>17</v>
      </c>
      <c r="B29" s="11"/>
      <c r="C29" s="11"/>
      <c r="D29" s="11" t="s">
        <v>190</v>
      </c>
      <c r="E29" s="11" t="s">
        <v>189</v>
      </c>
      <c r="F29" s="13" t="s">
        <v>95</v>
      </c>
      <c r="G29" s="13" t="s">
        <v>94</v>
      </c>
      <c r="H29" s="25">
        <v>2581775.2000000002</v>
      </c>
      <c r="I29" s="13" t="s">
        <v>182</v>
      </c>
      <c r="J29" s="14">
        <v>2581775.2000000002</v>
      </c>
      <c r="K29" s="13" t="s">
        <v>182</v>
      </c>
      <c r="L29" s="17">
        <v>0</v>
      </c>
      <c r="M29" s="13" t="s">
        <v>182</v>
      </c>
      <c r="N29" s="14">
        <v>0</v>
      </c>
      <c r="O29" s="13" t="s">
        <v>182</v>
      </c>
      <c r="P29" s="13"/>
      <c r="Q29" s="11" t="s">
        <v>181</v>
      </c>
      <c r="R29" s="11" t="s">
        <v>180</v>
      </c>
      <c r="S29" s="11"/>
      <c r="T29" s="11" t="s">
        <v>113</v>
      </c>
      <c r="U29" s="11">
        <v>104001</v>
      </c>
      <c r="V29" s="13" t="s">
        <v>2</v>
      </c>
      <c r="W29" s="11"/>
      <c r="X29" s="11"/>
      <c r="Y29" s="10" t="s">
        <v>38</v>
      </c>
    </row>
    <row r="30" spans="1:256" ht="51" x14ac:dyDescent="0.25">
      <c r="A30" s="31">
        <v>18</v>
      </c>
      <c r="B30" s="11" t="s">
        <v>188</v>
      </c>
      <c r="C30" s="11" t="s">
        <v>187</v>
      </c>
      <c r="D30" s="11" t="s">
        <v>104</v>
      </c>
      <c r="E30" s="11" t="s">
        <v>62</v>
      </c>
      <c r="F30" s="11" t="s">
        <v>95</v>
      </c>
      <c r="G30" s="11" t="s">
        <v>26</v>
      </c>
      <c r="H30" s="14">
        <v>2428.3000000000002</v>
      </c>
      <c r="I30" s="11" t="s">
        <v>186</v>
      </c>
      <c r="J30" s="14">
        <v>383615.6</v>
      </c>
      <c r="K30" s="11" t="s">
        <v>186</v>
      </c>
      <c r="L30" s="24">
        <f>145248+2554.44</f>
        <v>147802.44</v>
      </c>
      <c r="M30" s="11" t="s">
        <v>186</v>
      </c>
      <c r="N30" s="14">
        <v>147802.44</v>
      </c>
      <c r="O30" s="11" t="s">
        <v>186</v>
      </c>
      <c r="P30" s="11"/>
      <c r="Q30" s="11" t="s">
        <v>12</v>
      </c>
      <c r="R30" s="11" t="s">
        <v>60</v>
      </c>
      <c r="S30" s="11">
        <v>0</v>
      </c>
      <c r="T30" s="11"/>
      <c r="U30" s="11"/>
      <c r="V30" s="11" t="s">
        <v>51</v>
      </c>
      <c r="W30" s="11" t="s">
        <v>59</v>
      </c>
      <c r="X30" s="11"/>
      <c r="Y30" s="10" t="s">
        <v>38</v>
      </c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  <c r="IU30" s="26"/>
      <c r="IV30" s="26"/>
    </row>
    <row r="31" spans="1:256" ht="63.75" x14ac:dyDescent="0.25">
      <c r="A31" s="31">
        <v>19</v>
      </c>
      <c r="B31" s="11"/>
      <c r="C31" s="11"/>
      <c r="D31" s="11" t="s">
        <v>108</v>
      </c>
      <c r="E31" s="11" t="s">
        <v>185</v>
      </c>
      <c r="F31" s="13" t="s">
        <v>95</v>
      </c>
      <c r="G31" s="13" t="s">
        <v>94</v>
      </c>
      <c r="H31" s="25">
        <v>254555.3</v>
      </c>
      <c r="I31" s="13" t="s">
        <v>182</v>
      </c>
      <c r="J31" s="14">
        <v>254555.3</v>
      </c>
      <c r="K31" s="13" t="s">
        <v>182</v>
      </c>
      <c r="L31" s="17">
        <v>0</v>
      </c>
      <c r="M31" s="13" t="s">
        <v>182</v>
      </c>
      <c r="N31" s="14">
        <v>0</v>
      </c>
      <c r="O31" s="13" t="s">
        <v>182</v>
      </c>
      <c r="P31" s="13"/>
      <c r="Q31" s="11" t="s">
        <v>181</v>
      </c>
      <c r="R31" s="11" t="s">
        <v>180</v>
      </c>
      <c r="S31" s="11"/>
      <c r="T31" s="11" t="s">
        <v>113</v>
      </c>
      <c r="U31" s="11">
        <v>104001</v>
      </c>
      <c r="V31" s="13" t="s">
        <v>2</v>
      </c>
      <c r="W31" s="11"/>
      <c r="X31" s="11"/>
      <c r="Y31" s="10" t="s">
        <v>38</v>
      </c>
    </row>
    <row r="32" spans="1:256" ht="76.5" x14ac:dyDescent="0.25">
      <c r="A32" s="16">
        <v>20</v>
      </c>
      <c r="B32" s="11" t="s">
        <v>184</v>
      </c>
      <c r="C32" s="11" t="s">
        <v>183</v>
      </c>
      <c r="D32" s="11" t="s">
        <v>108</v>
      </c>
      <c r="E32" s="11" t="s">
        <v>178</v>
      </c>
      <c r="F32" s="13" t="s">
        <v>95</v>
      </c>
      <c r="G32" s="13" t="s">
        <v>94</v>
      </c>
      <c r="H32" s="25">
        <v>320160</v>
      </c>
      <c r="I32" s="13" t="s">
        <v>182</v>
      </c>
      <c r="J32" s="14">
        <v>320160</v>
      </c>
      <c r="K32" s="13" t="s">
        <v>182</v>
      </c>
      <c r="L32" s="17">
        <v>190701.8</v>
      </c>
      <c r="M32" s="13" t="s">
        <v>182</v>
      </c>
      <c r="N32" s="14">
        <v>190701.8</v>
      </c>
      <c r="O32" s="13" t="s">
        <v>182</v>
      </c>
      <c r="P32" s="13"/>
      <c r="Q32" s="11" t="s">
        <v>181</v>
      </c>
      <c r="R32" s="11" t="s">
        <v>180</v>
      </c>
      <c r="S32" s="11"/>
      <c r="T32" s="11" t="s">
        <v>113</v>
      </c>
      <c r="U32" s="11">
        <v>104001</v>
      </c>
      <c r="V32" s="13" t="s">
        <v>2</v>
      </c>
      <c r="W32" s="11"/>
      <c r="X32" s="11"/>
      <c r="Y32" s="10" t="s">
        <v>38</v>
      </c>
    </row>
    <row r="33" spans="1:256" ht="76.5" x14ac:dyDescent="0.25">
      <c r="A33" s="31">
        <v>21</v>
      </c>
      <c r="B33" s="11"/>
      <c r="C33" s="13" t="s">
        <v>179</v>
      </c>
      <c r="D33" s="11" t="s">
        <v>170</v>
      </c>
      <c r="E33" s="11" t="s">
        <v>178</v>
      </c>
      <c r="F33" s="11" t="s">
        <v>95</v>
      </c>
      <c r="G33" s="11" t="s">
        <v>94</v>
      </c>
      <c r="H33" s="14">
        <v>448561</v>
      </c>
      <c r="I33" s="13" t="s">
        <v>163</v>
      </c>
      <c r="J33" s="14">
        <v>321628.59999999998</v>
      </c>
      <c r="K33" s="37" t="s">
        <v>177</v>
      </c>
      <c r="L33" s="14">
        <v>0</v>
      </c>
      <c r="M33" s="37" t="s">
        <v>177</v>
      </c>
      <c r="N33" s="14">
        <v>0</v>
      </c>
      <c r="O33" s="37" t="s">
        <v>177</v>
      </c>
      <c r="P33" s="11"/>
      <c r="Q33" s="11" t="s">
        <v>159</v>
      </c>
      <c r="R33" s="11" t="s">
        <v>158</v>
      </c>
      <c r="S33" s="36"/>
      <c r="T33" s="11" t="s">
        <v>100</v>
      </c>
      <c r="U33" s="11"/>
      <c r="V33" s="11" t="s">
        <v>51</v>
      </c>
      <c r="W33" s="35"/>
      <c r="X33" s="11" t="s">
        <v>156</v>
      </c>
      <c r="Y33" s="10" t="s">
        <v>38</v>
      </c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48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  <c r="IU33" s="30"/>
      <c r="IV33" s="30"/>
    </row>
    <row r="34" spans="1:256" ht="76.5" x14ac:dyDescent="0.25">
      <c r="A34" s="31">
        <v>22</v>
      </c>
      <c r="B34" s="13"/>
      <c r="C34" s="13"/>
      <c r="D34" s="13" t="s">
        <v>166</v>
      </c>
      <c r="E34" s="13" t="s">
        <v>176</v>
      </c>
      <c r="F34" s="11" t="s">
        <v>95</v>
      </c>
      <c r="G34" s="13" t="s">
        <v>94</v>
      </c>
      <c r="H34" s="25">
        <v>2603071.2999999998</v>
      </c>
      <c r="I34" s="11" t="s">
        <v>93</v>
      </c>
      <c r="J34" s="14">
        <v>2603071.2999999998</v>
      </c>
      <c r="K34" s="11" t="s">
        <v>93</v>
      </c>
      <c r="L34" s="17">
        <v>0</v>
      </c>
      <c r="M34" s="11" t="s">
        <v>93</v>
      </c>
      <c r="N34" s="14">
        <v>0</v>
      </c>
      <c r="O34" s="13"/>
      <c r="P34" s="13"/>
      <c r="Q34" s="11" t="s">
        <v>159</v>
      </c>
      <c r="R34" s="11" t="s">
        <v>158</v>
      </c>
      <c r="S34" s="36"/>
      <c r="T34" s="11" t="s">
        <v>100</v>
      </c>
      <c r="U34" s="11"/>
      <c r="V34" s="11" t="s">
        <v>51</v>
      </c>
      <c r="W34" s="35"/>
      <c r="X34" s="11" t="s">
        <v>156</v>
      </c>
      <c r="Y34" s="10" t="s">
        <v>38</v>
      </c>
    </row>
    <row r="35" spans="1:256" ht="89.25" x14ac:dyDescent="0.25">
      <c r="A35" s="16">
        <v>23</v>
      </c>
      <c r="B35" s="13"/>
      <c r="C35" s="13"/>
      <c r="D35" s="13" t="s">
        <v>166</v>
      </c>
      <c r="E35" s="13" t="s">
        <v>175</v>
      </c>
      <c r="F35" s="11" t="s">
        <v>95</v>
      </c>
      <c r="G35" s="13" t="s">
        <v>94</v>
      </c>
      <c r="H35" s="25">
        <v>0</v>
      </c>
      <c r="I35" s="11" t="s">
        <v>93</v>
      </c>
      <c r="J35" s="14">
        <v>650767.69999999995</v>
      </c>
      <c r="K35" s="11" t="s">
        <v>93</v>
      </c>
      <c r="L35" s="17">
        <v>0</v>
      </c>
      <c r="M35" s="11" t="s">
        <v>93</v>
      </c>
      <c r="N35" s="14">
        <v>0</v>
      </c>
      <c r="O35" s="13"/>
      <c r="P35" s="13"/>
      <c r="Q35" s="11" t="s">
        <v>159</v>
      </c>
      <c r="R35" s="11" t="s">
        <v>158</v>
      </c>
      <c r="S35" s="36"/>
      <c r="T35" s="11" t="s">
        <v>100</v>
      </c>
      <c r="U35" s="11"/>
      <c r="V35" s="11" t="s">
        <v>51</v>
      </c>
      <c r="W35" s="35"/>
      <c r="X35" s="11" t="s">
        <v>156</v>
      </c>
      <c r="Y35" s="10" t="s">
        <v>38</v>
      </c>
    </row>
    <row r="36" spans="1:256" ht="89.25" x14ac:dyDescent="0.25">
      <c r="A36" s="31">
        <v>24</v>
      </c>
      <c r="B36" s="13"/>
      <c r="C36" s="13" t="s">
        <v>174</v>
      </c>
      <c r="D36" s="13" t="s">
        <v>173</v>
      </c>
      <c r="E36" s="13" t="s">
        <v>172</v>
      </c>
      <c r="F36" s="11" t="s">
        <v>95</v>
      </c>
      <c r="G36" s="13" t="s">
        <v>94</v>
      </c>
      <c r="H36" s="25">
        <v>5500</v>
      </c>
      <c r="I36" s="11" t="s">
        <v>93</v>
      </c>
      <c r="J36" s="14">
        <v>1150846.6000000001</v>
      </c>
      <c r="K36" s="11" t="s">
        <v>93</v>
      </c>
      <c r="L36" s="17">
        <v>0</v>
      </c>
      <c r="M36" s="11" t="s">
        <v>93</v>
      </c>
      <c r="N36" s="14">
        <v>0</v>
      </c>
      <c r="O36" s="13"/>
      <c r="P36" s="13"/>
      <c r="Q36" s="11" t="s">
        <v>102</v>
      </c>
      <c r="R36" s="11" t="s">
        <v>158</v>
      </c>
      <c r="S36" s="36"/>
      <c r="T36" s="11" t="s">
        <v>100</v>
      </c>
      <c r="U36" s="11"/>
      <c r="V36" s="11" t="s">
        <v>51</v>
      </c>
      <c r="W36" s="35"/>
      <c r="X36" s="11" t="s">
        <v>156</v>
      </c>
      <c r="Y36" s="10" t="s">
        <v>38</v>
      </c>
    </row>
    <row r="37" spans="1:256" ht="89.25" x14ac:dyDescent="0.25">
      <c r="A37" s="31">
        <v>25</v>
      </c>
      <c r="B37" s="11"/>
      <c r="C37" s="11" t="s">
        <v>171</v>
      </c>
      <c r="D37" s="11" t="s">
        <v>170</v>
      </c>
      <c r="E37" s="11" t="s">
        <v>169</v>
      </c>
      <c r="F37" s="13" t="s">
        <v>95</v>
      </c>
      <c r="G37" s="13" t="s">
        <v>94</v>
      </c>
      <c r="H37" s="25">
        <v>6650</v>
      </c>
      <c r="I37" s="13" t="s">
        <v>163</v>
      </c>
      <c r="J37" s="14">
        <v>120456.2</v>
      </c>
      <c r="K37" s="13" t="s">
        <v>163</v>
      </c>
      <c r="L37" s="17">
        <v>230839.69</v>
      </c>
      <c r="M37" s="13" t="s">
        <v>163</v>
      </c>
      <c r="N37" s="14">
        <v>3585.89</v>
      </c>
      <c r="O37" s="13" t="s">
        <v>163</v>
      </c>
      <c r="P37" s="13"/>
      <c r="Q37" s="11" t="s">
        <v>102</v>
      </c>
      <c r="R37" s="11" t="s">
        <v>158</v>
      </c>
      <c r="S37" s="36"/>
      <c r="T37" s="11" t="s">
        <v>100</v>
      </c>
      <c r="U37" s="11" t="s">
        <v>157</v>
      </c>
      <c r="V37" s="11" t="s">
        <v>51</v>
      </c>
      <c r="W37" s="35"/>
      <c r="X37" s="11" t="s">
        <v>156</v>
      </c>
      <c r="Y37" s="10" t="s">
        <v>38</v>
      </c>
    </row>
    <row r="38" spans="1:256" ht="89.25" x14ac:dyDescent="0.25">
      <c r="A38" s="16">
        <v>26</v>
      </c>
      <c r="B38" s="13" t="s">
        <v>168</v>
      </c>
      <c r="C38" s="13" t="s">
        <v>167</v>
      </c>
      <c r="D38" s="13" t="s">
        <v>166</v>
      </c>
      <c r="E38" s="13" t="s">
        <v>165</v>
      </c>
      <c r="F38" s="11" t="s">
        <v>95</v>
      </c>
      <c r="G38" s="13" t="s">
        <v>94</v>
      </c>
      <c r="H38" s="14">
        <v>12000000</v>
      </c>
      <c r="I38" s="11" t="s">
        <v>93</v>
      </c>
      <c r="J38" s="14">
        <v>2195973</v>
      </c>
      <c r="K38" s="11" t="s">
        <v>93</v>
      </c>
      <c r="L38" s="17">
        <v>0</v>
      </c>
      <c r="M38" s="11" t="s">
        <v>93</v>
      </c>
      <c r="N38" s="14">
        <v>0</v>
      </c>
      <c r="O38" s="13"/>
      <c r="P38" s="13"/>
      <c r="Q38" s="11" t="s">
        <v>102</v>
      </c>
      <c r="R38" s="11" t="s">
        <v>101</v>
      </c>
      <c r="S38" s="11">
        <v>105010</v>
      </c>
      <c r="T38" s="11" t="s">
        <v>100</v>
      </c>
      <c r="U38" s="11" t="s">
        <v>99</v>
      </c>
      <c r="V38" s="11" t="s">
        <v>51</v>
      </c>
      <c r="W38" s="11"/>
      <c r="X38" s="11" t="s">
        <v>98</v>
      </c>
      <c r="Y38" s="10" t="s">
        <v>38</v>
      </c>
    </row>
    <row r="39" spans="1:256" ht="89.25" x14ac:dyDescent="0.25">
      <c r="A39" s="31">
        <v>27</v>
      </c>
      <c r="B39" s="13"/>
      <c r="C39" s="13"/>
      <c r="D39" s="13"/>
      <c r="E39" s="13" t="s">
        <v>164</v>
      </c>
      <c r="F39" s="11" t="s">
        <v>95</v>
      </c>
      <c r="G39" s="13" t="s">
        <v>94</v>
      </c>
      <c r="H39" s="14"/>
      <c r="I39" s="13" t="s">
        <v>163</v>
      </c>
      <c r="J39" s="14">
        <v>570432</v>
      </c>
      <c r="K39" s="13" t="s">
        <v>163</v>
      </c>
      <c r="L39" s="17">
        <v>0</v>
      </c>
      <c r="M39" s="13" t="s">
        <v>163</v>
      </c>
      <c r="N39" s="14">
        <v>0</v>
      </c>
      <c r="O39" s="13" t="s">
        <v>163</v>
      </c>
      <c r="P39" s="13"/>
      <c r="Q39" s="11" t="s">
        <v>159</v>
      </c>
      <c r="R39" s="11" t="s">
        <v>158</v>
      </c>
      <c r="S39" s="36"/>
      <c r="T39" s="11" t="s">
        <v>100</v>
      </c>
      <c r="U39" s="11" t="s">
        <v>157</v>
      </c>
      <c r="V39" s="11" t="s">
        <v>51</v>
      </c>
      <c r="W39" s="35"/>
      <c r="X39" s="11" t="s">
        <v>156</v>
      </c>
      <c r="Y39" s="10" t="s">
        <v>38</v>
      </c>
    </row>
    <row r="40" spans="1:256" ht="76.5" x14ac:dyDescent="0.25">
      <c r="A40" s="31">
        <v>28</v>
      </c>
      <c r="B40" s="13"/>
      <c r="C40" s="13" t="s">
        <v>162</v>
      </c>
      <c r="D40" s="13" t="s">
        <v>161</v>
      </c>
      <c r="E40" s="13" t="s">
        <v>160</v>
      </c>
      <c r="F40" s="11" t="s">
        <v>95</v>
      </c>
      <c r="G40" s="13" t="s">
        <v>94</v>
      </c>
      <c r="H40" s="14">
        <v>574700</v>
      </c>
      <c r="I40" s="13" t="s">
        <v>138</v>
      </c>
      <c r="J40" s="14">
        <v>171177.2</v>
      </c>
      <c r="K40" s="13" t="s">
        <v>138</v>
      </c>
      <c r="L40" s="17">
        <v>0</v>
      </c>
      <c r="M40" s="13" t="s">
        <v>138</v>
      </c>
      <c r="N40" s="14">
        <v>0</v>
      </c>
      <c r="O40" s="13" t="s">
        <v>138</v>
      </c>
      <c r="P40" s="13"/>
      <c r="Q40" s="11" t="s">
        <v>159</v>
      </c>
      <c r="R40" s="11" t="s">
        <v>158</v>
      </c>
      <c r="S40" s="36"/>
      <c r="T40" s="11" t="s">
        <v>100</v>
      </c>
      <c r="U40" s="11" t="s">
        <v>157</v>
      </c>
      <c r="V40" s="11" t="s">
        <v>51</v>
      </c>
      <c r="W40" s="35"/>
      <c r="X40" s="11" t="s">
        <v>156</v>
      </c>
      <c r="Y40" s="10" t="s">
        <v>38</v>
      </c>
    </row>
    <row r="41" spans="1:256" s="43" customFormat="1" ht="76.5" x14ac:dyDescent="0.25">
      <c r="A41" s="16">
        <v>29</v>
      </c>
      <c r="B41" s="13" t="s">
        <v>155</v>
      </c>
      <c r="C41" s="13" t="s">
        <v>10</v>
      </c>
      <c r="D41" s="13" t="s">
        <v>154</v>
      </c>
      <c r="E41" s="13" t="s">
        <v>153</v>
      </c>
      <c r="F41" s="13" t="s">
        <v>95</v>
      </c>
      <c r="G41" s="13" t="s">
        <v>26</v>
      </c>
      <c r="H41" s="25">
        <v>27808.6</v>
      </c>
      <c r="I41" s="13" t="s">
        <v>138</v>
      </c>
      <c r="J41" s="14">
        <v>27808.6</v>
      </c>
      <c r="K41" s="13" t="s">
        <v>138</v>
      </c>
      <c r="L41" s="17">
        <v>27940.61</v>
      </c>
      <c r="M41" s="13" t="s">
        <v>138</v>
      </c>
      <c r="N41" s="14">
        <v>27940.61</v>
      </c>
      <c r="O41" s="13" t="s">
        <v>138</v>
      </c>
      <c r="P41" s="13" t="s">
        <v>148</v>
      </c>
      <c r="Q41" s="13" t="s">
        <v>147</v>
      </c>
      <c r="R41" s="13" t="s">
        <v>146</v>
      </c>
      <c r="S41" s="13" t="s">
        <v>145</v>
      </c>
      <c r="T41" s="13"/>
      <c r="U41" s="13">
        <v>104002</v>
      </c>
      <c r="V41" s="13" t="s">
        <v>2</v>
      </c>
      <c r="W41" s="34"/>
      <c r="X41" s="13" t="s">
        <v>144</v>
      </c>
      <c r="Y41" s="10" t="s">
        <v>38</v>
      </c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47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</row>
    <row r="42" spans="1:256" s="43" customFormat="1" ht="76.5" x14ac:dyDescent="0.25">
      <c r="A42" s="31">
        <v>30</v>
      </c>
      <c r="B42" s="13" t="s">
        <v>152</v>
      </c>
      <c r="C42" s="13" t="s">
        <v>151</v>
      </c>
      <c r="D42" s="13" t="s">
        <v>150</v>
      </c>
      <c r="E42" s="13" t="s">
        <v>149</v>
      </c>
      <c r="F42" s="13" t="s">
        <v>95</v>
      </c>
      <c r="G42" s="13" t="s">
        <v>26</v>
      </c>
      <c r="H42" s="25">
        <v>738000</v>
      </c>
      <c r="I42" s="13" t="s">
        <v>138</v>
      </c>
      <c r="J42" s="14">
        <v>198795.6</v>
      </c>
      <c r="K42" s="13" t="s">
        <v>138</v>
      </c>
      <c r="L42" s="17">
        <v>506195.22</v>
      </c>
      <c r="M42" s="13" t="s">
        <v>138</v>
      </c>
      <c r="N42" s="14">
        <v>178988.12</v>
      </c>
      <c r="O42" s="13" t="s">
        <v>138</v>
      </c>
      <c r="P42" s="13" t="s">
        <v>148</v>
      </c>
      <c r="Q42" s="13" t="s">
        <v>147</v>
      </c>
      <c r="R42" s="13" t="s">
        <v>146</v>
      </c>
      <c r="S42" s="13" t="s">
        <v>145</v>
      </c>
      <c r="T42" s="13"/>
      <c r="U42" s="13">
        <v>104002</v>
      </c>
      <c r="V42" s="13" t="s">
        <v>2</v>
      </c>
      <c r="W42" s="34"/>
      <c r="X42" s="13" t="s">
        <v>144</v>
      </c>
      <c r="Y42" s="10" t="s">
        <v>38</v>
      </c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</row>
    <row r="43" spans="1:256" ht="76.5" x14ac:dyDescent="0.25">
      <c r="A43" s="31">
        <v>31</v>
      </c>
      <c r="B43" s="11"/>
      <c r="C43" s="13" t="s">
        <v>143</v>
      </c>
      <c r="D43" s="11" t="s">
        <v>140</v>
      </c>
      <c r="E43" s="11" t="s">
        <v>142</v>
      </c>
      <c r="F43" s="13" t="s">
        <v>95</v>
      </c>
      <c r="G43" s="13" t="s">
        <v>26</v>
      </c>
      <c r="H43" s="14">
        <v>9243338</v>
      </c>
      <c r="I43" s="13" t="s">
        <v>138</v>
      </c>
      <c r="J43" s="14">
        <v>1394420.9</v>
      </c>
      <c r="K43" s="13" t="s">
        <v>138</v>
      </c>
      <c r="L43" s="24">
        <f>1326004+357382</f>
        <v>1683386</v>
      </c>
      <c r="M43" s="13" t="s">
        <v>138</v>
      </c>
      <c r="N43" s="14">
        <v>357382</v>
      </c>
      <c r="O43" s="13" t="s">
        <v>138</v>
      </c>
      <c r="P43" s="11"/>
      <c r="Q43" s="11" t="s">
        <v>70</v>
      </c>
      <c r="R43" s="11" t="s">
        <v>69</v>
      </c>
      <c r="S43" s="11">
        <v>5010306</v>
      </c>
      <c r="T43" s="11" t="s">
        <v>50</v>
      </c>
      <c r="U43" s="11">
        <v>104002</v>
      </c>
      <c r="V43" s="11" t="s">
        <v>51</v>
      </c>
      <c r="W43" s="11"/>
      <c r="X43" s="11" t="s">
        <v>68</v>
      </c>
      <c r="Y43" s="10" t="s">
        <v>38</v>
      </c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  <c r="IV43" s="26"/>
    </row>
    <row r="44" spans="1:256" ht="76.5" x14ac:dyDescent="0.25">
      <c r="A44" s="16">
        <v>32</v>
      </c>
      <c r="B44" s="11"/>
      <c r="C44" s="13" t="s">
        <v>141</v>
      </c>
      <c r="D44" s="11" t="s">
        <v>140</v>
      </c>
      <c r="E44" s="11" t="s">
        <v>139</v>
      </c>
      <c r="F44" s="13" t="s">
        <v>95</v>
      </c>
      <c r="G44" s="13" t="s">
        <v>26</v>
      </c>
      <c r="H44" s="14">
        <v>3951206</v>
      </c>
      <c r="I44" s="13" t="s">
        <v>138</v>
      </c>
      <c r="J44" s="14">
        <v>626429.4</v>
      </c>
      <c r="K44" s="13" t="s">
        <v>138</v>
      </c>
      <c r="L44" s="24">
        <v>827733.6</v>
      </c>
      <c r="M44" s="13" t="s">
        <v>138</v>
      </c>
      <c r="N44" s="14">
        <v>1313948.2</v>
      </c>
      <c r="O44" s="13" t="s">
        <v>138</v>
      </c>
      <c r="P44" s="11"/>
      <c r="Q44" s="11" t="s">
        <v>70</v>
      </c>
      <c r="R44" s="11" t="s">
        <v>69</v>
      </c>
      <c r="S44" s="11">
        <v>5010306</v>
      </c>
      <c r="T44" s="11" t="s">
        <v>50</v>
      </c>
      <c r="U44" s="11">
        <v>104002</v>
      </c>
      <c r="V44" s="11" t="s">
        <v>51</v>
      </c>
      <c r="W44" s="11"/>
      <c r="X44" s="11" t="s">
        <v>68</v>
      </c>
      <c r="Y44" s="10" t="s">
        <v>38</v>
      </c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6"/>
      <c r="HB44" s="26"/>
      <c r="HC44" s="26"/>
      <c r="HD44" s="26"/>
      <c r="HE44" s="26"/>
      <c r="HF44" s="26"/>
      <c r="HG44" s="26"/>
      <c r="HH44" s="26"/>
      <c r="HI44" s="26"/>
      <c r="HJ44" s="26"/>
      <c r="HK44" s="26"/>
      <c r="HL44" s="26"/>
      <c r="HM44" s="26"/>
      <c r="HN44" s="26"/>
      <c r="HO44" s="26"/>
      <c r="HP44" s="26"/>
      <c r="HQ44" s="26"/>
      <c r="HR44" s="26"/>
      <c r="HS44" s="26"/>
      <c r="HT44" s="26"/>
      <c r="HU44" s="26"/>
      <c r="HV44" s="26"/>
      <c r="HW44" s="26"/>
      <c r="HX44" s="26"/>
      <c r="HY44" s="26"/>
      <c r="HZ44" s="26"/>
      <c r="IA44" s="26"/>
      <c r="IB44" s="26"/>
      <c r="IC44" s="26"/>
      <c r="ID44" s="26"/>
      <c r="IE44" s="26"/>
      <c r="IF44" s="26"/>
      <c r="IG44" s="26"/>
      <c r="IH44" s="26"/>
      <c r="II44" s="26"/>
      <c r="IJ44" s="26"/>
      <c r="IK44" s="26"/>
      <c r="IL44" s="26"/>
      <c r="IM44" s="26"/>
      <c r="IN44" s="26"/>
      <c r="IO44" s="26"/>
      <c r="IP44" s="26"/>
      <c r="IQ44" s="26"/>
      <c r="IR44" s="26"/>
      <c r="IS44" s="26"/>
      <c r="IT44" s="26"/>
      <c r="IU44" s="26"/>
      <c r="IV44" s="26"/>
    </row>
    <row r="45" spans="1:256" ht="63.75" x14ac:dyDescent="0.25">
      <c r="A45" s="31">
        <v>33</v>
      </c>
      <c r="B45" s="11" t="s">
        <v>137</v>
      </c>
      <c r="C45" s="11" t="s">
        <v>136</v>
      </c>
      <c r="D45" s="11" t="s">
        <v>135</v>
      </c>
      <c r="E45" s="11" t="s">
        <v>134</v>
      </c>
      <c r="F45" s="11" t="s">
        <v>95</v>
      </c>
      <c r="G45" s="11" t="s">
        <v>26</v>
      </c>
      <c r="H45" s="14">
        <v>8600</v>
      </c>
      <c r="I45" s="11" t="s">
        <v>133</v>
      </c>
      <c r="J45" s="14">
        <v>1376571.6</v>
      </c>
      <c r="K45" s="11" t="s">
        <v>133</v>
      </c>
      <c r="L45" s="33">
        <f>10624.5+28153.9+107785.11+303511.38+280995.44+436277.26</f>
        <v>1167347.5900000001</v>
      </c>
      <c r="M45" s="11" t="s">
        <v>133</v>
      </c>
      <c r="N45" s="14">
        <v>1020784.08</v>
      </c>
      <c r="O45" s="11" t="s">
        <v>133</v>
      </c>
      <c r="P45" s="11"/>
      <c r="Q45" s="11" t="s">
        <v>12</v>
      </c>
      <c r="R45" s="11" t="s">
        <v>132</v>
      </c>
      <c r="S45" s="11">
        <v>1</v>
      </c>
      <c r="T45" s="11"/>
      <c r="U45" s="11"/>
      <c r="V45" s="11" t="s">
        <v>51</v>
      </c>
      <c r="W45" s="11" t="s">
        <v>59</v>
      </c>
      <c r="X45" s="11"/>
      <c r="Y45" s="10" t="s">
        <v>38</v>
      </c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6"/>
      <c r="HB45" s="26"/>
      <c r="HC45" s="26"/>
      <c r="HD45" s="26"/>
      <c r="HE45" s="26"/>
      <c r="HF45" s="26"/>
      <c r="HG45" s="26"/>
      <c r="HH45" s="26"/>
      <c r="HI45" s="26"/>
      <c r="HJ45" s="26"/>
      <c r="HK45" s="26"/>
      <c r="HL45" s="26"/>
      <c r="HM45" s="26"/>
      <c r="HN45" s="26"/>
      <c r="HO45" s="26"/>
      <c r="HP45" s="26"/>
      <c r="HQ45" s="26"/>
      <c r="HR45" s="26"/>
      <c r="HS45" s="26"/>
      <c r="HT45" s="26"/>
      <c r="HU45" s="26"/>
      <c r="HV45" s="26"/>
      <c r="HW45" s="26"/>
      <c r="HX45" s="26"/>
      <c r="HY45" s="26"/>
      <c r="HZ45" s="26"/>
      <c r="IA45" s="26"/>
      <c r="IB45" s="26"/>
      <c r="IC45" s="26"/>
      <c r="ID45" s="26"/>
      <c r="IE45" s="26"/>
      <c r="IF45" s="26"/>
      <c r="IG45" s="26"/>
      <c r="IH45" s="26"/>
      <c r="II45" s="26"/>
      <c r="IJ45" s="26"/>
      <c r="IK45" s="26"/>
      <c r="IL45" s="26"/>
      <c r="IM45" s="26"/>
      <c r="IN45" s="26"/>
      <c r="IO45" s="26"/>
      <c r="IP45" s="26"/>
      <c r="IQ45" s="26"/>
      <c r="IR45" s="26"/>
      <c r="IS45" s="26"/>
      <c r="IT45" s="26"/>
      <c r="IU45" s="26"/>
      <c r="IV45" s="26"/>
    </row>
    <row r="46" spans="1:256" ht="140.25" x14ac:dyDescent="0.25">
      <c r="A46" s="31">
        <v>34</v>
      </c>
      <c r="B46" s="11"/>
      <c r="C46" s="13" t="s">
        <v>131</v>
      </c>
      <c r="D46" s="13" t="s">
        <v>130</v>
      </c>
      <c r="E46" s="13" t="s">
        <v>129</v>
      </c>
      <c r="F46" s="13" t="s">
        <v>95</v>
      </c>
      <c r="G46" s="13" t="s">
        <v>26</v>
      </c>
      <c r="H46" s="25">
        <v>26717.200000000001</v>
      </c>
      <c r="I46" s="11" t="s">
        <v>125</v>
      </c>
      <c r="J46" s="14">
        <v>26717.200000000001</v>
      </c>
      <c r="K46" s="11" t="s">
        <v>125</v>
      </c>
      <c r="L46" s="17">
        <v>19840.2</v>
      </c>
      <c r="M46" s="11" t="s">
        <v>125</v>
      </c>
      <c r="N46" s="14">
        <v>19500.8</v>
      </c>
      <c r="O46" s="11" t="s">
        <v>125</v>
      </c>
      <c r="P46" s="13"/>
      <c r="Q46" s="11" t="s">
        <v>127</v>
      </c>
      <c r="R46" s="11" t="s">
        <v>128</v>
      </c>
      <c r="S46" s="11">
        <v>105021</v>
      </c>
      <c r="T46" s="11" t="s">
        <v>127</v>
      </c>
      <c r="U46" s="11">
        <v>105021</v>
      </c>
      <c r="V46" s="11" t="s">
        <v>51</v>
      </c>
      <c r="W46" s="11"/>
      <c r="X46" s="11" t="s">
        <v>127</v>
      </c>
      <c r="Y46" s="10" t="s">
        <v>38</v>
      </c>
    </row>
    <row r="47" spans="1:256" ht="63.75" x14ac:dyDescent="0.25">
      <c r="A47" s="16">
        <v>35</v>
      </c>
      <c r="B47" s="11"/>
      <c r="C47" s="11"/>
      <c r="D47" s="11"/>
      <c r="E47" s="11" t="s">
        <v>126</v>
      </c>
      <c r="F47" s="11" t="s">
        <v>95</v>
      </c>
      <c r="G47" s="11" t="s">
        <v>26</v>
      </c>
      <c r="H47" s="14">
        <v>972147.6</v>
      </c>
      <c r="I47" s="11" t="s">
        <v>125</v>
      </c>
      <c r="J47" s="14">
        <v>972147.6</v>
      </c>
      <c r="K47" s="11" t="s">
        <v>125</v>
      </c>
      <c r="L47" s="14">
        <v>565440.6</v>
      </c>
      <c r="M47" s="11" t="s">
        <v>125</v>
      </c>
      <c r="N47" s="14">
        <v>565440.6</v>
      </c>
      <c r="O47" s="11" t="s">
        <v>125</v>
      </c>
      <c r="P47" s="11"/>
      <c r="Q47" s="13" t="s">
        <v>124</v>
      </c>
      <c r="R47" s="13"/>
      <c r="S47" s="13"/>
      <c r="T47" s="13" t="s">
        <v>124</v>
      </c>
      <c r="U47" s="11">
        <v>105021</v>
      </c>
      <c r="V47" s="11" t="s">
        <v>51</v>
      </c>
      <c r="W47" s="13"/>
      <c r="X47" s="13"/>
      <c r="Y47" s="10" t="s">
        <v>38</v>
      </c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6"/>
      <c r="HB47" s="26"/>
      <c r="HC47" s="26"/>
      <c r="HD47" s="26"/>
      <c r="HE47" s="26"/>
      <c r="HF47" s="26"/>
      <c r="HG47" s="26"/>
      <c r="HH47" s="26"/>
      <c r="HI47" s="26"/>
      <c r="HJ47" s="26"/>
      <c r="HK47" s="26"/>
      <c r="HL47" s="26"/>
      <c r="HM47" s="26"/>
      <c r="HN47" s="26"/>
      <c r="HO47" s="26"/>
      <c r="HP47" s="26"/>
      <c r="HQ47" s="26"/>
      <c r="HR47" s="26"/>
      <c r="HS47" s="26"/>
      <c r="HT47" s="26"/>
      <c r="HU47" s="26"/>
      <c r="HV47" s="26"/>
      <c r="HW47" s="26"/>
      <c r="HX47" s="26"/>
      <c r="HY47" s="26"/>
      <c r="HZ47" s="26"/>
      <c r="IA47" s="26"/>
      <c r="IB47" s="26"/>
      <c r="IC47" s="26"/>
      <c r="ID47" s="26"/>
      <c r="IE47" s="26"/>
      <c r="IF47" s="26"/>
      <c r="IG47" s="26"/>
      <c r="IH47" s="26"/>
      <c r="II47" s="26"/>
      <c r="IJ47" s="26"/>
      <c r="IK47" s="26"/>
      <c r="IL47" s="26"/>
      <c r="IM47" s="26"/>
      <c r="IN47" s="26"/>
      <c r="IO47" s="26"/>
      <c r="IP47" s="26"/>
      <c r="IQ47" s="26"/>
      <c r="IR47" s="26"/>
      <c r="IS47" s="26"/>
      <c r="IT47" s="26"/>
      <c r="IU47" s="26"/>
      <c r="IV47" s="26"/>
    </row>
    <row r="48" spans="1:256" ht="89.25" x14ac:dyDescent="0.25">
      <c r="A48" s="31">
        <v>36</v>
      </c>
      <c r="B48" s="13" t="s">
        <v>123</v>
      </c>
      <c r="C48" s="13" t="s">
        <v>122</v>
      </c>
      <c r="D48" s="13" t="s">
        <v>121</v>
      </c>
      <c r="E48" s="13" t="s">
        <v>120</v>
      </c>
      <c r="F48" s="11" t="s">
        <v>95</v>
      </c>
      <c r="G48" s="13" t="s">
        <v>94</v>
      </c>
      <c r="H48" s="14">
        <v>5500000</v>
      </c>
      <c r="I48" s="11" t="s">
        <v>93</v>
      </c>
      <c r="J48" s="14">
        <v>183481.7</v>
      </c>
      <c r="K48" s="11" t="s">
        <v>93</v>
      </c>
      <c r="L48" s="17">
        <f>1560753.96+44342.84+404154.63+388090.28+357116.45+121420.66</f>
        <v>2875878.8200000003</v>
      </c>
      <c r="M48" s="11" t="s">
        <v>93</v>
      </c>
      <c r="N48" s="14">
        <v>478537.11</v>
      </c>
      <c r="O48" s="13"/>
      <c r="P48" s="13"/>
      <c r="Q48" s="11" t="s">
        <v>102</v>
      </c>
      <c r="R48" s="11" t="s">
        <v>101</v>
      </c>
      <c r="S48" s="11">
        <v>105010</v>
      </c>
      <c r="T48" s="11" t="s">
        <v>100</v>
      </c>
      <c r="U48" s="11" t="s">
        <v>99</v>
      </c>
      <c r="V48" s="11" t="s">
        <v>51</v>
      </c>
      <c r="W48" s="11"/>
      <c r="X48" s="11" t="s">
        <v>98</v>
      </c>
      <c r="Y48" s="10" t="s">
        <v>38</v>
      </c>
    </row>
    <row r="49" spans="1:256" s="43" customFormat="1" ht="76.5" x14ac:dyDescent="0.25">
      <c r="A49" s="31">
        <v>37</v>
      </c>
      <c r="B49" s="11"/>
      <c r="C49" s="11" t="s">
        <v>119</v>
      </c>
      <c r="D49" s="11" t="s">
        <v>118</v>
      </c>
      <c r="E49" s="11" t="s">
        <v>117</v>
      </c>
      <c r="F49" s="11" t="s">
        <v>95</v>
      </c>
      <c r="G49" s="11" t="s">
        <v>94</v>
      </c>
      <c r="H49" s="14">
        <v>1539251.7</v>
      </c>
      <c r="I49" s="11" t="s">
        <v>116</v>
      </c>
      <c r="J49" s="14">
        <v>1539251.7</v>
      </c>
      <c r="K49" s="11" t="s">
        <v>116</v>
      </c>
      <c r="L49" s="24">
        <v>811134.5</v>
      </c>
      <c r="M49" s="11" t="s">
        <v>116</v>
      </c>
      <c r="N49" s="14">
        <v>811134.5</v>
      </c>
      <c r="O49" s="11" t="s">
        <v>116</v>
      </c>
      <c r="P49" s="30"/>
      <c r="Q49" s="11" t="s">
        <v>115</v>
      </c>
      <c r="R49" s="11" t="s">
        <v>114</v>
      </c>
      <c r="S49" s="11">
        <v>10061</v>
      </c>
      <c r="T49" s="11" t="s">
        <v>113</v>
      </c>
      <c r="U49" s="11">
        <v>105013</v>
      </c>
      <c r="V49" s="11" t="s">
        <v>112</v>
      </c>
      <c r="W49" s="11">
        <v>90000025025</v>
      </c>
      <c r="X49" s="11" t="s">
        <v>111</v>
      </c>
      <c r="Y49" s="10" t="s">
        <v>38</v>
      </c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  <c r="IS49" s="29"/>
      <c r="IT49" s="29"/>
      <c r="IU49" s="29"/>
      <c r="IV49" s="29"/>
    </row>
    <row r="50" spans="1:256" ht="51" x14ac:dyDescent="0.25">
      <c r="A50" s="31">
        <v>38</v>
      </c>
      <c r="B50" s="11" t="s">
        <v>110</v>
      </c>
      <c r="C50" s="11" t="s">
        <v>109</v>
      </c>
      <c r="D50" s="11" t="s">
        <v>108</v>
      </c>
      <c r="E50" s="11" t="s">
        <v>107</v>
      </c>
      <c r="F50" s="11" t="s">
        <v>95</v>
      </c>
      <c r="G50" s="11" t="s">
        <v>94</v>
      </c>
      <c r="H50" s="14">
        <v>599370</v>
      </c>
      <c r="I50" s="11" t="s">
        <v>93</v>
      </c>
      <c r="J50" s="14">
        <v>30700.2</v>
      </c>
      <c r="K50" s="11" t="s">
        <v>93</v>
      </c>
      <c r="L50" s="24">
        <v>312138.52</v>
      </c>
      <c r="M50" s="11" t="s">
        <v>93</v>
      </c>
      <c r="N50" s="14">
        <v>30320.14</v>
      </c>
      <c r="O50" s="11" t="s">
        <v>93</v>
      </c>
      <c r="P50" s="30"/>
      <c r="Q50" s="11" t="s">
        <v>102</v>
      </c>
      <c r="R50" s="11" t="s">
        <v>101</v>
      </c>
      <c r="S50" s="11">
        <v>105010</v>
      </c>
      <c r="T50" s="11" t="s">
        <v>100</v>
      </c>
      <c r="U50" s="11" t="s">
        <v>99</v>
      </c>
      <c r="V50" s="11" t="s">
        <v>51</v>
      </c>
      <c r="W50" s="11"/>
      <c r="X50" s="11" t="s">
        <v>98</v>
      </c>
      <c r="Y50" s="10" t="s">
        <v>38</v>
      </c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  <c r="IT50" s="29"/>
      <c r="IU50" s="29"/>
      <c r="IV50" s="29"/>
    </row>
    <row r="51" spans="1:256" ht="38.25" x14ac:dyDescent="0.25">
      <c r="A51" s="31">
        <v>39</v>
      </c>
      <c r="B51" s="11" t="s">
        <v>106</v>
      </c>
      <c r="C51" s="11" t="s">
        <v>105</v>
      </c>
      <c r="D51" s="11" t="s">
        <v>104</v>
      </c>
      <c r="E51" s="11" t="s">
        <v>103</v>
      </c>
      <c r="F51" s="11" t="s">
        <v>95</v>
      </c>
      <c r="G51" s="11" t="s">
        <v>94</v>
      </c>
      <c r="H51" s="14">
        <v>960000</v>
      </c>
      <c r="I51" s="11" t="s">
        <v>93</v>
      </c>
      <c r="J51" s="14">
        <v>210751.9</v>
      </c>
      <c r="K51" s="11" t="s">
        <v>93</v>
      </c>
      <c r="L51" s="24">
        <v>229495.53</v>
      </c>
      <c r="M51" s="11" t="s">
        <v>93</v>
      </c>
      <c r="N51" s="14">
        <v>229495.53</v>
      </c>
      <c r="O51" s="11" t="s">
        <v>93</v>
      </c>
      <c r="P51" s="30"/>
      <c r="Q51" s="11" t="s">
        <v>102</v>
      </c>
      <c r="R51" s="11" t="s">
        <v>101</v>
      </c>
      <c r="S51" s="11">
        <v>105010</v>
      </c>
      <c r="T51" s="11" t="s">
        <v>100</v>
      </c>
      <c r="U51" s="11" t="s">
        <v>99</v>
      </c>
      <c r="V51" s="11" t="s">
        <v>51</v>
      </c>
      <c r="W51" s="11"/>
      <c r="X51" s="11" t="s">
        <v>98</v>
      </c>
      <c r="Y51" s="10" t="s">
        <v>38</v>
      </c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  <c r="IM51" s="29"/>
      <c r="IN51" s="29"/>
      <c r="IO51" s="29"/>
      <c r="IP51" s="29"/>
      <c r="IQ51" s="29"/>
      <c r="IR51" s="29"/>
      <c r="IS51" s="29"/>
      <c r="IT51" s="29"/>
      <c r="IU51" s="29"/>
      <c r="IV51" s="29"/>
    </row>
    <row r="52" spans="1:256" ht="63.75" x14ac:dyDescent="0.25">
      <c r="A52" s="31">
        <v>40</v>
      </c>
      <c r="B52" s="11"/>
      <c r="C52" s="11"/>
      <c r="D52" s="11"/>
      <c r="E52" s="11" t="s">
        <v>97</v>
      </c>
      <c r="F52" s="11" t="s">
        <v>95</v>
      </c>
      <c r="G52" s="11" t="s">
        <v>94</v>
      </c>
      <c r="H52" s="14">
        <v>1103873.8</v>
      </c>
      <c r="I52" s="11" t="s">
        <v>93</v>
      </c>
      <c r="J52" s="14">
        <v>1103873.8</v>
      </c>
      <c r="K52" s="11" t="s">
        <v>93</v>
      </c>
      <c r="L52" s="24">
        <v>0</v>
      </c>
      <c r="M52" s="11" t="s">
        <v>93</v>
      </c>
      <c r="N52" s="14"/>
      <c r="O52" s="11"/>
      <c r="P52" s="30"/>
      <c r="Q52" s="11"/>
      <c r="R52" s="11"/>
      <c r="S52" s="11"/>
      <c r="T52" s="11"/>
      <c r="U52" s="11"/>
      <c r="V52" s="11"/>
      <c r="W52" s="11"/>
      <c r="X52" s="11"/>
      <c r="Y52" s="10" t="s">
        <v>38</v>
      </c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  <c r="IT52" s="29"/>
      <c r="IU52" s="29"/>
      <c r="IV52" s="29"/>
    </row>
    <row r="53" spans="1:256" ht="63.75" x14ac:dyDescent="0.25">
      <c r="A53" s="31">
        <v>41</v>
      </c>
      <c r="B53" s="11"/>
      <c r="C53" s="11"/>
      <c r="D53" s="11"/>
      <c r="E53" s="11" t="s">
        <v>96</v>
      </c>
      <c r="F53" s="11" t="s">
        <v>95</v>
      </c>
      <c r="G53" s="11" t="s">
        <v>94</v>
      </c>
      <c r="H53" s="14">
        <v>4793.6000000000004</v>
      </c>
      <c r="I53" s="11" t="s">
        <v>93</v>
      </c>
      <c r="J53" s="14">
        <v>4793.6000000000004</v>
      </c>
      <c r="K53" s="11" t="s">
        <v>93</v>
      </c>
      <c r="L53" s="24">
        <v>0</v>
      </c>
      <c r="M53" s="11" t="s">
        <v>93</v>
      </c>
      <c r="N53" s="14"/>
      <c r="O53" s="11"/>
      <c r="P53" s="30"/>
      <c r="Q53" s="11"/>
      <c r="R53" s="11"/>
      <c r="S53" s="11"/>
      <c r="T53" s="11"/>
      <c r="U53" s="11"/>
      <c r="V53" s="11"/>
      <c r="W53" s="11"/>
      <c r="X53" s="11"/>
      <c r="Y53" s="10" t="s">
        <v>38</v>
      </c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</row>
    <row r="54" spans="1:256" ht="14.25" x14ac:dyDescent="0.25">
      <c r="A54" s="52" t="s">
        <v>49</v>
      </c>
      <c r="B54" s="53"/>
      <c r="C54" s="53"/>
      <c r="D54" s="53"/>
      <c r="E54" s="53"/>
      <c r="F54" s="45"/>
      <c r="G54" s="21"/>
      <c r="H54" s="45"/>
      <c r="I54" s="45"/>
      <c r="J54" s="28">
        <f>SUM(J13:J53)</f>
        <v>27975998.100000001</v>
      </c>
      <c r="K54" s="28">
        <f>SUM(K13:K53)</f>
        <v>0</v>
      </c>
      <c r="L54" s="28">
        <f>SUM(L13:L53)</f>
        <v>22632143.960000005</v>
      </c>
      <c r="M54" s="21"/>
      <c r="N54" s="21">
        <f>SUM(N13:N51)</f>
        <v>9816169.129999999</v>
      </c>
      <c r="O54" s="21"/>
      <c r="P54" s="45"/>
      <c r="Q54" s="45"/>
      <c r="R54" s="45"/>
      <c r="S54" s="45"/>
      <c r="T54" s="45"/>
      <c r="U54" s="45"/>
      <c r="V54" s="45"/>
      <c r="W54" s="45"/>
      <c r="X54" s="45"/>
      <c r="Y54" s="19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8"/>
      <c r="HB54" s="18"/>
      <c r="HC54" s="18"/>
      <c r="HD54" s="18"/>
      <c r="HE54" s="18"/>
      <c r="HF54" s="18"/>
      <c r="HG54" s="18"/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  <c r="HT54" s="18"/>
      <c r="HU54" s="18"/>
      <c r="HV54" s="18"/>
      <c r="HW54" s="18"/>
      <c r="HX54" s="18"/>
      <c r="HY54" s="18"/>
      <c r="HZ54" s="18"/>
      <c r="IA54" s="18"/>
      <c r="IB54" s="18"/>
      <c r="IC54" s="18"/>
      <c r="ID54" s="18"/>
      <c r="IE54" s="18"/>
      <c r="IF54" s="18"/>
      <c r="IG54" s="18"/>
      <c r="IH54" s="18"/>
      <c r="II54" s="18"/>
      <c r="IJ54" s="18"/>
      <c r="IK54" s="18"/>
      <c r="IL54" s="18"/>
      <c r="IM54" s="18"/>
      <c r="IN54" s="18"/>
      <c r="IO54" s="18"/>
      <c r="IP54" s="18"/>
      <c r="IQ54" s="18"/>
      <c r="IR54" s="18"/>
      <c r="IS54" s="18"/>
      <c r="IT54" s="18"/>
      <c r="IU54" s="18"/>
      <c r="IV54" s="18"/>
    </row>
    <row r="55" spans="1:256" ht="63.75" x14ac:dyDescent="0.25">
      <c r="A55" s="16">
        <v>1</v>
      </c>
      <c r="B55" s="11" t="s">
        <v>92</v>
      </c>
      <c r="C55" s="11" t="s">
        <v>91</v>
      </c>
      <c r="D55" s="11" t="s">
        <v>90</v>
      </c>
      <c r="E55" s="11" t="s">
        <v>89</v>
      </c>
      <c r="F55" s="11" t="s">
        <v>54</v>
      </c>
      <c r="G55" s="11" t="s">
        <v>26</v>
      </c>
      <c r="H55" s="14">
        <v>27355</v>
      </c>
      <c r="I55" s="11" t="s">
        <v>88</v>
      </c>
      <c r="J55" s="14">
        <v>16000</v>
      </c>
      <c r="K55" s="13" t="s">
        <v>88</v>
      </c>
      <c r="L55" s="17">
        <v>22916.68</v>
      </c>
      <c r="M55" s="13" t="s">
        <v>88</v>
      </c>
      <c r="N55" s="17">
        <v>22916.68</v>
      </c>
      <c r="O55" s="13"/>
      <c r="P55" s="13" t="s">
        <v>87</v>
      </c>
      <c r="Q55" s="13"/>
      <c r="R55" s="13" t="s">
        <v>86</v>
      </c>
      <c r="S55" s="13" t="s">
        <v>85</v>
      </c>
      <c r="T55" s="13">
        <v>104003</v>
      </c>
      <c r="U55" s="13" t="s">
        <v>84</v>
      </c>
      <c r="V55" s="13" t="s">
        <v>83</v>
      </c>
      <c r="W55" s="13" t="s">
        <v>82</v>
      </c>
      <c r="X55" s="13" t="s">
        <v>0</v>
      </c>
      <c r="Y55" s="27" t="s">
        <v>38</v>
      </c>
    </row>
    <row r="56" spans="1:256" ht="51" x14ac:dyDescent="0.25">
      <c r="A56" s="16">
        <v>2</v>
      </c>
      <c r="B56" s="11" t="s">
        <v>74</v>
      </c>
      <c r="C56" s="11" t="s">
        <v>81</v>
      </c>
      <c r="D56" s="11" t="s">
        <v>80</v>
      </c>
      <c r="E56" s="11" t="s">
        <v>79</v>
      </c>
      <c r="F56" s="11" t="s">
        <v>54</v>
      </c>
      <c r="G56" s="11" t="s">
        <v>26</v>
      </c>
      <c r="H56" s="25">
        <v>1651.9</v>
      </c>
      <c r="I56" s="11" t="s">
        <v>71</v>
      </c>
      <c r="J56" s="14">
        <v>19976.670000000002</v>
      </c>
      <c r="K56" s="11" t="s">
        <v>71</v>
      </c>
      <c r="L56" s="17">
        <v>455435.26999999996</v>
      </c>
      <c r="M56" s="11" t="s">
        <v>71</v>
      </c>
      <c r="N56" s="17">
        <v>3178.97</v>
      </c>
      <c r="O56" s="13"/>
      <c r="P56" s="13" t="s">
        <v>78</v>
      </c>
      <c r="Q56" s="13" t="s">
        <v>77</v>
      </c>
      <c r="R56" s="13">
        <v>10061</v>
      </c>
      <c r="S56" s="13" t="s">
        <v>75</v>
      </c>
      <c r="T56" s="13">
        <v>105003</v>
      </c>
      <c r="U56" s="13" t="s">
        <v>2</v>
      </c>
      <c r="V56" s="12" t="s">
        <v>76</v>
      </c>
      <c r="W56" s="13" t="s">
        <v>75</v>
      </c>
      <c r="X56" s="13" t="s">
        <v>0</v>
      </c>
      <c r="Y56" s="27" t="s">
        <v>38</v>
      </c>
    </row>
    <row r="57" spans="1:256" ht="76.5" x14ac:dyDescent="0.25">
      <c r="A57" s="16">
        <v>3</v>
      </c>
      <c r="B57" s="11" t="s">
        <v>74</v>
      </c>
      <c r="C57" s="11" t="s">
        <v>73</v>
      </c>
      <c r="D57" s="11" t="s">
        <v>65</v>
      </c>
      <c r="E57" s="11" t="s">
        <v>72</v>
      </c>
      <c r="F57" s="11" t="s">
        <v>54</v>
      </c>
      <c r="G57" s="11" t="s">
        <v>26</v>
      </c>
      <c r="H57" s="25">
        <v>2500000</v>
      </c>
      <c r="I57" s="11" t="s">
        <v>71</v>
      </c>
      <c r="J57" s="14">
        <v>47536</v>
      </c>
      <c r="K57" s="11" t="s">
        <v>71</v>
      </c>
      <c r="L57" s="17">
        <v>626293.5</v>
      </c>
      <c r="M57" s="11" t="s">
        <v>71</v>
      </c>
      <c r="N57" s="17">
        <v>23162.5</v>
      </c>
      <c r="O57" s="11" t="s">
        <v>71</v>
      </c>
      <c r="P57" s="11"/>
      <c r="Q57" s="11" t="s">
        <v>70</v>
      </c>
      <c r="R57" s="11" t="s">
        <v>69</v>
      </c>
      <c r="S57" s="11">
        <v>5010306</v>
      </c>
      <c r="T57" s="11" t="s">
        <v>50</v>
      </c>
      <c r="U57" s="11">
        <v>104002</v>
      </c>
      <c r="V57" s="11" t="s">
        <v>51</v>
      </c>
      <c r="W57" s="11"/>
      <c r="X57" s="11" t="s">
        <v>68</v>
      </c>
      <c r="Y57" s="27" t="s">
        <v>38</v>
      </c>
    </row>
    <row r="58" spans="1:256" ht="38.25" x14ac:dyDescent="0.25">
      <c r="A58" s="16">
        <v>4</v>
      </c>
      <c r="B58" s="13" t="s">
        <v>67</v>
      </c>
      <c r="C58" s="13" t="s">
        <v>66</v>
      </c>
      <c r="D58" s="13" t="s">
        <v>65</v>
      </c>
      <c r="E58" s="13" t="s">
        <v>64</v>
      </c>
      <c r="F58" s="13" t="s">
        <v>54</v>
      </c>
      <c r="G58" s="13" t="s">
        <v>26</v>
      </c>
      <c r="H58" s="25">
        <v>366205</v>
      </c>
      <c r="I58" s="13" t="s">
        <v>53</v>
      </c>
      <c r="J58" s="25">
        <v>167017.1</v>
      </c>
      <c r="K58" s="13" t="s">
        <v>53</v>
      </c>
      <c r="L58" s="17">
        <v>148100.91</v>
      </c>
      <c r="M58" s="13" t="s">
        <v>53</v>
      </c>
      <c r="N58" s="17">
        <v>56654.39</v>
      </c>
      <c r="O58" s="13" t="s">
        <v>53</v>
      </c>
      <c r="P58" s="13"/>
      <c r="Q58" s="13" t="s">
        <v>50</v>
      </c>
      <c r="R58" s="13" t="s">
        <v>63</v>
      </c>
      <c r="S58" s="13"/>
      <c r="T58" s="13" t="s">
        <v>50</v>
      </c>
      <c r="U58" s="13">
        <v>4090109</v>
      </c>
      <c r="V58" s="13" t="s">
        <v>51</v>
      </c>
      <c r="W58" s="13"/>
      <c r="X58" s="13" t="s">
        <v>50</v>
      </c>
      <c r="Y58" s="10" t="s">
        <v>38</v>
      </c>
    </row>
    <row r="59" spans="1:256" ht="165.75" x14ac:dyDescent="0.25">
      <c r="A59" s="16">
        <v>5</v>
      </c>
      <c r="B59" s="11"/>
      <c r="C59" s="12" t="s">
        <v>16</v>
      </c>
      <c r="D59" s="12" t="s">
        <v>15</v>
      </c>
      <c r="E59" s="11" t="s">
        <v>62</v>
      </c>
      <c r="F59" s="13" t="s">
        <v>54</v>
      </c>
      <c r="G59" s="11" t="s">
        <v>26</v>
      </c>
      <c r="H59" s="14">
        <v>293520.5</v>
      </c>
      <c r="I59" s="11" t="s">
        <v>61</v>
      </c>
      <c r="J59" s="14">
        <v>293520.5</v>
      </c>
      <c r="K59" s="11" t="s">
        <v>61</v>
      </c>
      <c r="L59" s="24">
        <v>57043.199999999997</v>
      </c>
      <c r="M59" s="11" t="s">
        <v>61</v>
      </c>
      <c r="N59" s="24">
        <v>57043.199999999997</v>
      </c>
      <c r="O59" s="13" t="s">
        <v>53</v>
      </c>
      <c r="P59" s="11" t="s">
        <v>11</v>
      </c>
      <c r="Q59" s="11" t="s">
        <v>12</v>
      </c>
      <c r="R59" s="11" t="s">
        <v>60</v>
      </c>
      <c r="S59" s="11">
        <v>0</v>
      </c>
      <c r="T59" s="11" t="s">
        <v>11</v>
      </c>
      <c r="U59" s="11"/>
      <c r="V59" s="11" t="s">
        <v>51</v>
      </c>
      <c r="W59" s="11" t="s">
        <v>59</v>
      </c>
      <c r="X59" s="11"/>
      <c r="Y59" s="10" t="s">
        <v>38</v>
      </c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</row>
    <row r="60" spans="1:256" ht="38.25" x14ac:dyDescent="0.25">
      <c r="A60" s="16">
        <v>6</v>
      </c>
      <c r="B60" s="13" t="s">
        <v>58</v>
      </c>
      <c r="C60" s="13" t="s">
        <v>57</v>
      </c>
      <c r="D60" s="13" t="s">
        <v>56</v>
      </c>
      <c r="E60" s="13" t="s">
        <v>55</v>
      </c>
      <c r="F60" s="11" t="s">
        <v>54</v>
      </c>
      <c r="G60" s="11" t="s">
        <v>26</v>
      </c>
      <c r="H60" s="25">
        <v>749110</v>
      </c>
      <c r="I60" s="13" t="s">
        <v>53</v>
      </c>
      <c r="J60" s="14">
        <v>82693</v>
      </c>
      <c r="K60" s="23" t="s">
        <v>53</v>
      </c>
      <c r="L60" s="14">
        <v>37485.74</v>
      </c>
      <c r="M60" s="23" t="s">
        <v>53</v>
      </c>
      <c r="N60" s="14">
        <v>29036.639999999999</v>
      </c>
      <c r="O60" s="23" t="s">
        <v>53</v>
      </c>
      <c r="P60" s="22"/>
      <c r="Q60" s="13" t="s">
        <v>12</v>
      </c>
      <c r="R60" s="11" t="s">
        <v>52</v>
      </c>
      <c r="S60" s="13"/>
      <c r="T60" s="13" t="s">
        <v>50</v>
      </c>
      <c r="U60" s="13">
        <v>1010117</v>
      </c>
      <c r="V60" s="11" t="s">
        <v>51</v>
      </c>
      <c r="W60" s="13" t="s">
        <v>50</v>
      </c>
      <c r="X60" s="13"/>
      <c r="Y60" s="10" t="s">
        <v>38</v>
      </c>
    </row>
    <row r="61" spans="1:256" ht="14.25" x14ac:dyDescent="0.25">
      <c r="A61" s="52" t="s">
        <v>49</v>
      </c>
      <c r="B61" s="53"/>
      <c r="C61" s="53"/>
      <c r="D61" s="53"/>
      <c r="E61" s="53"/>
      <c r="F61" s="45"/>
      <c r="G61" s="45"/>
      <c r="H61" s="21"/>
      <c r="I61" s="21">
        <f>SUM(I55:I60)</f>
        <v>0</v>
      </c>
      <c r="J61" s="21">
        <f>SUM(J55:J60)</f>
        <v>626743.27</v>
      </c>
      <c r="K61" s="21">
        <f>SUM(K55:K60)</f>
        <v>0</v>
      </c>
      <c r="L61" s="21">
        <f>SUM(L55:L60)</f>
        <v>1347275.2999999998</v>
      </c>
      <c r="M61" s="21"/>
      <c r="N61" s="21">
        <f>SUM(N55:N60)</f>
        <v>191992.38</v>
      </c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19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18"/>
      <c r="GR61" s="18"/>
      <c r="GS61" s="18"/>
      <c r="GT61" s="18"/>
      <c r="GU61" s="18"/>
      <c r="GV61" s="18"/>
      <c r="GW61" s="18"/>
      <c r="GX61" s="18"/>
      <c r="GY61" s="18"/>
      <c r="GZ61" s="18"/>
      <c r="HA61" s="18"/>
      <c r="HB61" s="18"/>
      <c r="HC61" s="18"/>
      <c r="HD61" s="18"/>
      <c r="HE61" s="18"/>
      <c r="HF61" s="18"/>
      <c r="HG61" s="18"/>
      <c r="HH61" s="18"/>
      <c r="HI61" s="18"/>
      <c r="HJ61" s="18"/>
      <c r="HK61" s="18"/>
      <c r="HL61" s="18"/>
      <c r="HM61" s="18"/>
      <c r="HN61" s="18"/>
      <c r="HO61" s="18"/>
      <c r="HP61" s="18"/>
      <c r="HQ61" s="18"/>
      <c r="HR61" s="18"/>
      <c r="HS61" s="18"/>
      <c r="HT61" s="18"/>
      <c r="HU61" s="18"/>
      <c r="HV61" s="18"/>
      <c r="HW61" s="18"/>
      <c r="HX61" s="18"/>
      <c r="HY61" s="18"/>
      <c r="HZ61" s="18"/>
      <c r="IA61" s="18"/>
      <c r="IB61" s="18"/>
      <c r="IC61" s="18"/>
      <c r="ID61" s="18"/>
      <c r="IE61" s="18"/>
      <c r="IF61" s="18"/>
      <c r="IG61" s="18"/>
      <c r="IH61" s="18"/>
      <c r="II61" s="18"/>
      <c r="IJ61" s="18"/>
      <c r="IK61" s="18"/>
      <c r="IL61" s="18"/>
      <c r="IM61" s="18"/>
      <c r="IN61" s="18"/>
      <c r="IO61" s="18"/>
      <c r="IP61" s="18"/>
      <c r="IQ61" s="18"/>
      <c r="IR61" s="18"/>
      <c r="IS61" s="18"/>
      <c r="IT61" s="18"/>
      <c r="IU61" s="18"/>
      <c r="IV61" s="18"/>
    </row>
    <row r="62" spans="1:256" ht="76.5" x14ac:dyDescent="0.25">
      <c r="A62" s="16">
        <v>1</v>
      </c>
      <c r="B62" s="11" t="s">
        <v>48</v>
      </c>
      <c r="C62" s="11" t="s">
        <v>47</v>
      </c>
      <c r="D62" s="11" t="s">
        <v>46</v>
      </c>
      <c r="E62" s="11" t="s">
        <v>45</v>
      </c>
      <c r="F62" s="11" t="s">
        <v>40</v>
      </c>
      <c r="G62" s="11" t="s">
        <v>6</v>
      </c>
      <c r="H62" s="14">
        <v>708116</v>
      </c>
      <c r="I62" s="11" t="s">
        <v>44</v>
      </c>
      <c r="J62" s="14">
        <v>0</v>
      </c>
      <c r="K62" s="13" t="s">
        <v>44</v>
      </c>
      <c r="L62" s="17">
        <v>708116</v>
      </c>
      <c r="M62" s="13" t="s">
        <v>44</v>
      </c>
      <c r="N62" s="17">
        <v>0</v>
      </c>
      <c r="O62" s="13" t="s">
        <v>44</v>
      </c>
      <c r="P62" s="13" t="s">
        <v>43</v>
      </c>
      <c r="Q62" s="13" t="s">
        <v>42</v>
      </c>
      <c r="R62" s="13" t="s">
        <v>41</v>
      </c>
      <c r="S62" s="13"/>
      <c r="T62" s="13" t="s">
        <v>40</v>
      </c>
      <c r="U62" s="13"/>
      <c r="V62" s="13"/>
      <c r="W62" s="13"/>
      <c r="X62" s="13" t="s">
        <v>39</v>
      </c>
      <c r="Y62" s="10" t="s">
        <v>38</v>
      </c>
    </row>
    <row r="63" spans="1:256" ht="51" x14ac:dyDescent="0.25">
      <c r="A63" s="16">
        <v>2</v>
      </c>
      <c r="B63" s="13"/>
      <c r="C63" s="13" t="s">
        <v>37</v>
      </c>
      <c r="D63" s="13" t="s">
        <v>36</v>
      </c>
      <c r="E63" s="13" t="s">
        <v>35</v>
      </c>
      <c r="F63" s="13" t="s">
        <v>7</v>
      </c>
      <c r="G63" s="11" t="s">
        <v>6</v>
      </c>
      <c r="H63" s="14">
        <v>103281</v>
      </c>
      <c r="I63" s="13" t="s">
        <v>34</v>
      </c>
      <c r="J63" s="14">
        <v>0</v>
      </c>
      <c r="K63" s="13" t="s">
        <v>34</v>
      </c>
      <c r="L63" s="17">
        <v>77460</v>
      </c>
      <c r="M63" s="13" t="s">
        <v>34</v>
      </c>
      <c r="N63" s="17">
        <v>0</v>
      </c>
      <c r="O63" s="13" t="s">
        <v>34</v>
      </c>
      <c r="P63" s="13"/>
      <c r="Q63" s="13" t="s">
        <v>34</v>
      </c>
      <c r="R63" s="13" t="s">
        <v>33</v>
      </c>
      <c r="S63" s="13">
        <v>10061</v>
      </c>
      <c r="T63" s="13" t="s">
        <v>1</v>
      </c>
      <c r="U63" s="13">
        <v>104006</v>
      </c>
      <c r="V63" s="13" t="s">
        <v>2</v>
      </c>
      <c r="W63" s="12"/>
      <c r="X63" s="13" t="s">
        <v>1</v>
      </c>
      <c r="Y63" s="10" t="s">
        <v>38</v>
      </c>
    </row>
    <row r="64" spans="1:256" ht="76.5" x14ac:dyDescent="0.25">
      <c r="A64" s="16">
        <v>3</v>
      </c>
      <c r="B64" s="13"/>
      <c r="C64" s="13" t="s">
        <v>32</v>
      </c>
      <c r="D64" s="13" t="s">
        <v>31</v>
      </c>
      <c r="E64" s="13" t="s">
        <v>30</v>
      </c>
      <c r="F64" s="13" t="s">
        <v>7</v>
      </c>
      <c r="G64" s="11" t="s">
        <v>6</v>
      </c>
      <c r="H64" s="14">
        <v>1200000</v>
      </c>
      <c r="I64" s="13" t="s">
        <v>29</v>
      </c>
      <c r="J64" s="14">
        <v>0</v>
      </c>
      <c r="K64" s="13" t="s">
        <v>29</v>
      </c>
      <c r="L64" s="14">
        <v>38206.54</v>
      </c>
      <c r="M64" s="13" t="s">
        <v>29</v>
      </c>
      <c r="N64" s="17">
        <v>0</v>
      </c>
      <c r="O64" s="13" t="s">
        <v>29</v>
      </c>
      <c r="P64" s="13"/>
      <c r="Q64" s="13" t="s">
        <v>4</v>
      </c>
      <c r="R64" s="13" t="s">
        <v>3</v>
      </c>
      <c r="S64" s="13">
        <v>10061</v>
      </c>
      <c r="T64" s="13" t="s">
        <v>1</v>
      </c>
      <c r="U64" s="13">
        <v>104006</v>
      </c>
      <c r="V64" s="13" t="s">
        <v>2</v>
      </c>
      <c r="W64" s="12"/>
      <c r="X64" s="13" t="s">
        <v>1</v>
      </c>
      <c r="Y64" s="10" t="s">
        <v>38</v>
      </c>
    </row>
    <row r="65" spans="1:25" ht="51" x14ac:dyDescent="0.25">
      <c r="A65" s="16">
        <v>4</v>
      </c>
      <c r="B65" s="11"/>
      <c r="C65" s="11" t="s">
        <v>28</v>
      </c>
      <c r="D65" s="11" t="s">
        <v>9</v>
      </c>
      <c r="E65" s="11" t="s">
        <v>27</v>
      </c>
      <c r="F65" s="13" t="s">
        <v>7</v>
      </c>
      <c r="G65" s="11" t="s">
        <v>26</v>
      </c>
      <c r="H65" s="14">
        <v>240000</v>
      </c>
      <c r="I65" s="11" t="s">
        <v>25</v>
      </c>
      <c r="J65" s="14">
        <v>0</v>
      </c>
      <c r="K65" s="11" t="s">
        <v>25</v>
      </c>
      <c r="L65" s="15">
        <v>38000</v>
      </c>
      <c r="M65" s="11" t="s">
        <v>25</v>
      </c>
      <c r="N65" s="15">
        <v>38000</v>
      </c>
      <c r="O65" s="11" t="s">
        <v>25</v>
      </c>
      <c r="P65" s="13"/>
      <c r="Q65" s="13" t="s">
        <v>4</v>
      </c>
      <c r="R65" s="13" t="s">
        <v>3</v>
      </c>
      <c r="S65" s="13">
        <v>10061</v>
      </c>
      <c r="T65" s="13" t="s">
        <v>1</v>
      </c>
      <c r="U65" s="13">
        <v>104006</v>
      </c>
      <c r="V65" s="13" t="s">
        <v>2</v>
      </c>
      <c r="W65" s="12"/>
      <c r="X65" s="13" t="s">
        <v>1</v>
      </c>
      <c r="Y65" s="10" t="s">
        <v>38</v>
      </c>
    </row>
    <row r="66" spans="1:25" ht="51" x14ac:dyDescent="0.25">
      <c r="A66" s="16">
        <v>5</v>
      </c>
      <c r="B66" s="11"/>
      <c r="C66" s="11" t="s">
        <v>24</v>
      </c>
      <c r="D66" s="11" t="s">
        <v>9</v>
      </c>
      <c r="E66" s="11" t="s">
        <v>23</v>
      </c>
      <c r="F66" s="13" t="s">
        <v>7</v>
      </c>
      <c r="G66" s="11" t="s">
        <v>6</v>
      </c>
      <c r="H66" s="14">
        <v>56781.3</v>
      </c>
      <c r="I66" s="14" t="s">
        <v>17</v>
      </c>
      <c r="J66" s="14">
        <v>0</v>
      </c>
      <c r="K66" s="14" t="s">
        <v>17</v>
      </c>
      <c r="L66" s="15">
        <v>56781.3</v>
      </c>
      <c r="M66" s="14" t="s">
        <v>17</v>
      </c>
      <c r="N66" s="15">
        <v>56781.3</v>
      </c>
      <c r="O66" s="14" t="s">
        <v>17</v>
      </c>
      <c r="P66" s="13"/>
      <c r="Q66" s="13" t="s">
        <v>4</v>
      </c>
      <c r="R66" s="13" t="s">
        <v>3</v>
      </c>
      <c r="S66" s="13">
        <v>10061</v>
      </c>
      <c r="T66" s="13" t="s">
        <v>1</v>
      </c>
      <c r="U66" s="13">
        <v>104006</v>
      </c>
      <c r="V66" s="13" t="s">
        <v>2</v>
      </c>
      <c r="W66" s="12"/>
      <c r="X66" s="13" t="s">
        <v>1</v>
      </c>
      <c r="Y66" s="10" t="s">
        <v>38</v>
      </c>
    </row>
    <row r="67" spans="1:25" ht="76.5" x14ac:dyDescent="0.25">
      <c r="A67" s="16">
        <v>6</v>
      </c>
      <c r="B67" s="11"/>
      <c r="C67" s="11" t="s">
        <v>22</v>
      </c>
      <c r="D67" s="11" t="s">
        <v>19</v>
      </c>
      <c r="E67" s="11" t="s">
        <v>21</v>
      </c>
      <c r="F67" s="13" t="s">
        <v>20</v>
      </c>
      <c r="G67" s="11" t="s">
        <v>6</v>
      </c>
      <c r="H67" s="14">
        <v>88315</v>
      </c>
      <c r="I67" s="11" t="s">
        <v>21</v>
      </c>
      <c r="J67" s="14">
        <v>88315</v>
      </c>
      <c r="K67" s="13" t="s">
        <v>20</v>
      </c>
      <c r="L67" s="15">
        <v>44157.5</v>
      </c>
      <c r="M67" s="11" t="s">
        <v>21</v>
      </c>
      <c r="N67" s="15">
        <v>44157.5</v>
      </c>
      <c r="O67" s="13" t="s">
        <v>20</v>
      </c>
      <c r="P67" s="13"/>
      <c r="Q67" s="13" t="s">
        <v>4</v>
      </c>
      <c r="R67" s="13" t="s">
        <v>3</v>
      </c>
      <c r="S67" s="13">
        <v>10061</v>
      </c>
      <c r="T67" s="13" t="s">
        <v>1</v>
      </c>
      <c r="U67" s="13">
        <v>104006</v>
      </c>
      <c r="V67" s="13" t="s">
        <v>2</v>
      </c>
      <c r="W67" s="12"/>
      <c r="X67" s="13" t="s">
        <v>1</v>
      </c>
      <c r="Y67" s="10" t="s">
        <v>38</v>
      </c>
    </row>
    <row r="68" spans="1:25" ht="51" x14ac:dyDescent="0.25">
      <c r="A68" s="16">
        <v>7</v>
      </c>
      <c r="B68" s="11"/>
      <c r="C68" s="11"/>
      <c r="D68" s="11" t="s">
        <v>19</v>
      </c>
      <c r="E68" s="11" t="s">
        <v>18</v>
      </c>
      <c r="F68" s="13" t="s">
        <v>7</v>
      </c>
      <c r="G68" s="11" t="s">
        <v>6</v>
      </c>
      <c r="H68" s="14">
        <v>25975</v>
      </c>
      <c r="I68" s="14" t="s">
        <v>17</v>
      </c>
      <c r="J68" s="14">
        <v>25975</v>
      </c>
      <c r="K68" s="14" t="s">
        <v>17</v>
      </c>
      <c r="L68" s="15">
        <v>25975</v>
      </c>
      <c r="M68" s="14" t="s">
        <v>17</v>
      </c>
      <c r="N68" s="15">
        <v>25975</v>
      </c>
      <c r="O68" s="14" t="s">
        <v>17</v>
      </c>
      <c r="P68" s="13"/>
      <c r="Q68" s="13" t="s">
        <v>4</v>
      </c>
      <c r="R68" s="13" t="s">
        <v>3</v>
      </c>
      <c r="S68" s="13">
        <v>10061</v>
      </c>
      <c r="T68" s="13" t="s">
        <v>1</v>
      </c>
      <c r="U68" s="13">
        <v>104006</v>
      </c>
      <c r="V68" s="13" t="s">
        <v>2</v>
      </c>
      <c r="W68" s="12"/>
      <c r="X68" s="13" t="s">
        <v>1</v>
      </c>
      <c r="Y68" s="10" t="s">
        <v>38</v>
      </c>
    </row>
    <row r="69" spans="1:25" ht="102" x14ac:dyDescent="0.25">
      <c r="A69" s="16">
        <v>8</v>
      </c>
      <c r="B69" s="11"/>
      <c r="C69" s="12" t="s">
        <v>16</v>
      </c>
      <c r="D69" s="11" t="s">
        <v>15</v>
      </c>
      <c r="E69" s="11" t="s">
        <v>14</v>
      </c>
      <c r="F69" s="13" t="s">
        <v>7</v>
      </c>
      <c r="G69" s="11" t="s">
        <v>6</v>
      </c>
      <c r="H69" s="14">
        <v>119353.8</v>
      </c>
      <c r="I69" s="14" t="s">
        <v>13</v>
      </c>
      <c r="J69" s="14">
        <v>0</v>
      </c>
      <c r="K69" s="14" t="s">
        <v>13</v>
      </c>
      <c r="L69" s="15">
        <v>17507.7</v>
      </c>
      <c r="M69" s="13" t="s">
        <v>13</v>
      </c>
      <c r="N69" s="15">
        <v>0</v>
      </c>
      <c r="O69" s="14" t="s">
        <v>13</v>
      </c>
      <c r="P69" s="13"/>
      <c r="Q69" s="11" t="s">
        <v>11</v>
      </c>
      <c r="R69" s="11" t="s">
        <v>12</v>
      </c>
      <c r="S69" s="13">
        <v>10061</v>
      </c>
      <c r="T69" s="11" t="s">
        <v>11</v>
      </c>
      <c r="U69" s="13">
        <v>104006</v>
      </c>
      <c r="V69" s="13" t="s">
        <v>2</v>
      </c>
      <c r="W69" s="12"/>
      <c r="X69" s="11" t="s">
        <v>11</v>
      </c>
      <c r="Y69" s="10" t="s">
        <v>38</v>
      </c>
    </row>
    <row r="70" spans="1:25" ht="102.75" thickBot="1" x14ac:dyDescent="0.3">
      <c r="A70" s="9">
        <v>9</v>
      </c>
      <c r="B70" s="4"/>
      <c r="C70" s="4" t="s">
        <v>10</v>
      </c>
      <c r="D70" s="8" t="s">
        <v>9</v>
      </c>
      <c r="E70" s="4" t="s">
        <v>8</v>
      </c>
      <c r="F70" s="4" t="s">
        <v>7</v>
      </c>
      <c r="G70" s="8" t="s">
        <v>6</v>
      </c>
      <c r="H70" s="6">
        <v>204000</v>
      </c>
      <c r="I70" s="6" t="s">
        <v>5</v>
      </c>
      <c r="J70" s="6">
        <v>0</v>
      </c>
      <c r="K70" s="6" t="s">
        <v>5</v>
      </c>
      <c r="L70" s="6">
        <v>254955</v>
      </c>
      <c r="M70" s="6" t="s">
        <v>5</v>
      </c>
      <c r="N70" s="7">
        <v>84985</v>
      </c>
      <c r="O70" s="6" t="s">
        <v>5</v>
      </c>
      <c r="P70" s="4"/>
      <c r="Q70" s="4" t="s">
        <v>4</v>
      </c>
      <c r="R70" s="4" t="s">
        <v>3</v>
      </c>
      <c r="S70" s="4">
        <v>10061</v>
      </c>
      <c r="T70" s="4" t="s">
        <v>1</v>
      </c>
      <c r="U70" s="4">
        <v>104006</v>
      </c>
      <c r="V70" s="4" t="s">
        <v>2</v>
      </c>
      <c r="W70" s="5"/>
      <c r="X70" s="4" t="s">
        <v>1</v>
      </c>
      <c r="Y70" s="3" t="s">
        <v>38</v>
      </c>
    </row>
  </sheetData>
  <mergeCells count="33">
    <mergeCell ref="A6:P6"/>
    <mergeCell ref="A1:P1"/>
    <mergeCell ref="A2:P2"/>
    <mergeCell ref="A3:P3"/>
    <mergeCell ref="A4:P4"/>
    <mergeCell ref="A5:P5"/>
    <mergeCell ref="Y8:Y11"/>
    <mergeCell ref="B9:B11"/>
    <mergeCell ref="C9:C11"/>
    <mergeCell ref="E9:E11"/>
    <mergeCell ref="F9:F11"/>
    <mergeCell ref="G9:G11"/>
    <mergeCell ref="H9:I10"/>
    <mergeCell ref="P8:P11"/>
    <mergeCell ref="Q8:Q11"/>
    <mergeCell ref="R8:R11"/>
    <mergeCell ref="S8:S11"/>
    <mergeCell ref="N9:O10"/>
    <mergeCell ref="T8:T11"/>
    <mergeCell ref="U8:U11"/>
    <mergeCell ref="B8:C8"/>
    <mergeCell ref="D8:D11"/>
    <mergeCell ref="A54:E54"/>
    <mergeCell ref="A61:E61"/>
    <mergeCell ref="V8:V11"/>
    <mergeCell ref="W8:W11"/>
    <mergeCell ref="X8:X11"/>
    <mergeCell ref="A8:A11"/>
    <mergeCell ref="E8:G8"/>
    <mergeCell ref="H8:K8"/>
    <mergeCell ref="L8:O8"/>
    <mergeCell ref="J9:K10"/>
    <mergeCell ref="L9:M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4-rd</vt:lpstr>
      <vt:lpstr>tari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2018-02-06T13:38:00Z</dcterms:modified>
</cp:coreProperties>
</file>