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<sst xmlns="http://schemas.openxmlformats.org/spreadsheetml/2006/main" count="196" uniqueCount="153">
  <si>
    <t>ՀԱՇՎԵՏՎՈՒԹՅՈՒՆ*</t>
  </si>
  <si>
    <t>Հայաստանի Հանրապետության 2013 թվականի պետական բյուջեի ծախսերի վերաբերյալ</t>
  </si>
  <si>
    <t>(գործառական դասակարգմամբ)</t>
  </si>
  <si>
    <t>(հազար դրամ)</t>
  </si>
  <si>
    <t>ԲԱԺԻՆ</t>
  </si>
  <si>
    <t>ԽՈՒՄԲ</t>
  </si>
  <si>
    <t>ԴԱՍ</t>
  </si>
  <si>
    <t>Տարեկան պլան¹</t>
  </si>
  <si>
    <t xml:space="preserve">Տարեկան ճշտված պլան³ </t>
  </si>
  <si>
    <t>Առաջին եռամսյակի պլան²</t>
  </si>
  <si>
    <t xml:space="preserve">Առաջին եռամսյակի ճշտված պլան³ </t>
  </si>
  <si>
    <t>Առաջին եռամսյակի փաստացի</t>
  </si>
  <si>
    <t>Տարեկան ճշտված պլանի կատարո-ղական (%)</t>
  </si>
  <si>
    <t>Առաջին եռամսյակի ճշտված պլանի կատարո-ղական (%)</t>
  </si>
  <si>
    <t>ԸՆԴԱՄԵՆԸ ԾԱԽՍԵՐ</t>
  </si>
  <si>
    <t>այդ թվում`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</si>
  <si>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</si>
  <si>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</si>
  <si>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</si>
  <si>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</si>
  <si>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</si>
  <si>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</si>
  <si>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</si>
  <si>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</si>
  <si>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</si>
  <si>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</si>
  <si>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</si>
  <si>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</si>
  <si>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</si>
  <si>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</si>
  <si>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</si>
  <si>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</si>
  <si>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</si>
  <si>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</si>
  <si>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</si>
  <si>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</si>
  <si>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</si>
  <si>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</si>
  <si>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</si>
  <si>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</si>
  <si>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</si>
  <si>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</si>
  <si>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</si>
  <si>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</si>
  <si>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</si>
  <si>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</si>
  <si>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</si>
  <si>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</si>
  <si>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</si>
  <si>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</si>
  <si>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</si>
  <si>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</si>
  <si>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</si>
  <si>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</si>
  <si>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</si>
  <si>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</si>
  <si>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</si>
  <si>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</si>
  <si>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</si>
  <si>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</si>
  <si>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Տրանսպորտ</t>
  </si>
  <si>
    <t>Ճանապարհային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</si>
  <si>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</si>
  <si>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</si>
  <si>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</si>
  <si>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</si>
  <si>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</si>
  <si>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</si>
  <si>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</si>
  <si>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</si>
  <si>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Լեռնաարդյունահանման, արդյունաբերության և շինարարության  գծով հետազոտական և նախագծային աշխատանքներ</t>
  </si>
  <si>
    <t>Տնտեսական հարաբերություններ (այլ դասերին չպատկանող)</t>
  </si>
  <si>
    <t>ՇՐՋԱԿԱ  ՄԻՋԱՎԱՅՐԻ ՊԱՇՏՊԱՆՈՒԹՅՈՒՆ</t>
  </si>
  <si>
    <t>Աղբահանում</t>
  </si>
  <si>
    <t>Շրջակա միջավայրի աղտոտման դեմ պայքար</t>
  </si>
  <si>
    <t>Օդի աղտոտման դեմ պայքար</t>
  </si>
  <si>
    <t>Կենսաբազմազանության և բնության պաշտպանություն</t>
  </si>
  <si>
    <t>Շրջակա միջավայրի պաշտպանություն  (այլ դասերին չպատկանող)</t>
  </si>
  <si>
    <t xml:space="preserve"> ԲՆԱԿԱՐԱՆԱՅԻՆ ՇԻՆԱՐԱՐՈՒԹՅՈՒՆ ԵՎ ԿՈՄՈՒՆԱԼ ԾԱՌԱՅՈՒԹՅՈՒՆՆԵՐ</t>
  </si>
  <si>
    <t>Բնակարանային շինարարություն</t>
  </si>
  <si>
    <t>Ջրամատակարարում</t>
  </si>
  <si>
    <t>Փողոցների լուսավորում</t>
  </si>
  <si>
    <t>Բնակարանային շինարարության և կոմունալ ծառայություններ  (այլ դասերին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</si>
  <si>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</si>
  <si>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</si>
  <si>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</si>
  <si>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</si>
  <si>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</si>
  <si>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</si>
  <si>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</si>
  <si>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</si>
  <si>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</si>
  <si>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</si>
  <si>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</si>
  <si>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Մոր և մանկան բժշկական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</si>
  <si>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</si>
  <si>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</si>
  <si>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</si>
  <si>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</si>
  <si>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</si>
  <si>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</si>
  <si>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</si>
  <si>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ցուցահանդեսներ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</si>
  <si>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</si>
  <si>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</si>
  <si>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</si>
  <si>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</si>
  <si>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</si>
  <si>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Ռադիո-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</si>
  <si>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</si>
  <si>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</si>
  <si>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</si>
  <si>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</si>
  <si>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</si>
  <si>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</si>
  <si>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Հանգիստ, մշակույթ և կրոն (այլ դասերին չպատկանող)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</si>
  <si>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</si>
  <si>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</si>
  <si>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</si>
  <si>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</si>
  <si>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</si>
  <si>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</si>
  <si>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</si>
  <si>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</si>
  <si>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</si>
  <si>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</si>
  <si>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</si>
  <si>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</si>
  <si>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</si>
  <si>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</si>
  <si>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</si>
  <si>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</si>
  <si>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</si>
  <si>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դասերին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</si>
  <si>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</si>
  <si>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</si>
  <si>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</si>
  <si>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</si>
  <si>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</si>
  <si>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</si>
  <si>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</si>
  <si>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</si>
  <si>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</si>
  <si>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</si>
  <si>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պաշտպանություն (այլ դասերին չպատկանող)</t>
  </si>
  <si>
    <t>Սոցիալական պաշտպանությանը տրամադրվող օժանդակ ծառայություններ (այլ դասերին չպատկանող)</t>
  </si>
  <si>
    <t xml:space="preserve"> 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</si>
  <si>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</si>
  <si>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</si>
  <si>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2013 թվականի պետական բյուջեի մասին» ՀՀ օրենքի 9-րդ հոդվածի 11-րդ կետի:                         </t>
  </si>
  <si>
    <t xml:space="preserve">¹ Հաստատված է «Հայաստանի Հանրապետության 2013 թվականի պետական բյուջեի մասին» Հայաստանի Հանրապետության օրենքով:                    </t>
  </si>
  <si>
    <t>²  Հաստատվել է ՀՀ կառավարության  20.12.2012թ. «Հայաստանի Հանրապետության 2013 թվականի պետական բյուջեի կատարումն ապահովող միջոցառումների մասին» N 1616-Ն որոշմամբ:</t>
  </si>
  <si>
    <t>³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</si>
</sst>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0"/>
  </numFmts>
  <fonts count="7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64" fontId="5" fillId="0" borderId="0" xfId="15" applyNumberFormat="1" applyFont="1" applyFill="1" applyAlignment="1">
      <alignment wrapText="1"/>
    </xf>
    <xf numFmtId="0" fontId="6" fillId="0" borderId="1" xfId="0" applyFont="1" applyFill="1" applyBorder="1" applyAlignment="1">
      <alignment vertical="center" textRotation="90"/>
    </xf>
    <xf numFmtId="0" fontId="4" fillId="0" borderId="2" xfId="0" applyFont="1" applyFill="1" applyBorder="1" applyAlignment="1">
      <alignment/>
    </xf>
    <xf numFmtId="164" fontId="6" fillId="0" borderId="1" xfId="1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64" fontId="6" fillId="0" borderId="4" xfId="15" applyNumberFormat="1" applyFont="1" applyFill="1" applyBorder="1" applyAlignment="1">
      <alignment/>
    </xf>
    <xf numFmtId="164" fontId="6" fillId="0" borderId="6" xfId="15" applyNumberFormat="1" applyFont="1" applyFill="1" applyBorder="1" applyAlignment="1">
      <alignment/>
    </xf>
    <xf numFmtId="164" fontId="6" fillId="0" borderId="7" xfId="15" applyNumberFormat="1" applyFont="1" applyFill="1" applyBorder="1" applyAlignment="1">
      <alignment/>
    </xf>
    <xf numFmtId="165" fontId="6" fillId="0" borderId="6" xfId="19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6" fontId="6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165" fontId="6" fillId="0" borderId="4" xfId="19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165" fontId="4" fillId="0" borderId="4" xfId="19" applyNumberFormat="1" applyFont="1" applyFill="1" applyBorder="1" applyAlignment="1">
      <alignment/>
    </xf>
    <xf numFmtId="0" fontId="4" fillId="0" borderId="5" xfId="0" applyFont="1" applyFill="1" applyBorder="1" applyAlignment="1">
      <alignment horizontal="left" wrapText="1"/>
    </xf>
    <xf numFmtId="164" fontId="4" fillId="0" borderId="7" xfId="15" applyNumberFormat="1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166" fontId="6" fillId="0" borderId="5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 wrapText="1"/>
    </xf>
    <xf numFmtId="164" fontId="4" fillId="0" borderId="4" xfId="15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left" wrapText="1"/>
    </xf>
    <xf numFmtId="166" fontId="6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164" fontId="4" fillId="0" borderId="8" xfId="15" applyNumberFormat="1" applyFont="1" applyFill="1" applyBorder="1" applyAlignment="1">
      <alignment/>
    </xf>
    <xf numFmtId="165" fontId="4" fillId="0" borderId="8" xfId="1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tabSelected="1" workbookViewId="0" topLeftCell="A1">
      <selection activeCell="A4" sqref="A4:K4"/>
    </sheetView>
  </sheetViews>
  <sheetFormatPr defaultColWidth="9.140625" defaultRowHeight="12.75"/>
  <cols>
    <col min="1" max="1" width="4.57421875" style="4" customWidth="1"/>
    <col min="2" max="2" width="4.7109375" style="4" customWidth="1"/>
    <col min="3" max="3" width="4.57421875" style="4" customWidth="1"/>
    <col min="4" max="4" width="46.421875" style="45" customWidth="1"/>
    <col min="5" max="5" width="17.28125" style="21" bestFit="1" customWidth="1"/>
    <col min="6" max="6" width="17.7109375" style="4" bestFit="1" customWidth="1"/>
    <col min="7" max="7" width="15.7109375" style="4" bestFit="1" customWidth="1"/>
    <col min="8" max="8" width="16.7109375" style="21" customWidth="1"/>
    <col min="9" max="9" width="16.00390625" style="21" bestFit="1" customWidth="1"/>
    <col min="10" max="10" width="10.28125" style="21" bestFit="1" customWidth="1"/>
    <col min="11" max="11" width="12.7109375" style="4" customWidth="1"/>
    <col min="12" max="12" width="9.140625" style="4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>
      <c r="A5" s="6"/>
      <c r="B5" s="6"/>
      <c r="C5" s="6"/>
      <c r="D5" s="6"/>
      <c r="E5" s="7"/>
      <c r="F5" s="6"/>
      <c r="G5" s="6"/>
      <c r="H5" s="7"/>
      <c r="I5" s="7"/>
      <c r="J5" s="7"/>
      <c r="K5" s="6"/>
    </row>
    <row r="6" spans="1:11" ht="85.5">
      <c r="A6" s="8" t="s">
        <v>4</v>
      </c>
      <c r="B6" s="8" t="s">
        <v>5</v>
      </c>
      <c r="C6" s="8" t="s">
        <v>6</v>
      </c>
      <c r="D6" s="9"/>
      <c r="E6" s="10" t="s">
        <v>7</v>
      </c>
      <c r="F6" s="11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</row>
    <row r="7" spans="1:11" ht="14.25">
      <c r="A7" s="13"/>
      <c r="B7" s="13"/>
      <c r="C7" s="13"/>
      <c r="D7" s="14" t="s">
        <v>14</v>
      </c>
      <c r="E7" s="15">
        <f>SUM(E9,E29,E39,E53,E81,E91,E101,E119,E140,E161,E181)</f>
        <v>1152619955.6001003</v>
      </c>
      <c r="F7" s="16">
        <f>SUM(F9,F29,F39,F53,F81,F91,F101,F119,F140,F161,F181)</f>
        <v>1171490286.7301</v>
      </c>
      <c r="G7" s="17">
        <f>SUM(G9,G29,G39,G53,G81,G91,G101,G119,G140,G161,G181)</f>
        <v>236581609.6</v>
      </c>
      <c r="H7" s="17">
        <f>SUM(H9,H29,H39,H53,H81,H91,H101,H119,H140,H161,H181)</f>
        <v>251255472.19</v>
      </c>
      <c r="I7" s="16">
        <f>SUM(I9,I29,I39,I53,I81,I91,I101,I119,I140,I161,I181)</f>
        <v>209757281.86999997</v>
      </c>
      <c r="J7" s="18">
        <f>I7/F7</f>
        <v>0.17905166115843865</v>
      </c>
      <c r="K7" s="18">
        <f>I7/H7</f>
        <v>0.8348366705875405</v>
      </c>
    </row>
    <row r="8" spans="1:12" ht="13.5">
      <c r="A8" s="19"/>
      <c r="B8" s="19"/>
      <c r="C8" s="19"/>
      <c r="D8" s="20" t="s">
        <v>15</v>
      </c>
      <c r="E8" s="19"/>
      <c r="F8" s="19"/>
      <c r="G8" s="19"/>
      <c r="H8" s="19"/>
      <c r="I8" s="19"/>
      <c r="J8" s="19"/>
      <c r="K8" s="19"/>
      <c r="L8" s="21"/>
    </row>
    <row r="9" spans="1:11" ht="28.5">
      <c r="A9" s="22">
        <v>1</v>
      </c>
      <c r="B9" s="22"/>
      <c r="C9" s="13"/>
      <c r="D9" s="23" t="s">
        <v>16</v>
      </c>
      <c r="E9" s="15">
        <f>SUM(E11,E15,E19,E21,E23,E25,E27)</f>
        <v>208943021.5</v>
      </c>
      <c r="F9" s="15">
        <f>SUM(F11,F15,F19,F21,F23,F25,F27)</f>
        <v>218890088.70999998</v>
      </c>
      <c r="G9" s="17">
        <f>SUM(G11,G15,G19,G21,G23,G25,G27)</f>
        <v>41668982.2</v>
      </c>
      <c r="H9" s="17">
        <f>SUM(H11,H15,H19,H21,H23,H25,H27)</f>
        <v>44670951.21000001</v>
      </c>
      <c r="I9" s="15">
        <f>SUM(I11,I15,I19,I21,I23,I25,I27)</f>
        <v>34849085.71</v>
      </c>
      <c r="J9" s="24">
        <f>I9/F9</f>
        <v>0.15920814832402197</v>
      </c>
      <c r="K9" s="24">
        <f>I9/H9</f>
        <v>0.7801285794469205</v>
      </c>
    </row>
    <row r="10" spans="1:11" ht="14.25">
      <c r="A10" s="22"/>
      <c r="B10" s="22"/>
      <c r="C10" s="13"/>
      <c r="D10" s="25" t="s">
        <v>15</v>
      </c>
      <c r="E10" s="19"/>
      <c r="F10" s="19"/>
      <c r="G10" s="15"/>
      <c r="H10" s="15"/>
      <c r="I10" s="19"/>
      <c r="J10" s="26"/>
      <c r="K10" s="26"/>
    </row>
    <row r="11" spans="1:11" ht="54">
      <c r="A11" s="22"/>
      <c r="B11" s="22">
        <v>1</v>
      </c>
      <c r="C11" s="22"/>
      <c r="D11" s="27" t="s">
        <v>17</v>
      </c>
      <c r="E11" s="19">
        <f>SUM(E12:E14)</f>
        <v>90324089.2</v>
      </c>
      <c r="F11" s="19">
        <f>SUM(F12:F14)</f>
        <v>100294156.41</v>
      </c>
      <c r="G11" s="19">
        <f>SUM(G12:G14)</f>
        <v>14902436.8</v>
      </c>
      <c r="H11" s="19">
        <f>SUM(H12:H14)</f>
        <v>17904405.810000002</v>
      </c>
      <c r="I11" s="19">
        <f>SUM(I12:I14)</f>
        <v>11515534.809999999</v>
      </c>
      <c r="J11" s="26">
        <f aca="true" t="shared" si="0" ref="J11:J29">I11/F11</f>
        <v>0.11481760475580233</v>
      </c>
      <c r="K11" s="26">
        <f aca="true" t="shared" si="1" ref="K11:K29">I11/H11</f>
        <v>0.643167661200369</v>
      </c>
    </row>
    <row r="12" spans="1:11" ht="27">
      <c r="A12" s="22"/>
      <c r="B12" s="22"/>
      <c r="C12" s="22">
        <v>1</v>
      </c>
      <c r="D12" s="27" t="s">
        <v>18</v>
      </c>
      <c r="E12" s="19">
        <v>14730166.4</v>
      </c>
      <c r="F12" s="19">
        <v>14894806</v>
      </c>
      <c r="G12" s="19">
        <v>3137685.4</v>
      </c>
      <c r="H12" s="19">
        <v>3193733.8</v>
      </c>
      <c r="I12" s="19">
        <v>2253789.04</v>
      </c>
      <c r="J12" s="26">
        <f t="shared" si="0"/>
        <v>0.15131375594955718</v>
      </c>
      <c r="K12" s="26">
        <f t="shared" si="1"/>
        <v>0.70569095019754</v>
      </c>
    </row>
    <row r="13" spans="1:11" ht="27">
      <c r="A13" s="22"/>
      <c r="B13" s="22"/>
      <c r="C13" s="22">
        <v>2</v>
      </c>
      <c r="D13" s="27" t="s">
        <v>19</v>
      </c>
      <c r="E13" s="19">
        <v>64107296.1</v>
      </c>
      <c r="F13" s="19">
        <v>73912723.7</v>
      </c>
      <c r="G13" s="19">
        <v>9144029.2</v>
      </c>
      <c r="H13" s="19">
        <v>12089949.8</v>
      </c>
      <c r="I13" s="19">
        <v>6948752.41</v>
      </c>
      <c r="J13" s="26">
        <f t="shared" si="0"/>
        <v>0.09401293934456917</v>
      </c>
      <c r="K13" s="26">
        <f t="shared" si="1"/>
        <v>0.5747544468712351</v>
      </c>
    </row>
    <row r="14" spans="1:11" ht="14.25">
      <c r="A14" s="22"/>
      <c r="B14" s="22"/>
      <c r="C14" s="22">
        <v>3</v>
      </c>
      <c r="D14" s="27" t="s">
        <v>20</v>
      </c>
      <c r="E14" s="19">
        <v>11486626.7</v>
      </c>
      <c r="F14" s="19">
        <v>11486626.71</v>
      </c>
      <c r="G14" s="19">
        <v>2620722.2</v>
      </c>
      <c r="H14" s="19">
        <v>2620722.21</v>
      </c>
      <c r="I14" s="19">
        <v>2312993.36</v>
      </c>
      <c r="J14" s="26">
        <f t="shared" si="0"/>
        <v>0.2013640225625474</v>
      </c>
      <c r="K14" s="26">
        <f t="shared" si="1"/>
        <v>0.8825786079784472</v>
      </c>
    </row>
    <row r="15" spans="1:11" ht="14.25">
      <c r="A15" s="22"/>
      <c r="B15" s="22">
        <v>3</v>
      </c>
      <c r="C15" s="22"/>
      <c r="D15" s="27" t="s">
        <v>21</v>
      </c>
      <c r="E15" s="19">
        <f>SUM(E16:E18)</f>
        <v>2318864.2</v>
      </c>
      <c r="F15" s="19">
        <f>SUM(F16:F18)</f>
        <v>2318864.2</v>
      </c>
      <c r="G15" s="28">
        <f>SUM(G16:G18)</f>
        <v>467161.1</v>
      </c>
      <c r="H15" s="28">
        <f>SUM(H16:H18)</f>
        <v>467161.1</v>
      </c>
      <c r="I15" s="19">
        <f>SUM(I16:I18)</f>
        <v>379374.88</v>
      </c>
      <c r="J15" s="26">
        <f t="shared" si="0"/>
        <v>0.16360375049129655</v>
      </c>
      <c r="K15" s="26">
        <f t="shared" si="1"/>
        <v>0.8120857665589023</v>
      </c>
    </row>
    <row r="16" spans="1:11" ht="27">
      <c r="A16" s="22"/>
      <c r="B16" s="22"/>
      <c r="C16" s="22">
        <v>1</v>
      </c>
      <c r="D16" s="27" t="s">
        <v>22</v>
      </c>
      <c r="E16" s="19">
        <v>419170.8</v>
      </c>
      <c r="F16" s="19">
        <v>419170.8</v>
      </c>
      <c r="G16" s="19">
        <v>85197.3</v>
      </c>
      <c r="H16" s="19">
        <v>85197.3</v>
      </c>
      <c r="I16" s="19">
        <v>63531.34</v>
      </c>
      <c r="J16" s="26">
        <f t="shared" si="0"/>
        <v>0.15156432652274443</v>
      </c>
      <c r="K16" s="26">
        <f t="shared" si="1"/>
        <v>0.7456966359262558</v>
      </c>
    </row>
    <row r="17" spans="1:11" ht="27">
      <c r="A17" s="22"/>
      <c r="B17" s="22"/>
      <c r="C17" s="22">
        <v>2</v>
      </c>
      <c r="D17" s="27" t="s">
        <v>23</v>
      </c>
      <c r="E17" s="19">
        <v>1085682.1</v>
      </c>
      <c r="F17" s="19">
        <v>1085682.1</v>
      </c>
      <c r="G17" s="19">
        <v>222119</v>
      </c>
      <c r="H17" s="19">
        <v>222119</v>
      </c>
      <c r="I17" s="19">
        <v>185038.58</v>
      </c>
      <c r="J17" s="26">
        <f t="shared" si="0"/>
        <v>0.1704353235629472</v>
      </c>
      <c r="K17" s="26">
        <f t="shared" si="1"/>
        <v>0.833060566633201</v>
      </c>
    </row>
    <row r="18" spans="1:11" ht="14.25">
      <c r="A18" s="22"/>
      <c r="B18" s="22"/>
      <c r="C18" s="22">
        <v>3</v>
      </c>
      <c r="D18" s="27" t="s">
        <v>24</v>
      </c>
      <c r="E18" s="19">
        <v>814011.3</v>
      </c>
      <c r="F18" s="19">
        <v>814011.3</v>
      </c>
      <c r="G18" s="19">
        <v>159844.8</v>
      </c>
      <c r="H18" s="19">
        <v>159844.8</v>
      </c>
      <c r="I18" s="19">
        <v>130804.96</v>
      </c>
      <c r="J18" s="26">
        <f t="shared" si="0"/>
        <v>0.1606918233198974</v>
      </c>
      <c r="K18" s="26">
        <f t="shared" si="1"/>
        <v>0.8183247750317809</v>
      </c>
    </row>
    <row r="19" spans="1:11" ht="14.25">
      <c r="A19" s="22"/>
      <c r="B19" s="22">
        <v>4</v>
      </c>
      <c r="C19" s="22"/>
      <c r="D19" s="27" t="s">
        <v>25</v>
      </c>
      <c r="E19" s="19">
        <f>E20</f>
        <v>8687255.8</v>
      </c>
      <c r="F19" s="19">
        <f>F20</f>
        <v>8664255.8</v>
      </c>
      <c r="G19" s="19">
        <f>G20</f>
        <v>1737962.6</v>
      </c>
      <c r="H19" s="19">
        <f>H20</f>
        <v>1814731.6</v>
      </c>
      <c r="I19" s="19">
        <f>I20</f>
        <v>1510319.14</v>
      </c>
      <c r="J19" s="26">
        <f t="shared" si="0"/>
        <v>0.1743160837887542</v>
      </c>
      <c r="K19" s="26">
        <f t="shared" si="1"/>
        <v>0.832254830411285</v>
      </c>
    </row>
    <row r="20" spans="1:11" ht="14.25">
      <c r="A20" s="22"/>
      <c r="B20" s="22"/>
      <c r="C20" s="22">
        <v>1</v>
      </c>
      <c r="D20" s="27" t="s">
        <v>25</v>
      </c>
      <c r="E20" s="19">
        <v>8687255.8</v>
      </c>
      <c r="F20" s="19">
        <v>8664255.8</v>
      </c>
      <c r="G20" s="19">
        <v>1737962.6</v>
      </c>
      <c r="H20" s="19">
        <v>1814731.6</v>
      </c>
      <c r="I20" s="19">
        <v>1510319.14</v>
      </c>
      <c r="J20" s="26">
        <f t="shared" si="0"/>
        <v>0.1743160837887542</v>
      </c>
      <c r="K20" s="26">
        <f t="shared" si="1"/>
        <v>0.832254830411285</v>
      </c>
    </row>
    <row r="21" spans="1:11" ht="40.5">
      <c r="A21" s="22"/>
      <c r="B21" s="22">
        <v>5</v>
      </c>
      <c r="C21" s="22"/>
      <c r="D21" s="27" t="s">
        <v>26</v>
      </c>
      <c r="E21" s="19">
        <f>E22</f>
        <v>1284793.3</v>
      </c>
      <c r="F21" s="19">
        <f>F22</f>
        <v>1284793.3</v>
      </c>
      <c r="G21" s="19">
        <f>G22</f>
        <v>256958.7</v>
      </c>
      <c r="H21" s="19">
        <f>H22</f>
        <v>180189.7</v>
      </c>
      <c r="I21" s="19">
        <f>I22</f>
        <v>159594.9</v>
      </c>
      <c r="J21" s="26">
        <f t="shared" si="0"/>
        <v>0.12421834702905128</v>
      </c>
      <c r="K21" s="26">
        <f t="shared" si="1"/>
        <v>0.8857048987816728</v>
      </c>
    </row>
    <row r="22" spans="1:11" ht="40.5">
      <c r="A22" s="22"/>
      <c r="B22" s="22"/>
      <c r="C22" s="22">
        <v>1</v>
      </c>
      <c r="D22" s="29" t="s">
        <v>26</v>
      </c>
      <c r="E22" s="19">
        <v>1284793.3</v>
      </c>
      <c r="F22" s="19">
        <v>1284793.3</v>
      </c>
      <c r="G22" s="19">
        <v>256958.7</v>
      </c>
      <c r="H22" s="19">
        <v>180189.7</v>
      </c>
      <c r="I22" s="19">
        <v>159594.9</v>
      </c>
      <c r="J22" s="26">
        <f t="shared" si="0"/>
        <v>0.12421834702905128</v>
      </c>
      <c r="K22" s="26">
        <f t="shared" si="1"/>
        <v>0.8857048987816728</v>
      </c>
    </row>
    <row r="23" spans="1:11" ht="27">
      <c r="A23" s="22"/>
      <c r="B23" s="22">
        <v>6</v>
      </c>
      <c r="C23" s="22"/>
      <c r="D23" s="29" t="s">
        <v>27</v>
      </c>
      <c r="E23" s="19">
        <f>E24</f>
        <v>17531412.5</v>
      </c>
      <c r="F23" s="19">
        <f>F24</f>
        <v>17531412.5</v>
      </c>
      <c r="G23" s="19">
        <f>G24</f>
        <v>4929471.4</v>
      </c>
      <c r="H23" s="19">
        <f>H24</f>
        <v>4929471.4</v>
      </c>
      <c r="I23" s="19">
        <f>I24</f>
        <v>2365405.08</v>
      </c>
      <c r="J23" s="26">
        <f t="shared" si="0"/>
        <v>0.13492381632113215</v>
      </c>
      <c r="K23" s="26">
        <f t="shared" si="1"/>
        <v>0.47984964067344016</v>
      </c>
    </row>
    <row r="24" spans="1:11" ht="27">
      <c r="A24" s="22"/>
      <c r="B24" s="22"/>
      <c r="C24" s="22">
        <v>1</v>
      </c>
      <c r="D24" s="29" t="s">
        <v>27</v>
      </c>
      <c r="E24" s="19">
        <v>17531412.5</v>
      </c>
      <c r="F24" s="19">
        <v>17531412.5</v>
      </c>
      <c r="G24" s="19">
        <v>4929471.4</v>
      </c>
      <c r="H24" s="19">
        <v>4929471.4</v>
      </c>
      <c r="I24" s="19">
        <v>2365405.08</v>
      </c>
      <c r="J24" s="26">
        <f t="shared" si="0"/>
        <v>0.13492381632113215</v>
      </c>
      <c r="K24" s="26">
        <f t="shared" si="1"/>
        <v>0.47984964067344016</v>
      </c>
    </row>
    <row r="25" spans="1:11" ht="14.25">
      <c r="A25" s="22"/>
      <c r="B25" s="22">
        <v>7</v>
      </c>
      <c r="C25" s="22"/>
      <c r="D25" s="29" t="s">
        <v>28</v>
      </c>
      <c r="E25" s="19">
        <f>E26</f>
        <v>52552606.5</v>
      </c>
      <c r="F25" s="19">
        <f>F26</f>
        <v>52552606.5</v>
      </c>
      <c r="G25" s="19">
        <f>G26</f>
        <v>10313991.6</v>
      </c>
      <c r="H25" s="19">
        <f>H26</f>
        <v>10313991.6</v>
      </c>
      <c r="I25" s="19">
        <f>I26</f>
        <v>9857856.9</v>
      </c>
      <c r="J25" s="26">
        <f t="shared" si="0"/>
        <v>0.1875807415946153</v>
      </c>
      <c r="K25" s="26">
        <f t="shared" si="1"/>
        <v>0.9557751530455</v>
      </c>
    </row>
    <row r="26" spans="1:11" ht="14.25">
      <c r="A26" s="22"/>
      <c r="B26" s="22"/>
      <c r="C26" s="22">
        <v>1</v>
      </c>
      <c r="D26" s="29" t="s">
        <v>28</v>
      </c>
      <c r="E26" s="19">
        <v>52552606.5</v>
      </c>
      <c r="F26" s="19">
        <v>52552606.5</v>
      </c>
      <c r="G26" s="19">
        <v>10313991.6</v>
      </c>
      <c r="H26" s="19">
        <v>10313991.6</v>
      </c>
      <c r="I26" s="19">
        <v>9857856.9</v>
      </c>
      <c r="J26" s="26">
        <f t="shared" si="0"/>
        <v>0.1875807415946153</v>
      </c>
      <c r="K26" s="26">
        <f t="shared" si="1"/>
        <v>0.9557751530455</v>
      </c>
    </row>
    <row r="27" spans="1:11" ht="27">
      <c r="A27" s="22"/>
      <c r="B27" s="22">
        <v>8</v>
      </c>
      <c r="C27" s="22"/>
      <c r="D27" s="29" t="s">
        <v>29</v>
      </c>
      <c r="E27" s="19">
        <f>E28</f>
        <v>36244000</v>
      </c>
      <c r="F27" s="19">
        <f>F28</f>
        <v>36244000</v>
      </c>
      <c r="G27" s="19">
        <f>G28</f>
        <v>9061000</v>
      </c>
      <c r="H27" s="19">
        <f>H28</f>
        <v>9061000</v>
      </c>
      <c r="I27" s="19">
        <f>I28</f>
        <v>9061000</v>
      </c>
      <c r="J27" s="26">
        <f t="shared" si="0"/>
        <v>0.25</v>
      </c>
      <c r="K27" s="26">
        <f t="shared" si="1"/>
        <v>1</v>
      </c>
    </row>
    <row r="28" spans="1:11" ht="27">
      <c r="A28" s="22"/>
      <c r="B28" s="22"/>
      <c r="C28" s="22">
        <v>1</v>
      </c>
      <c r="D28" s="29" t="s">
        <v>29</v>
      </c>
      <c r="E28" s="19">
        <v>36244000</v>
      </c>
      <c r="F28" s="19">
        <v>36244000</v>
      </c>
      <c r="G28" s="19">
        <v>9061000</v>
      </c>
      <c r="H28" s="19">
        <v>9061000</v>
      </c>
      <c r="I28" s="19">
        <v>9061000</v>
      </c>
      <c r="J28" s="26">
        <f t="shared" si="0"/>
        <v>0.25</v>
      </c>
      <c r="K28" s="26">
        <f t="shared" si="1"/>
        <v>1</v>
      </c>
    </row>
    <row r="29" spans="1:11" ht="14.25">
      <c r="A29" s="22">
        <v>2</v>
      </c>
      <c r="B29" s="22"/>
      <c r="C29" s="13"/>
      <c r="D29" s="23" t="s">
        <v>30</v>
      </c>
      <c r="E29" s="15">
        <f>SUM(E31,E33,E35,E37)</f>
        <v>182740269.20000002</v>
      </c>
      <c r="F29" s="15">
        <f>SUM(F31,F33,F35,F37)</f>
        <v>183035854.05</v>
      </c>
      <c r="G29" s="17">
        <f>SUM(G31,G33,G35,G37)</f>
        <v>36825063.8</v>
      </c>
      <c r="H29" s="17">
        <f>SUM(H31,H33,H35,H37)</f>
        <v>38079563.81</v>
      </c>
      <c r="I29" s="15">
        <f>SUM(I31,I33,I35,I37)</f>
        <v>35746056.239999995</v>
      </c>
      <c r="J29" s="24">
        <f t="shared" si="0"/>
        <v>0.19529537764898905</v>
      </c>
      <c r="K29" s="24">
        <f t="shared" si="1"/>
        <v>0.9387202127197893</v>
      </c>
    </row>
    <row r="30" spans="1:11" ht="14.25">
      <c r="A30" s="22"/>
      <c r="B30" s="22"/>
      <c r="C30" s="13"/>
      <c r="D30" s="25" t="s">
        <v>15</v>
      </c>
      <c r="E30" s="19"/>
      <c r="F30" s="19"/>
      <c r="G30" s="19"/>
      <c r="H30" s="19"/>
      <c r="I30" s="19"/>
      <c r="J30" s="26"/>
      <c r="K30" s="26"/>
    </row>
    <row r="31" spans="1:11" ht="14.25">
      <c r="A31" s="22"/>
      <c r="B31" s="22">
        <v>1</v>
      </c>
      <c r="C31" s="13"/>
      <c r="D31" s="29" t="s">
        <v>31</v>
      </c>
      <c r="E31" s="19">
        <f>E32</f>
        <v>176302018</v>
      </c>
      <c r="F31" s="19">
        <f>F32</f>
        <v>176302018</v>
      </c>
      <c r="G31" s="19">
        <f>G32</f>
        <v>35272222.9</v>
      </c>
      <c r="H31" s="19">
        <f>H32</f>
        <v>36367222.9</v>
      </c>
      <c r="I31" s="19">
        <f>I32</f>
        <v>35135892.79</v>
      </c>
      <c r="J31" s="26">
        <f aca="true" t="shared" si="2" ref="J31:J39">I31/F31</f>
        <v>0.19929376412469652</v>
      </c>
      <c r="K31" s="26">
        <f aca="true" t="shared" si="3" ref="K31:K39">I31/H31</f>
        <v>0.9661417614046082</v>
      </c>
    </row>
    <row r="32" spans="1:11" ht="14.25">
      <c r="A32" s="22"/>
      <c r="B32" s="22"/>
      <c r="C32" s="22">
        <v>1</v>
      </c>
      <c r="D32" s="29" t="s">
        <v>31</v>
      </c>
      <c r="E32" s="19">
        <v>176302018</v>
      </c>
      <c r="F32" s="19">
        <v>176302018</v>
      </c>
      <c r="G32" s="19">
        <v>35272222.9</v>
      </c>
      <c r="H32" s="19">
        <v>36367222.9</v>
      </c>
      <c r="I32" s="19">
        <v>35135892.79</v>
      </c>
      <c r="J32" s="26">
        <f t="shared" si="2"/>
        <v>0.19929376412469652</v>
      </c>
      <c r="K32" s="26">
        <f t="shared" si="3"/>
        <v>0.9661417614046082</v>
      </c>
    </row>
    <row r="33" spans="1:11" ht="14.25">
      <c r="A33" s="22"/>
      <c r="B33" s="22">
        <v>3</v>
      </c>
      <c r="C33" s="13"/>
      <c r="D33" s="29" t="s">
        <v>32</v>
      </c>
      <c r="E33" s="19">
        <f>E34</f>
        <v>146310</v>
      </c>
      <c r="F33" s="19">
        <f>F34</f>
        <v>146310</v>
      </c>
      <c r="G33" s="19">
        <f>G34</f>
        <v>36577.5</v>
      </c>
      <c r="H33" s="19">
        <f>H34</f>
        <v>36577.5</v>
      </c>
      <c r="I33" s="19">
        <f>I34</f>
        <v>35139.44</v>
      </c>
      <c r="J33" s="26">
        <f t="shared" si="2"/>
        <v>0.24017114346251112</v>
      </c>
      <c r="K33" s="26">
        <f t="shared" si="3"/>
        <v>0.9606845738500445</v>
      </c>
    </row>
    <row r="34" spans="1:11" ht="14.25">
      <c r="A34" s="22"/>
      <c r="B34" s="22"/>
      <c r="C34" s="22">
        <v>1</v>
      </c>
      <c r="D34" s="29" t="s">
        <v>33</v>
      </c>
      <c r="E34" s="19">
        <v>146310</v>
      </c>
      <c r="F34" s="19">
        <v>146310</v>
      </c>
      <c r="G34" s="19">
        <v>36577.5</v>
      </c>
      <c r="H34" s="19">
        <v>36577.5</v>
      </c>
      <c r="I34" s="19">
        <v>35139.44</v>
      </c>
      <c r="J34" s="26">
        <f t="shared" si="2"/>
        <v>0.24017114346251112</v>
      </c>
      <c r="K34" s="26">
        <f t="shared" si="3"/>
        <v>0.9606845738500445</v>
      </c>
    </row>
    <row r="35" spans="1:11" ht="27">
      <c r="A35" s="22"/>
      <c r="B35" s="22">
        <v>4</v>
      </c>
      <c r="C35" s="13"/>
      <c r="D35" s="29" t="s">
        <v>34</v>
      </c>
      <c r="E35" s="19">
        <f>E36</f>
        <v>1358440.3</v>
      </c>
      <c r="F35" s="19">
        <f>F36</f>
        <v>1358440.3</v>
      </c>
      <c r="G35" s="19">
        <f>G36</f>
        <v>271688.1</v>
      </c>
      <c r="H35" s="19">
        <f>H36</f>
        <v>271688.1</v>
      </c>
      <c r="I35" s="19">
        <f>I36</f>
        <v>0</v>
      </c>
      <c r="J35" s="26">
        <f t="shared" si="2"/>
        <v>0</v>
      </c>
      <c r="K35" s="26">
        <f t="shared" si="3"/>
        <v>0</v>
      </c>
    </row>
    <row r="36" spans="1:11" ht="27">
      <c r="A36" s="22"/>
      <c r="B36" s="22"/>
      <c r="C36" s="22">
        <v>1</v>
      </c>
      <c r="D36" s="29" t="s">
        <v>34</v>
      </c>
      <c r="E36" s="19">
        <v>1358440.3</v>
      </c>
      <c r="F36" s="19">
        <v>1358440.3</v>
      </c>
      <c r="G36" s="19">
        <v>271688.1</v>
      </c>
      <c r="H36" s="19">
        <v>271688.1</v>
      </c>
      <c r="I36" s="19">
        <v>0</v>
      </c>
      <c r="J36" s="26">
        <f t="shared" si="2"/>
        <v>0</v>
      </c>
      <c r="K36" s="26">
        <f t="shared" si="3"/>
        <v>0</v>
      </c>
    </row>
    <row r="37" spans="1:11" ht="14.25">
      <c r="A37" s="22"/>
      <c r="B37" s="22">
        <v>5</v>
      </c>
      <c r="C37" s="22"/>
      <c r="D37" s="29" t="s">
        <v>35</v>
      </c>
      <c r="E37" s="19">
        <f>E38</f>
        <v>4933500.9</v>
      </c>
      <c r="F37" s="19">
        <f>F38</f>
        <v>5229085.75</v>
      </c>
      <c r="G37" s="19">
        <f>G38</f>
        <v>1244575.3</v>
      </c>
      <c r="H37" s="19">
        <f>H38</f>
        <v>1404075.31</v>
      </c>
      <c r="I37" s="19">
        <f>I38</f>
        <v>575024.01</v>
      </c>
      <c r="J37" s="26">
        <f t="shared" si="2"/>
        <v>0.10996645254861234</v>
      </c>
      <c r="K37" s="26">
        <f t="shared" si="3"/>
        <v>0.4095392931594246</v>
      </c>
    </row>
    <row r="38" spans="1:11" ht="14.25">
      <c r="A38" s="22"/>
      <c r="B38" s="22"/>
      <c r="C38" s="22">
        <v>1</v>
      </c>
      <c r="D38" s="29" t="s">
        <v>35</v>
      </c>
      <c r="E38" s="19">
        <v>4933500.9</v>
      </c>
      <c r="F38" s="19">
        <v>5229085.75</v>
      </c>
      <c r="G38" s="19">
        <v>1244575.3</v>
      </c>
      <c r="H38" s="19">
        <v>1404075.31</v>
      </c>
      <c r="I38" s="19">
        <v>575024.01</v>
      </c>
      <c r="J38" s="26">
        <f t="shared" si="2"/>
        <v>0.10996645254861234</v>
      </c>
      <c r="K38" s="26">
        <f t="shared" si="3"/>
        <v>0.4095392931594246</v>
      </c>
    </row>
    <row r="39" spans="1:11" ht="28.5">
      <c r="A39" s="22">
        <v>3</v>
      </c>
      <c r="B39" s="22"/>
      <c r="C39" s="13"/>
      <c r="D39" s="23" t="s">
        <v>36</v>
      </c>
      <c r="E39" s="15">
        <f>SUM(E41,E44,E46,E49,E51)</f>
        <v>72408258.39999999</v>
      </c>
      <c r="F39" s="15">
        <f>SUM(F41,F44,F46,F49,F51)</f>
        <v>76283141.14999999</v>
      </c>
      <c r="G39" s="17">
        <f>SUM(G41,G44,G46,G49,G51)</f>
        <v>16829068.1</v>
      </c>
      <c r="H39" s="17">
        <f>SUM(H41,H44,H46,H49,H51)</f>
        <v>20663258.849999998</v>
      </c>
      <c r="I39" s="15">
        <f>SUM(I41,I44,I46,I49,I51)</f>
        <v>16834264.330000002</v>
      </c>
      <c r="J39" s="24">
        <f t="shared" si="2"/>
        <v>0.2206813206196872</v>
      </c>
      <c r="K39" s="24">
        <f t="shared" si="3"/>
        <v>0.8146955159495571</v>
      </c>
    </row>
    <row r="40" spans="1:11" ht="14.25">
      <c r="A40" s="22"/>
      <c r="B40" s="22"/>
      <c r="C40" s="13"/>
      <c r="D40" s="25" t="s">
        <v>15</v>
      </c>
      <c r="E40" s="19"/>
      <c r="F40" s="19"/>
      <c r="G40" s="19"/>
      <c r="H40" s="19"/>
      <c r="I40" s="19"/>
      <c r="J40" s="26"/>
      <c r="K40" s="26"/>
    </row>
    <row r="41" spans="1:11" ht="14.25">
      <c r="A41" s="22"/>
      <c r="B41" s="22">
        <v>1</v>
      </c>
      <c r="C41" s="13"/>
      <c r="D41" s="29" t="s">
        <v>37</v>
      </c>
      <c r="E41" s="19">
        <f>SUM(E42:E43)</f>
        <v>46350519.6</v>
      </c>
      <c r="F41" s="19">
        <f>SUM(F42:F43)</f>
        <v>50150600.75</v>
      </c>
      <c r="G41" s="28">
        <f>SUM(G42:G43)</f>
        <v>11138869.8</v>
      </c>
      <c r="H41" s="28">
        <f>SUM(H42:H43)</f>
        <v>14938950.95</v>
      </c>
      <c r="I41" s="19">
        <f>SUM(I42:I43)</f>
        <v>12462179.64</v>
      </c>
      <c r="J41" s="26">
        <f aca="true" t="shared" si="4" ref="J41:J53">I41/F41</f>
        <v>0.24849512176581456</v>
      </c>
      <c r="K41" s="26">
        <f aca="true" t="shared" si="5" ref="K41:K53">I41/H41</f>
        <v>0.834207146252127</v>
      </c>
    </row>
    <row r="42" spans="1:11" ht="14.25">
      <c r="A42" s="22"/>
      <c r="B42" s="22"/>
      <c r="C42" s="22">
        <v>1</v>
      </c>
      <c r="D42" s="29" t="s">
        <v>38</v>
      </c>
      <c r="E42" s="19">
        <v>29558669.8</v>
      </c>
      <c r="F42" s="19">
        <v>33358750.95</v>
      </c>
      <c r="G42" s="19">
        <v>7195972</v>
      </c>
      <c r="H42" s="19">
        <v>10996053.15</v>
      </c>
      <c r="I42" s="19">
        <v>9188360.99</v>
      </c>
      <c r="J42" s="26">
        <f t="shared" si="4"/>
        <v>0.27544079824127826</v>
      </c>
      <c r="K42" s="26">
        <f t="shared" si="5"/>
        <v>0.8356053635481018</v>
      </c>
    </row>
    <row r="43" spans="1:11" ht="14.25">
      <c r="A43" s="22"/>
      <c r="B43" s="22"/>
      <c r="C43" s="22">
        <v>2</v>
      </c>
      <c r="D43" s="29" t="s">
        <v>39</v>
      </c>
      <c r="E43" s="19">
        <v>16791849.8</v>
      </c>
      <c r="F43" s="19">
        <v>16791849.8</v>
      </c>
      <c r="G43" s="19">
        <v>3942897.8</v>
      </c>
      <c r="H43" s="19">
        <v>3942897.8</v>
      </c>
      <c r="I43" s="19">
        <v>3273818.65</v>
      </c>
      <c r="J43" s="26">
        <f t="shared" si="4"/>
        <v>0.19496474116865908</v>
      </c>
      <c r="K43" s="26">
        <f t="shared" si="5"/>
        <v>0.8303077624786521</v>
      </c>
    </row>
    <row r="44" spans="1:11" ht="14.25">
      <c r="A44" s="22"/>
      <c r="B44" s="22">
        <v>2</v>
      </c>
      <c r="C44" s="13"/>
      <c r="D44" s="29" t="s">
        <v>40</v>
      </c>
      <c r="E44" s="19">
        <f>E45</f>
        <v>5744854.4</v>
      </c>
      <c r="F44" s="19">
        <f>F45</f>
        <v>5744854.4</v>
      </c>
      <c r="G44" s="19">
        <f>G45</f>
        <v>1458895.4</v>
      </c>
      <c r="H44" s="19">
        <f>H45</f>
        <v>1458895.4</v>
      </c>
      <c r="I44" s="19">
        <f>I45</f>
        <v>1003987</v>
      </c>
      <c r="J44" s="26">
        <f t="shared" si="4"/>
        <v>0.17476282775765387</v>
      </c>
      <c r="K44" s="26">
        <f t="shared" si="5"/>
        <v>0.6881829910492555</v>
      </c>
    </row>
    <row r="45" spans="1:11" ht="14.25">
      <c r="A45" s="22"/>
      <c r="B45" s="22"/>
      <c r="C45" s="22">
        <v>1</v>
      </c>
      <c r="D45" s="29" t="s">
        <v>41</v>
      </c>
      <c r="E45" s="19">
        <v>5744854.4</v>
      </c>
      <c r="F45" s="19">
        <v>5744854.4</v>
      </c>
      <c r="G45" s="19">
        <v>1458895.4</v>
      </c>
      <c r="H45" s="19">
        <v>1458895.4</v>
      </c>
      <c r="I45" s="19">
        <v>1003987</v>
      </c>
      <c r="J45" s="26">
        <f t="shared" si="4"/>
        <v>0.17476282775765387</v>
      </c>
      <c r="K45" s="26">
        <f t="shared" si="5"/>
        <v>0.6881829910492555</v>
      </c>
    </row>
    <row r="46" spans="1:11" ht="27">
      <c r="A46" s="22"/>
      <c r="B46" s="22">
        <v>3</v>
      </c>
      <c r="C46" s="13"/>
      <c r="D46" s="29" t="s">
        <v>42</v>
      </c>
      <c r="E46" s="19">
        <f>SUM(E47:E48)</f>
        <v>9020406</v>
      </c>
      <c r="F46" s="19">
        <f>SUM(F47:F48)</f>
        <v>9095207.600000001</v>
      </c>
      <c r="G46" s="19">
        <f>SUM(G47:G48)</f>
        <v>1877696.8</v>
      </c>
      <c r="H46" s="19">
        <f>SUM(H47:H48)</f>
        <v>1911806.4</v>
      </c>
      <c r="I46" s="19">
        <f>SUM(I47:I48)</f>
        <v>1359447.3699999999</v>
      </c>
      <c r="J46" s="26">
        <f t="shared" si="4"/>
        <v>0.1494685365950305</v>
      </c>
      <c r="K46" s="26">
        <f t="shared" si="5"/>
        <v>0.7110800392759434</v>
      </c>
    </row>
    <row r="47" spans="1:11" ht="14.25">
      <c r="A47" s="22"/>
      <c r="B47" s="22"/>
      <c r="C47" s="22">
        <v>1</v>
      </c>
      <c r="D47" s="29" t="s">
        <v>43</v>
      </c>
      <c r="E47" s="19">
        <v>8553222.8</v>
      </c>
      <c r="F47" s="19">
        <v>8553222.8</v>
      </c>
      <c r="G47" s="19">
        <v>1786328.5</v>
      </c>
      <c r="H47" s="19">
        <v>1786328.5</v>
      </c>
      <c r="I47" s="19">
        <v>1252265.46</v>
      </c>
      <c r="J47" s="26">
        <f t="shared" si="4"/>
        <v>0.14640860986340726</v>
      </c>
      <c r="K47" s="26">
        <f t="shared" si="5"/>
        <v>0.7010275321700348</v>
      </c>
    </row>
    <row r="48" spans="1:11" ht="14.25">
      <c r="A48" s="22"/>
      <c r="B48" s="22"/>
      <c r="C48" s="22">
        <v>2</v>
      </c>
      <c r="D48" s="29" t="s">
        <v>44</v>
      </c>
      <c r="E48" s="19">
        <v>467183.2</v>
      </c>
      <c r="F48" s="19">
        <v>541984.8</v>
      </c>
      <c r="G48" s="19">
        <v>91368.3</v>
      </c>
      <c r="H48" s="19">
        <v>125477.9</v>
      </c>
      <c r="I48" s="19">
        <v>107181.91</v>
      </c>
      <c r="J48" s="26">
        <f t="shared" si="4"/>
        <v>0.19775814746096199</v>
      </c>
      <c r="K48" s="26">
        <f t="shared" si="5"/>
        <v>0.8541895425409575</v>
      </c>
    </row>
    <row r="49" spans="1:11" ht="14.25">
      <c r="A49" s="22"/>
      <c r="B49" s="22">
        <v>4</v>
      </c>
      <c r="C49" s="22"/>
      <c r="D49" s="29" t="s">
        <v>45</v>
      </c>
      <c r="E49" s="19">
        <f>E50</f>
        <v>2894430.3</v>
      </c>
      <c r="F49" s="19">
        <f>F50</f>
        <v>2894430.3</v>
      </c>
      <c r="G49" s="19">
        <f>G50</f>
        <v>543151.2</v>
      </c>
      <c r="H49" s="19">
        <f>H50</f>
        <v>543151.2</v>
      </c>
      <c r="I49" s="19">
        <f>I50</f>
        <v>366280.88</v>
      </c>
      <c r="J49" s="26">
        <f t="shared" si="4"/>
        <v>0.12654679575459116</v>
      </c>
      <c r="K49" s="26">
        <f t="shared" si="5"/>
        <v>0.6743626452450073</v>
      </c>
    </row>
    <row r="50" spans="1:11" ht="14.25">
      <c r="A50" s="22"/>
      <c r="B50" s="30"/>
      <c r="C50" s="22">
        <v>1</v>
      </c>
      <c r="D50" s="29" t="s">
        <v>45</v>
      </c>
      <c r="E50" s="19">
        <v>2894430.3</v>
      </c>
      <c r="F50" s="19">
        <v>2894430.3</v>
      </c>
      <c r="G50" s="19">
        <v>543151.2</v>
      </c>
      <c r="H50" s="19">
        <v>543151.2</v>
      </c>
      <c r="I50" s="19">
        <v>366280.88</v>
      </c>
      <c r="J50" s="26">
        <f t="shared" si="4"/>
        <v>0.12654679575459116</v>
      </c>
      <c r="K50" s="26">
        <f t="shared" si="5"/>
        <v>0.6743626452450073</v>
      </c>
    </row>
    <row r="51" spans="1:11" ht="14.25">
      <c r="A51" s="22"/>
      <c r="B51" s="30">
        <v>5</v>
      </c>
      <c r="C51" s="22"/>
      <c r="D51" s="29" t="s">
        <v>46</v>
      </c>
      <c r="E51" s="19">
        <f>E52</f>
        <v>8398048.1</v>
      </c>
      <c r="F51" s="19">
        <f>F52</f>
        <v>8398048.1</v>
      </c>
      <c r="G51" s="19">
        <f>G52</f>
        <v>1810454.9</v>
      </c>
      <c r="H51" s="19">
        <f>H52</f>
        <v>1810454.9</v>
      </c>
      <c r="I51" s="19">
        <f>I52</f>
        <v>1642369.44</v>
      </c>
      <c r="J51" s="26">
        <f t="shared" si="4"/>
        <v>0.19556561482423518</v>
      </c>
      <c r="K51" s="26">
        <f t="shared" si="5"/>
        <v>0.9071584384675918</v>
      </c>
    </row>
    <row r="52" spans="1:11" ht="14.25">
      <c r="A52" s="22"/>
      <c r="B52" s="30"/>
      <c r="C52" s="22">
        <v>1</v>
      </c>
      <c r="D52" s="29" t="s">
        <v>46</v>
      </c>
      <c r="E52" s="19">
        <v>8398048.1</v>
      </c>
      <c r="F52" s="19">
        <v>8398048.1</v>
      </c>
      <c r="G52" s="19">
        <v>1810454.9</v>
      </c>
      <c r="H52" s="19">
        <v>1810454.9</v>
      </c>
      <c r="I52" s="19">
        <v>1642369.44</v>
      </c>
      <c r="J52" s="26">
        <f t="shared" si="4"/>
        <v>0.19556561482423518</v>
      </c>
      <c r="K52" s="26">
        <f t="shared" si="5"/>
        <v>0.9071584384675918</v>
      </c>
    </row>
    <row r="53" spans="1:11" ht="14.25">
      <c r="A53" s="22">
        <v>4</v>
      </c>
      <c r="B53" s="31"/>
      <c r="C53" s="13"/>
      <c r="D53" s="23" t="s">
        <v>47</v>
      </c>
      <c r="E53" s="15">
        <f>SUM(E55,E57,E61,E65,E67,E72,E74,E76,E80)</f>
        <v>131363987.30000001</v>
      </c>
      <c r="F53" s="15">
        <f>SUM(F55,F57,F61,F65,F67,F72,F74,F76,F80)</f>
        <v>133497384.92</v>
      </c>
      <c r="G53" s="17">
        <f>SUM(G55,G57,G61,G65,G67,G72,G74,G76,G80)</f>
        <v>15521157.900000002</v>
      </c>
      <c r="H53" s="17">
        <f>SUM(H55,H57,H61,H65,H67,H72,H74,H76,H80)</f>
        <v>17968018.42</v>
      </c>
      <c r="I53" s="15">
        <f>SUM(I55,I57,I61,I65,I67,I72,I74,I76,I80)</f>
        <v>10011352.63</v>
      </c>
      <c r="J53" s="24">
        <f t="shared" si="4"/>
        <v>0.07499287447465305</v>
      </c>
      <c r="K53" s="24">
        <f t="shared" si="5"/>
        <v>0.5571762225519802</v>
      </c>
    </row>
    <row r="54" spans="1:11" ht="14.25">
      <c r="A54" s="22"/>
      <c r="B54" s="30"/>
      <c r="C54" s="22"/>
      <c r="D54" s="25" t="s">
        <v>15</v>
      </c>
      <c r="E54" s="19"/>
      <c r="F54" s="19"/>
      <c r="G54" s="19"/>
      <c r="H54" s="19"/>
      <c r="I54" s="19"/>
      <c r="J54" s="26"/>
      <c r="K54" s="26"/>
    </row>
    <row r="55" spans="1:11" ht="27">
      <c r="A55" s="22"/>
      <c r="B55" s="30">
        <v>1</v>
      </c>
      <c r="C55" s="22"/>
      <c r="D55" s="29" t="s">
        <v>48</v>
      </c>
      <c r="E55" s="19">
        <f>E56</f>
        <v>2589566.1</v>
      </c>
      <c r="F55" s="19">
        <f>F56</f>
        <v>2589566.1</v>
      </c>
      <c r="G55" s="28">
        <f>G56</f>
        <v>569220.2</v>
      </c>
      <c r="H55" s="28">
        <f>H56</f>
        <v>569220.2</v>
      </c>
      <c r="I55" s="19">
        <f>I56</f>
        <v>405771.69</v>
      </c>
      <c r="J55" s="26">
        <f aca="true" t="shared" si="6" ref="J55:J64">I55/F55</f>
        <v>0.1566948571036669</v>
      </c>
      <c r="K55" s="26">
        <f aca="true" t="shared" si="7" ref="K55:K64">I55/H55</f>
        <v>0.712855394098804</v>
      </c>
    </row>
    <row r="56" spans="1:11" ht="27">
      <c r="A56" s="22"/>
      <c r="B56" s="30"/>
      <c r="C56" s="22">
        <v>1</v>
      </c>
      <c r="D56" s="29" t="s">
        <v>49</v>
      </c>
      <c r="E56" s="19">
        <v>2589566.1</v>
      </c>
      <c r="F56" s="19">
        <v>2589566.1</v>
      </c>
      <c r="G56" s="19">
        <v>569220.2</v>
      </c>
      <c r="H56" s="19">
        <v>569220.2</v>
      </c>
      <c r="I56" s="19">
        <v>405771.69</v>
      </c>
      <c r="J56" s="26">
        <f t="shared" si="6"/>
        <v>0.1566948571036669</v>
      </c>
      <c r="K56" s="26">
        <f t="shared" si="7"/>
        <v>0.712855394098804</v>
      </c>
    </row>
    <row r="57" spans="1:11" ht="27">
      <c r="A57" s="22"/>
      <c r="B57" s="30">
        <v>2</v>
      </c>
      <c r="C57" s="22"/>
      <c r="D57" s="29" t="s">
        <v>50</v>
      </c>
      <c r="E57" s="19">
        <f>SUM(E58:E60)</f>
        <v>21864042.5</v>
      </c>
      <c r="F57" s="19">
        <f>SUM(F58:F60)</f>
        <v>22488742.1</v>
      </c>
      <c r="G57" s="28">
        <f>SUM(G58:G60)</f>
        <v>6102555.800000001</v>
      </c>
      <c r="H57" s="28">
        <f>SUM(H58:H60)</f>
        <v>7368452.699999999</v>
      </c>
      <c r="I57" s="19">
        <f>SUM(I58:I60)</f>
        <v>5289805.04</v>
      </c>
      <c r="J57" s="26">
        <f t="shared" si="6"/>
        <v>0.23522013888006657</v>
      </c>
      <c r="K57" s="26">
        <f t="shared" si="7"/>
        <v>0.7178990291950983</v>
      </c>
    </row>
    <row r="58" spans="1:11" ht="14.25">
      <c r="A58" s="22"/>
      <c r="B58" s="30"/>
      <c r="C58" s="22">
        <v>1</v>
      </c>
      <c r="D58" s="29" t="s">
        <v>51</v>
      </c>
      <c r="E58" s="19">
        <v>10015906.9</v>
      </c>
      <c r="F58" s="19">
        <v>10640606.5</v>
      </c>
      <c r="G58" s="19">
        <v>2323407.7</v>
      </c>
      <c r="H58" s="19">
        <v>2939304.6</v>
      </c>
      <c r="I58" s="19">
        <v>2451414.67</v>
      </c>
      <c r="J58" s="26">
        <f t="shared" si="6"/>
        <v>0.23038298333840274</v>
      </c>
      <c r="K58" s="26">
        <f t="shared" si="7"/>
        <v>0.8340117829230764</v>
      </c>
    </row>
    <row r="59" spans="1:11" ht="14.25">
      <c r="A59" s="22"/>
      <c r="B59" s="30"/>
      <c r="C59" s="22">
        <v>2</v>
      </c>
      <c r="D59" s="29" t="s">
        <v>52</v>
      </c>
      <c r="E59" s="19">
        <v>771639.1</v>
      </c>
      <c r="F59" s="19">
        <v>771639.1</v>
      </c>
      <c r="G59" s="19">
        <v>188794</v>
      </c>
      <c r="H59" s="19">
        <v>188794</v>
      </c>
      <c r="I59" s="19">
        <v>188794</v>
      </c>
      <c r="J59" s="26">
        <f t="shared" si="6"/>
        <v>0.24466619174689308</v>
      </c>
      <c r="K59" s="26">
        <f t="shared" si="7"/>
        <v>1</v>
      </c>
    </row>
    <row r="60" spans="1:11" ht="14.25">
      <c r="A60" s="22"/>
      <c r="B60" s="30"/>
      <c r="C60" s="22">
        <v>4</v>
      </c>
      <c r="D60" s="29" t="s">
        <v>53</v>
      </c>
      <c r="E60" s="19">
        <v>11076496.5</v>
      </c>
      <c r="F60" s="19">
        <v>11076496.5</v>
      </c>
      <c r="G60" s="19">
        <v>3590354.1</v>
      </c>
      <c r="H60" s="19">
        <v>4240354.1</v>
      </c>
      <c r="I60" s="19">
        <v>2649596.37</v>
      </c>
      <c r="J60" s="26">
        <f t="shared" si="6"/>
        <v>0.2392088843254724</v>
      </c>
      <c r="K60" s="26">
        <f t="shared" si="7"/>
        <v>0.6248526202092416</v>
      </c>
    </row>
    <row r="61" spans="1:11" ht="14.25">
      <c r="A61" s="22"/>
      <c r="B61" s="30">
        <v>3</v>
      </c>
      <c r="C61" s="22"/>
      <c r="D61" s="29" t="s">
        <v>54</v>
      </c>
      <c r="E61" s="19">
        <f>SUM(E62:E64)</f>
        <v>6042970.4</v>
      </c>
      <c r="F61" s="19">
        <f>SUM(F62:F64)</f>
        <v>6042970.4</v>
      </c>
      <c r="G61" s="28">
        <f>SUM(G62:G64)</f>
        <v>246833.4</v>
      </c>
      <c r="H61" s="28">
        <f>SUM(H62:H64)</f>
        <v>246833.4</v>
      </c>
      <c r="I61" s="19">
        <f>SUM(I62:I64)</f>
        <v>228397.5</v>
      </c>
      <c r="J61" s="26">
        <f t="shared" si="6"/>
        <v>0.03779556821923205</v>
      </c>
      <c r="K61" s="26">
        <f t="shared" si="7"/>
        <v>0.9253103510302901</v>
      </c>
    </row>
    <row r="62" spans="1:11" ht="14.25">
      <c r="A62" s="22"/>
      <c r="B62" s="30"/>
      <c r="C62" s="22">
        <v>3</v>
      </c>
      <c r="D62" s="29" t="s">
        <v>55</v>
      </c>
      <c r="E62" s="19">
        <v>204593.7</v>
      </c>
      <c r="F62" s="19">
        <v>204593.7</v>
      </c>
      <c r="G62" s="19">
        <v>39329.4</v>
      </c>
      <c r="H62" s="19">
        <v>39329.4</v>
      </c>
      <c r="I62" s="19">
        <v>31339.66</v>
      </c>
      <c r="J62" s="26">
        <f t="shared" si="6"/>
        <v>0.1531799855029749</v>
      </c>
      <c r="K62" s="26">
        <f t="shared" si="7"/>
        <v>0.7968507020193545</v>
      </c>
    </row>
    <row r="63" spans="1:11" ht="14.25">
      <c r="A63" s="22"/>
      <c r="B63" s="30"/>
      <c r="C63" s="22">
        <v>4</v>
      </c>
      <c r="D63" s="29" t="s">
        <v>56</v>
      </c>
      <c r="E63" s="19">
        <v>312168.8</v>
      </c>
      <c r="F63" s="19">
        <v>312168.8</v>
      </c>
      <c r="G63" s="19">
        <v>29117.6</v>
      </c>
      <c r="H63" s="19">
        <v>29117.6</v>
      </c>
      <c r="I63" s="19">
        <v>16766.2</v>
      </c>
      <c r="J63" s="26">
        <f t="shared" si="6"/>
        <v>0.05370876269505473</v>
      </c>
      <c r="K63" s="26">
        <f t="shared" si="7"/>
        <v>0.5758098194906174</v>
      </c>
    </row>
    <row r="64" spans="1:11" ht="14.25">
      <c r="A64" s="22"/>
      <c r="B64" s="30"/>
      <c r="C64" s="22">
        <v>5</v>
      </c>
      <c r="D64" s="29" t="s">
        <v>57</v>
      </c>
      <c r="E64" s="19">
        <v>5526207.9</v>
      </c>
      <c r="F64" s="19">
        <v>5526207.9</v>
      </c>
      <c r="G64" s="19">
        <v>178386.4</v>
      </c>
      <c r="H64" s="19">
        <v>178386.4</v>
      </c>
      <c r="I64" s="19">
        <v>180291.64</v>
      </c>
      <c r="J64" s="26">
        <f t="shared" si="6"/>
        <v>0.032624838453869966</v>
      </c>
      <c r="K64" s="26">
        <f t="shared" si="7"/>
        <v>1.0106804106142622</v>
      </c>
    </row>
    <row r="65" spans="1:11" ht="27">
      <c r="A65" s="22"/>
      <c r="B65" s="30">
        <v>4</v>
      </c>
      <c r="C65" s="22"/>
      <c r="D65" s="29" t="s">
        <v>58</v>
      </c>
      <c r="E65" s="19">
        <f>SUM(E66:E66)</f>
        <v>6049.4</v>
      </c>
      <c r="F65" s="19">
        <f>SUM(F66:F66)</f>
        <v>6049.4</v>
      </c>
      <c r="G65" s="28">
        <f>SUM(G66:G66)</f>
        <v>1210</v>
      </c>
      <c r="H65" s="28">
        <f>SUM(H66:H66)</f>
        <v>1210</v>
      </c>
      <c r="I65" s="19">
        <f>SUM(I66:I66)</f>
        <v>1210</v>
      </c>
      <c r="J65" s="26">
        <f>I65/F65</f>
        <v>0.20001983667801768</v>
      </c>
      <c r="K65" s="26">
        <f>I65/H65</f>
        <v>1</v>
      </c>
    </row>
    <row r="66" spans="1:11" ht="27">
      <c r="A66" s="22"/>
      <c r="B66" s="30"/>
      <c r="C66" s="22">
        <v>1</v>
      </c>
      <c r="D66" s="29" t="s">
        <v>59</v>
      </c>
      <c r="E66" s="19">
        <v>6049.4</v>
      </c>
      <c r="F66" s="19">
        <v>6049.4</v>
      </c>
      <c r="G66" s="19">
        <v>1210</v>
      </c>
      <c r="H66" s="19">
        <v>1210</v>
      </c>
      <c r="I66" s="19">
        <v>1210</v>
      </c>
      <c r="J66" s="26">
        <f>I66/F66</f>
        <v>0.20001983667801768</v>
      </c>
      <c r="K66" s="26">
        <f>I66/H66</f>
        <v>1</v>
      </c>
    </row>
    <row r="67" spans="1:11" ht="14.25">
      <c r="A67" s="22"/>
      <c r="B67" s="30">
        <v>5</v>
      </c>
      <c r="C67" s="22"/>
      <c r="D67" s="29" t="s">
        <v>60</v>
      </c>
      <c r="E67" s="19">
        <f>SUM(E68:E71)</f>
        <v>83668787.80000001</v>
      </c>
      <c r="F67" s="19">
        <f>SUM(F68:F71)</f>
        <v>84221861.7</v>
      </c>
      <c r="G67" s="19">
        <f>SUM(G68:G71)</f>
        <v>7902983</v>
      </c>
      <c r="H67" s="19">
        <f>SUM(H68:H71)</f>
        <v>8128322.5</v>
      </c>
      <c r="I67" s="19">
        <f>SUM(I68:I71)</f>
        <v>2761133.16</v>
      </c>
      <c r="J67" s="26">
        <f aca="true" t="shared" si="8" ref="J67:J81">I67/F67</f>
        <v>0.03278404329074573</v>
      </c>
      <c r="K67" s="26">
        <f aca="true" t="shared" si="9" ref="K67:K81">I67/H67</f>
        <v>0.33969286528677967</v>
      </c>
    </row>
    <row r="68" spans="1:11" ht="14.25">
      <c r="A68" s="22"/>
      <c r="B68" s="30"/>
      <c r="C68" s="22">
        <v>1</v>
      </c>
      <c r="D68" s="29" t="s">
        <v>61</v>
      </c>
      <c r="E68" s="19">
        <v>73826226.3</v>
      </c>
      <c r="F68" s="19">
        <v>73826226.3</v>
      </c>
      <c r="G68" s="19">
        <v>6670185.9</v>
      </c>
      <c r="H68" s="19">
        <v>6670185.9</v>
      </c>
      <c r="I68" s="19">
        <v>2115812.16</v>
      </c>
      <c r="J68" s="26">
        <f t="shared" si="8"/>
        <v>0.02865935679012216</v>
      </c>
      <c r="K68" s="26">
        <f t="shared" si="9"/>
        <v>0.3172043765676756</v>
      </c>
    </row>
    <row r="69" spans="1:11" ht="14.25">
      <c r="A69" s="22"/>
      <c r="B69" s="30"/>
      <c r="C69" s="22">
        <v>3</v>
      </c>
      <c r="D69" s="32" t="s">
        <v>62</v>
      </c>
      <c r="E69" s="33">
        <v>386297.9</v>
      </c>
      <c r="F69" s="33">
        <v>386297.9</v>
      </c>
      <c r="G69" s="19">
        <v>10943.2</v>
      </c>
      <c r="H69" s="19">
        <v>10943.2</v>
      </c>
      <c r="I69" s="33">
        <v>0</v>
      </c>
      <c r="J69" s="26">
        <f t="shared" si="8"/>
        <v>0</v>
      </c>
      <c r="K69" s="26">
        <f t="shared" si="9"/>
        <v>0</v>
      </c>
    </row>
    <row r="70" spans="1:11" ht="14.25">
      <c r="A70" s="22"/>
      <c r="B70" s="30"/>
      <c r="C70" s="22">
        <v>4</v>
      </c>
      <c r="D70" s="29" t="s">
        <v>63</v>
      </c>
      <c r="E70" s="33">
        <v>271154.4</v>
      </c>
      <c r="F70" s="33">
        <v>758658.3</v>
      </c>
      <c r="G70" s="19">
        <v>46451.1</v>
      </c>
      <c r="H70" s="19">
        <v>271790.6</v>
      </c>
      <c r="I70" s="33">
        <v>39634.94</v>
      </c>
      <c r="J70" s="26">
        <f t="shared" si="8"/>
        <v>0.05224346718410647</v>
      </c>
      <c r="K70" s="26">
        <f t="shared" si="9"/>
        <v>0.14582895802871773</v>
      </c>
    </row>
    <row r="71" spans="1:11" ht="14.25">
      <c r="A71" s="22"/>
      <c r="B71" s="30"/>
      <c r="C71" s="22">
        <v>5</v>
      </c>
      <c r="D71" s="29" t="s">
        <v>64</v>
      </c>
      <c r="E71" s="33">
        <v>9185109.2</v>
      </c>
      <c r="F71" s="33">
        <v>9250679.2</v>
      </c>
      <c r="G71" s="19">
        <v>1175402.8</v>
      </c>
      <c r="H71" s="19">
        <v>1175402.8</v>
      </c>
      <c r="I71" s="33">
        <v>605686.06</v>
      </c>
      <c r="J71" s="26">
        <f t="shared" si="8"/>
        <v>0.06547476643660934</v>
      </c>
      <c r="K71" s="26">
        <f t="shared" si="9"/>
        <v>0.5153008483559849</v>
      </c>
    </row>
    <row r="72" spans="1:11" ht="14.25">
      <c r="A72" s="22"/>
      <c r="B72" s="30">
        <v>6</v>
      </c>
      <c r="C72" s="22"/>
      <c r="D72" s="29" t="s">
        <v>65</v>
      </c>
      <c r="E72" s="19">
        <f>E73</f>
        <v>376700</v>
      </c>
      <c r="F72" s="19">
        <f>F73</f>
        <v>376700</v>
      </c>
      <c r="G72" s="28">
        <f>G73</f>
        <v>94175</v>
      </c>
      <c r="H72" s="28">
        <f>H73</f>
        <v>94175</v>
      </c>
      <c r="I72" s="19">
        <f>I73</f>
        <v>94175</v>
      </c>
      <c r="J72" s="26">
        <f t="shared" si="8"/>
        <v>0.25</v>
      </c>
      <c r="K72" s="26">
        <f t="shared" si="9"/>
        <v>1</v>
      </c>
    </row>
    <row r="73" spans="1:11" ht="14.25">
      <c r="A73" s="22"/>
      <c r="B73" s="30"/>
      <c r="C73" s="22">
        <v>1</v>
      </c>
      <c r="D73" s="29" t="s">
        <v>65</v>
      </c>
      <c r="E73" s="33">
        <v>376700</v>
      </c>
      <c r="F73" s="33">
        <v>376700</v>
      </c>
      <c r="G73" s="19">
        <v>94175</v>
      </c>
      <c r="H73" s="19">
        <v>94175</v>
      </c>
      <c r="I73" s="33">
        <v>94175</v>
      </c>
      <c r="J73" s="26">
        <f t="shared" si="8"/>
        <v>0.25</v>
      </c>
      <c r="K73" s="26">
        <f t="shared" si="9"/>
        <v>1</v>
      </c>
    </row>
    <row r="74" spans="1:11" ht="14.25">
      <c r="A74" s="22"/>
      <c r="B74" s="30">
        <v>7</v>
      </c>
      <c r="C74" s="22"/>
      <c r="D74" s="29" t="s">
        <v>66</v>
      </c>
      <c r="E74" s="19">
        <f>SUM(E75:E75)</f>
        <v>50000</v>
      </c>
      <c r="F74" s="19">
        <f>SUM(F75:F75)</f>
        <v>50000</v>
      </c>
      <c r="G74" s="28">
        <f>SUM(G75:G75)</f>
        <v>12500</v>
      </c>
      <c r="H74" s="28">
        <f>SUM(H75:H75)</f>
        <v>12500</v>
      </c>
      <c r="I74" s="19">
        <f>SUM(I75:I75)</f>
        <v>0</v>
      </c>
      <c r="J74" s="26">
        <f t="shared" si="8"/>
        <v>0</v>
      </c>
      <c r="K74" s="26">
        <f t="shared" si="9"/>
        <v>0</v>
      </c>
    </row>
    <row r="75" spans="1:11" ht="14.25">
      <c r="A75" s="22"/>
      <c r="B75" s="30"/>
      <c r="C75" s="22">
        <v>3</v>
      </c>
      <c r="D75" s="29" t="s">
        <v>67</v>
      </c>
      <c r="E75" s="33">
        <v>50000</v>
      </c>
      <c r="F75" s="33">
        <v>50000</v>
      </c>
      <c r="G75" s="19">
        <v>12500</v>
      </c>
      <c r="H75" s="19">
        <v>12500</v>
      </c>
      <c r="I75" s="33">
        <v>0</v>
      </c>
      <c r="J75" s="26">
        <f t="shared" si="8"/>
        <v>0</v>
      </c>
      <c r="K75" s="26">
        <f t="shared" si="9"/>
        <v>0</v>
      </c>
    </row>
    <row r="76" spans="1:11" ht="27">
      <c r="A76" s="22"/>
      <c r="B76" s="22">
        <v>8</v>
      </c>
      <c r="C76" s="22"/>
      <c r="D76" s="29" t="s">
        <v>68</v>
      </c>
      <c r="E76" s="19">
        <f>SUM(E77:E78)</f>
        <v>95031</v>
      </c>
      <c r="F76" s="19">
        <f>SUM(F77:F78)</f>
        <v>95031</v>
      </c>
      <c r="G76" s="19">
        <f>SUM(G77:G78)</f>
        <v>23757.8</v>
      </c>
      <c r="H76" s="19">
        <f>SUM(H77:H78)</f>
        <v>23757.8</v>
      </c>
      <c r="I76" s="19">
        <f>SUM(I77:I78)</f>
        <v>19361.5</v>
      </c>
      <c r="J76" s="26">
        <f t="shared" si="8"/>
        <v>0.2037387799770601</v>
      </c>
      <c r="K76" s="26">
        <f t="shared" si="9"/>
        <v>0.8149534047765365</v>
      </c>
    </row>
    <row r="77" spans="1:11" ht="40.5">
      <c r="A77" s="22"/>
      <c r="B77" s="22"/>
      <c r="C77" s="22">
        <v>1</v>
      </c>
      <c r="D77" s="29" t="s">
        <v>69</v>
      </c>
      <c r="E77" s="19">
        <v>42275.9</v>
      </c>
      <c r="F77" s="19">
        <v>42275.9</v>
      </c>
      <c r="G77" s="19">
        <v>10569</v>
      </c>
      <c r="H77" s="19">
        <v>10569</v>
      </c>
      <c r="I77" s="19">
        <v>10569</v>
      </c>
      <c r="J77" s="26">
        <f t="shared" si="8"/>
        <v>0.25000059135346614</v>
      </c>
      <c r="K77" s="26">
        <f t="shared" si="9"/>
        <v>1</v>
      </c>
    </row>
    <row r="78" spans="1:11" ht="40.5">
      <c r="A78" s="22"/>
      <c r="B78" s="22"/>
      <c r="C78" s="22">
        <v>4</v>
      </c>
      <c r="D78" s="29" t="s">
        <v>70</v>
      </c>
      <c r="E78" s="19">
        <v>52755.1</v>
      </c>
      <c r="F78" s="19">
        <v>52755.1</v>
      </c>
      <c r="G78" s="19">
        <v>13188.8</v>
      </c>
      <c r="H78" s="19">
        <v>13188.8</v>
      </c>
      <c r="I78" s="19">
        <v>8792.5</v>
      </c>
      <c r="J78" s="26">
        <f t="shared" si="8"/>
        <v>0.1666663507414449</v>
      </c>
      <c r="K78" s="26">
        <f t="shared" si="9"/>
        <v>0.6666641392696834</v>
      </c>
    </row>
    <row r="79" spans="1:11" ht="27">
      <c r="A79" s="22"/>
      <c r="B79" s="22">
        <v>9</v>
      </c>
      <c r="C79" s="22"/>
      <c r="D79" s="29" t="s">
        <v>71</v>
      </c>
      <c r="E79" s="19">
        <f>E80</f>
        <v>16670840.1</v>
      </c>
      <c r="F79" s="19">
        <f>F80</f>
        <v>17626464.22</v>
      </c>
      <c r="G79" s="19">
        <f>G80</f>
        <v>567922.7</v>
      </c>
      <c r="H79" s="19">
        <f>H80</f>
        <v>1523546.82</v>
      </c>
      <c r="I79" s="19">
        <f>I80</f>
        <v>1211498.74</v>
      </c>
      <c r="J79" s="26">
        <f t="shared" si="8"/>
        <v>0.06873180717805923</v>
      </c>
      <c r="K79" s="26">
        <f t="shared" si="9"/>
        <v>0.795183137200864</v>
      </c>
    </row>
    <row r="80" spans="1:11" ht="27">
      <c r="A80" s="22"/>
      <c r="B80" s="22"/>
      <c r="C80" s="22">
        <v>1</v>
      </c>
      <c r="D80" s="29" t="s">
        <v>71</v>
      </c>
      <c r="E80" s="19">
        <v>16670840.1</v>
      </c>
      <c r="F80" s="19">
        <v>17626464.22</v>
      </c>
      <c r="G80" s="19">
        <v>567922.7</v>
      </c>
      <c r="H80" s="19">
        <v>1523546.82</v>
      </c>
      <c r="I80" s="19">
        <v>1211498.74</v>
      </c>
      <c r="J80" s="26">
        <f t="shared" si="8"/>
        <v>0.06873180717805923</v>
      </c>
      <c r="K80" s="26">
        <f t="shared" si="9"/>
        <v>0.795183137200864</v>
      </c>
    </row>
    <row r="81" spans="1:11" ht="14.25">
      <c r="A81" s="22">
        <v>5</v>
      </c>
      <c r="B81" s="22"/>
      <c r="C81" s="13"/>
      <c r="D81" s="23" t="s">
        <v>72</v>
      </c>
      <c r="E81" s="15">
        <f>SUM(E83,E85,E87,E89)</f>
        <v>5364975.6</v>
      </c>
      <c r="F81" s="15">
        <f>SUM(F83,F85,F87,F89)</f>
        <v>5364975.6</v>
      </c>
      <c r="G81" s="15">
        <f>SUM(G83,G85,G87,G89)</f>
        <v>1702690.9</v>
      </c>
      <c r="H81" s="15">
        <f>SUM(H83,H85,H87,H89)</f>
        <v>1702690.9</v>
      </c>
      <c r="I81" s="15">
        <f>SUM(I83,I85,I87,I89)</f>
        <v>1158401.41</v>
      </c>
      <c r="J81" s="24">
        <f t="shared" si="8"/>
        <v>0.21591923176686956</v>
      </c>
      <c r="K81" s="24">
        <f t="shared" si="9"/>
        <v>0.6803357027397046</v>
      </c>
    </row>
    <row r="82" spans="1:11" ht="14.25">
      <c r="A82" s="22"/>
      <c r="B82" s="22"/>
      <c r="C82" s="22"/>
      <c r="D82" s="25" t="s">
        <v>15</v>
      </c>
      <c r="E82" s="19"/>
      <c r="F82" s="19"/>
      <c r="G82" s="19"/>
      <c r="H82" s="19"/>
      <c r="I82" s="19"/>
      <c r="J82" s="26"/>
      <c r="K82" s="26"/>
    </row>
    <row r="83" spans="1:11" ht="14.25">
      <c r="A83" s="22"/>
      <c r="B83" s="22">
        <v>1</v>
      </c>
      <c r="C83" s="22"/>
      <c r="D83" s="29" t="s">
        <v>73</v>
      </c>
      <c r="E83" s="19">
        <f>E84</f>
        <v>1266573.5</v>
      </c>
      <c r="F83" s="19">
        <f>F84</f>
        <v>1266573.5</v>
      </c>
      <c r="G83" s="28">
        <f>G84</f>
        <v>131099.6</v>
      </c>
      <c r="H83" s="28">
        <f>H84</f>
        <v>131099.6</v>
      </c>
      <c r="I83" s="19">
        <f>I84</f>
        <v>7404</v>
      </c>
      <c r="J83" s="26">
        <f aca="true" t="shared" si="10" ref="J83:J88">I83/F83</f>
        <v>0.00584569312400741</v>
      </c>
      <c r="K83" s="26">
        <f aca="true" t="shared" si="11" ref="K83:K88">I83/H83</f>
        <v>0.05647614485475165</v>
      </c>
    </row>
    <row r="84" spans="1:11" ht="14.25">
      <c r="A84" s="22"/>
      <c r="B84" s="22"/>
      <c r="C84" s="22">
        <v>1</v>
      </c>
      <c r="D84" s="29" t="s">
        <v>73</v>
      </c>
      <c r="E84" s="33">
        <v>1266573.5</v>
      </c>
      <c r="F84" s="33">
        <v>1266573.5</v>
      </c>
      <c r="G84" s="19">
        <v>131099.6</v>
      </c>
      <c r="H84" s="19">
        <v>131099.6</v>
      </c>
      <c r="I84" s="33">
        <v>7404</v>
      </c>
      <c r="J84" s="26">
        <f t="shared" si="10"/>
        <v>0.00584569312400741</v>
      </c>
      <c r="K84" s="26">
        <f t="shared" si="11"/>
        <v>0.05647614485475165</v>
      </c>
    </row>
    <row r="85" spans="1:11" ht="14.25">
      <c r="A85" s="22"/>
      <c r="B85" s="22">
        <v>3</v>
      </c>
      <c r="C85" s="22"/>
      <c r="D85" s="29" t="s">
        <v>74</v>
      </c>
      <c r="E85" s="19">
        <f>E86</f>
        <v>125177.8</v>
      </c>
      <c r="F85" s="19">
        <f>F86</f>
        <v>125177.8</v>
      </c>
      <c r="G85" s="28">
        <f>G86</f>
        <v>30708.2</v>
      </c>
      <c r="H85" s="28">
        <f>H86</f>
        <v>30708.2</v>
      </c>
      <c r="I85" s="19">
        <f>I86</f>
        <v>30708.2</v>
      </c>
      <c r="J85" s="26">
        <f t="shared" si="10"/>
        <v>0.2453166615805678</v>
      </c>
      <c r="K85" s="26">
        <f t="shared" si="11"/>
        <v>1</v>
      </c>
    </row>
    <row r="86" spans="1:11" ht="14.25">
      <c r="A86" s="22"/>
      <c r="B86" s="22"/>
      <c r="C86" s="22">
        <v>1</v>
      </c>
      <c r="D86" s="29" t="s">
        <v>75</v>
      </c>
      <c r="E86" s="33">
        <v>125177.8</v>
      </c>
      <c r="F86" s="33">
        <v>125177.8</v>
      </c>
      <c r="G86" s="19">
        <v>30708.2</v>
      </c>
      <c r="H86" s="19">
        <v>30708.2</v>
      </c>
      <c r="I86" s="33">
        <v>30708.2</v>
      </c>
      <c r="J86" s="26">
        <f t="shared" si="10"/>
        <v>0.2453166615805678</v>
      </c>
      <c r="K86" s="26">
        <f t="shared" si="11"/>
        <v>1</v>
      </c>
    </row>
    <row r="87" spans="1:11" ht="27">
      <c r="A87" s="22"/>
      <c r="B87" s="22">
        <v>4</v>
      </c>
      <c r="C87" s="22"/>
      <c r="D87" s="29" t="s">
        <v>76</v>
      </c>
      <c r="E87" s="19">
        <f>E88</f>
        <v>2724405.4</v>
      </c>
      <c r="F87" s="19">
        <f>F88</f>
        <v>2724405.4</v>
      </c>
      <c r="G87" s="19">
        <f>G88</f>
        <v>1358304.4</v>
      </c>
      <c r="H87" s="19">
        <f>H88</f>
        <v>1358304.4</v>
      </c>
      <c r="I87" s="19">
        <f>I88</f>
        <v>962046.13</v>
      </c>
      <c r="J87" s="26">
        <f t="shared" si="10"/>
        <v>0.35312150313606044</v>
      </c>
      <c r="K87" s="26">
        <f t="shared" si="11"/>
        <v>0.7082699062154257</v>
      </c>
    </row>
    <row r="88" spans="1:11" ht="27">
      <c r="A88" s="22"/>
      <c r="B88" s="22"/>
      <c r="C88" s="22">
        <v>1</v>
      </c>
      <c r="D88" s="29" t="s">
        <v>76</v>
      </c>
      <c r="E88" s="19">
        <v>2724405.4</v>
      </c>
      <c r="F88" s="19">
        <v>2724405.4</v>
      </c>
      <c r="G88" s="19">
        <v>1358304.4</v>
      </c>
      <c r="H88" s="19">
        <v>1358304.4</v>
      </c>
      <c r="I88" s="19">
        <v>962046.13</v>
      </c>
      <c r="J88" s="26">
        <f t="shared" si="10"/>
        <v>0.35312150313606044</v>
      </c>
      <c r="K88" s="26">
        <f t="shared" si="11"/>
        <v>0.7082699062154257</v>
      </c>
    </row>
    <row r="89" spans="1:11" ht="27">
      <c r="A89" s="22"/>
      <c r="B89" s="22">
        <v>6</v>
      </c>
      <c r="C89" s="22"/>
      <c r="D89" s="29" t="s">
        <v>77</v>
      </c>
      <c r="E89" s="19">
        <f>E90</f>
        <v>1248818.9</v>
      </c>
      <c r="F89" s="19">
        <f>F90</f>
        <v>1248818.9</v>
      </c>
      <c r="G89" s="19">
        <f>G90</f>
        <v>182578.7</v>
      </c>
      <c r="H89" s="19">
        <f>H90</f>
        <v>182578.7</v>
      </c>
      <c r="I89" s="19">
        <f>I90</f>
        <v>158243.08</v>
      </c>
      <c r="J89" s="26">
        <f>I89/F89</f>
        <v>0.1267141937073502</v>
      </c>
      <c r="K89" s="26">
        <f>I89/H89</f>
        <v>0.8667116153198592</v>
      </c>
    </row>
    <row r="90" spans="1:11" ht="27">
      <c r="A90" s="22"/>
      <c r="B90" s="22"/>
      <c r="C90" s="22">
        <v>1</v>
      </c>
      <c r="D90" s="29" t="s">
        <v>77</v>
      </c>
      <c r="E90" s="19">
        <v>1248818.9</v>
      </c>
      <c r="F90" s="19">
        <v>1248818.9</v>
      </c>
      <c r="G90" s="19">
        <v>182578.7</v>
      </c>
      <c r="H90" s="19">
        <v>182578.7</v>
      </c>
      <c r="I90" s="19">
        <v>158243.08</v>
      </c>
      <c r="J90" s="26">
        <f>I90/F90</f>
        <v>0.1267141937073502</v>
      </c>
      <c r="K90" s="26">
        <f>I90/H90</f>
        <v>0.8667116153198592</v>
      </c>
    </row>
    <row r="91" spans="1:11" ht="28.5">
      <c r="A91" s="22">
        <v>6</v>
      </c>
      <c r="B91" s="22"/>
      <c r="C91" s="13"/>
      <c r="D91" s="23" t="s">
        <v>78</v>
      </c>
      <c r="E91" s="15">
        <f>SUM(E93,E95,E97,E99)</f>
        <v>25943204.4</v>
      </c>
      <c r="F91" s="15">
        <f>SUM(F93,F95,F97,F99)</f>
        <v>25943215.2</v>
      </c>
      <c r="G91" s="17">
        <f>SUM(G93,G95,G97,G99)</f>
        <v>3921137.0999999996</v>
      </c>
      <c r="H91" s="17">
        <f>SUM(H93,H95,H97,H99)</f>
        <v>4376139.1</v>
      </c>
      <c r="I91" s="15">
        <f>SUM(I93,I95,I97,I99)</f>
        <v>1670586.58</v>
      </c>
      <c r="J91" s="24">
        <f>I91/F91</f>
        <v>0.06439396840835673</v>
      </c>
      <c r="K91" s="24">
        <f>I91/H91</f>
        <v>0.38174896680043835</v>
      </c>
    </row>
    <row r="92" spans="1:11" ht="14.25">
      <c r="A92" s="22"/>
      <c r="B92" s="22"/>
      <c r="C92" s="22"/>
      <c r="D92" s="25" t="s">
        <v>15</v>
      </c>
      <c r="E92" s="19"/>
      <c r="F92" s="19"/>
      <c r="G92" s="19"/>
      <c r="H92" s="19"/>
      <c r="I92" s="19"/>
      <c r="J92" s="26"/>
      <c r="K92" s="26"/>
    </row>
    <row r="93" spans="1:11" ht="14.25">
      <c r="A93" s="22"/>
      <c r="B93" s="22">
        <v>1</v>
      </c>
      <c r="C93" s="22"/>
      <c r="D93" s="29" t="s">
        <v>79</v>
      </c>
      <c r="E93" s="19">
        <f>E94</f>
        <v>150000</v>
      </c>
      <c r="F93" s="19">
        <f>F94</f>
        <v>150000</v>
      </c>
      <c r="G93" s="28">
        <f>G94</f>
        <v>0</v>
      </c>
      <c r="H93" s="28">
        <f>H94</f>
        <v>0</v>
      </c>
      <c r="I93" s="19">
        <f>I94</f>
        <v>0</v>
      </c>
      <c r="J93" s="26">
        <f aca="true" t="shared" si="12" ref="J93:J101">I93/F93</f>
        <v>0</v>
      </c>
      <c r="K93" s="26"/>
    </row>
    <row r="94" spans="1:11" ht="14.25">
      <c r="A94" s="22"/>
      <c r="B94" s="22"/>
      <c r="C94" s="22">
        <v>1</v>
      </c>
      <c r="D94" s="29" t="s">
        <v>79</v>
      </c>
      <c r="E94" s="19">
        <v>150000</v>
      </c>
      <c r="F94" s="19">
        <v>150000</v>
      </c>
      <c r="G94" s="19">
        <v>0</v>
      </c>
      <c r="H94" s="19">
        <v>0</v>
      </c>
      <c r="I94" s="33">
        <v>0</v>
      </c>
      <c r="J94" s="26">
        <f t="shared" si="12"/>
        <v>0</v>
      </c>
      <c r="K94" s="26"/>
    </row>
    <row r="95" spans="1:11" ht="14.25">
      <c r="A95" s="22"/>
      <c r="B95" s="22">
        <v>3</v>
      </c>
      <c r="C95" s="22"/>
      <c r="D95" s="29" t="s">
        <v>80</v>
      </c>
      <c r="E95" s="19">
        <f>E96</f>
        <v>23546519</v>
      </c>
      <c r="F95" s="19">
        <f>F96</f>
        <v>23546519</v>
      </c>
      <c r="G95" s="28">
        <f>G96</f>
        <v>3325208.3</v>
      </c>
      <c r="H95" s="28">
        <f>H96</f>
        <v>3780208.3</v>
      </c>
      <c r="I95" s="19">
        <f>I96</f>
        <v>1244852.26</v>
      </c>
      <c r="J95" s="26">
        <f t="shared" si="12"/>
        <v>0.052867783131765676</v>
      </c>
      <c r="K95" s="26">
        <f aca="true" t="shared" si="13" ref="K95:K101">I95/H95</f>
        <v>0.32930784792996726</v>
      </c>
    </row>
    <row r="96" spans="1:11" ht="14.25">
      <c r="A96" s="22"/>
      <c r="B96" s="22"/>
      <c r="C96" s="22">
        <v>1</v>
      </c>
      <c r="D96" s="29" t="s">
        <v>80</v>
      </c>
      <c r="E96" s="33">
        <v>23546519</v>
      </c>
      <c r="F96" s="33">
        <v>23546519</v>
      </c>
      <c r="G96" s="19">
        <v>3325208.3</v>
      </c>
      <c r="H96" s="19">
        <v>3780208.3</v>
      </c>
      <c r="I96" s="33">
        <v>1244852.26</v>
      </c>
      <c r="J96" s="26">
        <f t="shared" si="12"/>
        <v>0.052867783131765676</v>
      </c>
      <c r="K96" s="26">
        <f t="shared" si="13"/>
        <v>0.32930784792996726</v>
      </c>
    </row>
    <row r="97" spans="1:11" ht="14.25">
      <c r="A97" s="22"/>
      <c r="B97" s="22">
        <v>4</v>
      </c>
      <c r="C97" s="22"/>
      <c r="D97" s="29" t="s">
        <v>81</v>
      </c>
      <c r="E97" s="19">
        <f>E98</f>
        <v>1696000</v>
      </c>
      <c r="F97" s="19">
        <f>F98</f>
        <v>1696000</v>
      </c>
      <c r="G97" s="28">
        <f>G98</f>
        <v>491000</v>
      </c>
      <c r="H97" s="28">
        <f>H98</f>
        <v>491000</v>
      </c>
      <c r="I97" s="19">
        <f>I98</f>
        <v>340000</v>
      </c>
      <c r="J97" s="26">
        <f t="shared" si="12"/>
        <v>0.20047169811320756</v>
      </c>
      <c r="K97" s="26">
        <f t="shared" si="13"/>
        <v>0.6924643584521385</v>
      </c>
    </row>
    <row r="98" spans="1:11" ht="14.25">
      <c r="A98" s="22"/>
      <c r="B98" s="22"/>
      <c r="C98" s="22">
        <v>1</v>
      </c>
      <c r="D98" s="29" t="s">
        <v>81</v>
      </c>
      <c r="E98" s="33">
        <v>1696000</v>
      </c>
      <c r="F98" s="33">
        <v>1696000</v>
      </c>
      <c r="G98" s="19">
        <v>491000</v>
      </c>
      <c r="H98" s="19">
        <v>491000</v>
      </c>
      <c r="I98" s="33">
        <v>340000</v>
      </c>
      <c r="J98" s="26">
        <f t="shared" si="12"/>
        <v>0.20047169811320756</v>
      </c>
      <c r="K98" s="26">
        <f t="shared" si="13"/>
        <v>0.6924643584521385</v>
      </c>
    </row>
    <row r="99" spans="1:11" ht="27">
      <c r="A99" s="22"/>
      <c r="B99" s="22">
        <v>6</v>
      </c>
      <c r="C99" s="22"/>
      <c r="D99" s="29" t="s">
        <v>82</v>
      </c>
      <c r="E99" s="19">
        <f>E100</f>
        <v>550685.4</v>
      </c>
      <c r="F99" s="19">
        <f>F100</f>
        <v>550696.2</v>
      </c>
      <c r="G99" s="28">
        <f>G100</f>
        <v>104928.8</v>
      </c>
      <c r="H99" s="28">
        <f>H100</f>
        <v>104930.8</v>
      </c>
      <c r="I99" s="19">
        <f>I100</f>
        <v>85734.32</v>
      </c>
      <c r="J99" s="26">
        <f t="shared" si="12"/>
        <v>0.15568351479454554</v>
      </c>
      <c r="K99" s="26">
        <f t="shared" si="13"/>
        <v>0.8170558120208747</v>
      </c>
    </row>
    <row r="100" spans="1:11" ht="27">
      <c r="A100" s="22"/>
      <c r="B100" s="22"/>
      <c r="C100" s="22">
        <v>1</v>
      </c>
      <c r="D100" s="29" t="s">
        <v>82</v>
      </c>
      <c r="E100" s="33">
        <v>550685.4</v>
      </c>
      <c r="F100" s="33">
        <v>550696.2</v>
      </c>
      <c r="G100" s="19">
        <v>104928.8</v>
      </c>
      <c r="H100" s="19">
        <v>104930.8</v>
      </c>
      <c r="I100" s="19">
        <v>85734.32</v>
      </c>
      <c r="J100" s="26">
        <f t="shared" si="12"/>
        <v>0.15568351479454554</v>
      </c>
      <c r="K100" s="26">
        <f t="shared" si="13"/>
        <v>0.8170558120208747</v>
      </c>
    </row>
    <row r="101" spans="1:11" ht="14.25">
      <c r="A101" s="22">
        <v>7</v>
      </c>
      <c r="B101" s="22"/>
      <c r="C101" s="22"/>
      <c r="D101" s="23" t="s">
        <v>83</v>
      </c>
      <c r="E101" s="15">
        <f>SUM(E103,E105,E110,E114,E116)</f>
        <v>71978775.6001</v>
      </c>
      <c r="F101" s="15">
        <f>SUM(F103,F105,F110,F114,F116)</f>
        <v>74143631.6001</v>
      </c>
      <c r="G101" s="17">
        <f>SUM(G103,G105,G110,G114,G116)</f>
        <v>14663103.100000001</v>
      </c>
      <c r="H101" s="17">
        <f>SUM(H103,H105,H110,H114,H116)</f>
        <v>14929548.9</v>
      </c>
      <c r="I101" s="15">
        <f>SUM(I103,I105,I110,I114,I116)</f>
        <v>11377015.62</v>
      </c>
      <c r="J101" s="24">
        <f t="shared" si="12"/>
        <v>0.15344562134969195</v>
      </c>
      <c r="K101" s="24">
        <f t="shared" si="13"/>
        <v>0.7620468438935887</v>
      </c>
    </row>
    <row r="102" spans="1:11" ht="14.25">
      <c r="A102" s="22"/>
      <c r="B102" s="22"/>
      <c r="C102" s="22"/>
      <c r="D102" s="25" t="s">
        <v>15</v>
      </c>
      <c r="E102" s="19"/>
      <c r="F102" s="19"/>
      <c r="G102" s="19"/>
      <c r="H102" s="19"/>
      <c r="I102" s="19"/>
      <c r="J102" s="26"/>
      <c r="K102" s="26"/>
    </row>
    <row r="103" spans="1:11" ht="27">
      <c r="A103" s="22"/>
      <c r="B103" s="22">
        <v>1</v>
      </c>
      <c r="C103" s="22"/>
      <c r="D103" s="29" t="s">
        <v>84</v>
      </c>
      <c r="E103" s="19">
        <f>SUM(E104:E104)</f>
        <v>3687525.1001</v>
      </c>
      <c r="F103" s="19">
        <f>SUM(F104:F104)</f>
        <v>3687525.1001</v>
      </c>
      <c r="G103" s="28">
        <f>SUM(G104:G104)</f>
        <v>759829.8</v>
      </c>
      <c r="H103" s="28">
        <f>SUM(H104:H104)</f>
        <v>759829.8</v>
      </c>
      <c r="I103" s="19">
        <f>SUM(I104:I104)</f>
        <v>386773.49</v>
      </c>
      <c r="J103" s="26">
        <f aca="true" t="shared" si="14" ref="J103:J119">I103/F103</f>
        <v>0.10488701215606948</v>
      </c>
      <c r="K103" s="26">
        <f aca="true" t="shared" si="15" ref="K103:K140">I103/H103</f>
        <v>0.509026481983202</v>
      </c>
    </row>
    <row r="104" spans="1:11" ht="14.25">
      <c r="A104" s="22"/>
      <c r="B104" s="22"/>
      <c r="C104" s="22">
        <v>1</v>
      </c>
      <c r="D104" s="29" t="s">
        <v>85</v>
      </c>
      <c r="E104" s="33">
        <v>3687525.1001</v>
      </c>
      <c r="F104" s="33">
        <v>3687525.1001</v>
      </c>
      <c r="G104" s="19">
        <v>759829.8</v>
      </c>
      <c r="H104" s="19">
        <v>759829.8</v>
      </c>
      <c r="I104" s="33">
        <v>386773.49</v>
      </c>
      <c r="J104" s="26">
        <f t="shared" si="14"/>
        <v>0.10488701215606948</v>
      </c>
      <c r="K104" s="26">
        <f t="shared" si="15"/>
        <v>0.509026481983202</v>
      </c>
    </row>
    <row r="105" spans="1:11" ht="14.25">
      <c r="A105" s="22"/>
      <c r="B105" s="22">
        <v>2</v>
      </c>
      <c r="C105" s="22"/>
      <c r="D105" s="29" t="s">
        <v>86</v>
      </c>
      <c r="E105" s="19">
        <f>SUM(E106:E109)</f>
        <v>23910655.7</v>
      </c>
      <c r="F105" s="19">
        <f>SUM(F106:F109)</f>
        <v>23910655.7</v>
      </c>
      <c r="G105" s="28">
        <f>SUM(G106:G109)</f>
        <v>4158853.1</v>
      </c>
      <c r="H105" s="28">
        <f>SUM(H106:H109)</f>
        <v>4158853.1</v>
      </c>
      <c r="I105" s="19">
        <f>SUM(I106:I109)</f>
        <v>3715812.6500000004</v>
      </c>
      <c r="J105" s="26">
        <f t="shared" si="14"/>
        <v>0.15540404648961595</v>
      </c>
      <c r="K105" s="26">
        <f t="shared" si="15"/>
        <v>0.8934705219571233</v>
      </c>
    </row>
    <row r="106" spans="1:11" ht="14.25">
      <c r="A106" s="22"/>
      <c r="B106" s="22"/>
      <c r="C106" s="22">
        <v>1</v>
      </c>
      <c r="D106" s="29" t="s">
        <v>87</v>
      </c>
      <c r="E106" s="33">
        <v>8664211.6</v>
      </c>
      <c r="F106" s="33">
        <v>8639211.6</v>
      </c>
      <c r="G106" s="19">
        <v>1472916</v>
      </c>
      <c r="H106" s="19">
        <v>1468666</v>
      </c>
      <c r="I106" s="33">
        <v>1466712.6</v>
      </c>
      <c r="J106" s="26">
        <f t="shared" si="14"/>
        <v>0.16977389464566423</v>
      </c>
      <c r="K106" s="26">
        <f t="shared" si="15"/>
        <v>0.9986699494643438</v>
      </c>
    </row>
    <row r="107" spans="1:11" ht="14.25">
      <c r="A107" s="22"/>
      <c r="B107" s="22"/>
      <c r="C107" s="22">
        <v>2</v>
      </c>
      <c r="D107" s="29" t="s">
        <v>88</v>
      </c>
      <c r="E107" s="33">
        <v>5932059</v>
      </c>
      <c r="F107" s="33">
        <v>5957059</v>
      </c>
      <c r="G107" s="19">
        <v>1052835.5</v>
      </c>
      <c r="H107" s="19">
        <v>1057085.5</v>
      </c>
      <c r="I107" s="33">
        <v>1031198.5</v>
      </c>
      <c r="J107" s="26">
        <f t="shared" si="14"/>
        <v>0.17310530246552872</v>
      </c>
      <c r="K107" s="26">
        <f t="shared" si="15"/>
        <v>0.9755109686018775</v>
      </c>
    </row>
    <row r="108" spans="1:11" ht="14.25">
      <c r="A108" s="22"/>
      <c r="B108" s="22"/>
      <c r="C108" s="22">
        <v>3</v>
      </c>
      <c r="D108" s="29" t="s">
        <v>89</v>
      </c>
      <c r="E108" s="33">
        <v>846321.7</v>
      </c>
      <c r="F108" s="33">
        <v>846321.7</v>
      </c>
      <c r="G108" s="19">
        <v>143874.7</v>
      </c>
      <c r="H108" s="19">
        <v>143874.7</v>
      </c>
      <c r="I108" s="33">
        <v>129406.7</v>
      </c>
      <c r="J108" s="26">
        <f t="shared" si="14"/>
        <v>0.1529048587552464</v>
      </c>
      <c r="K108" s="26">
        <f t="shared" si="15"/>
        <v>0.8994402768520107</v>
      </c>
    </row>
    <row r="109" spans="1:11" ht="14.25">
      <c r="A109" s="22"/>
      <c r="B109" s="22"/>
      <c r="C109" s="22">
        <v>4</v>
      </c>
      <c r="D109" s="29" t="s">
        <v>90</v>
      </c>
      <c r="E109" s="33">
        <v>8468063.4</v>
      </c>
      <c r="F109" s="33">
        <v>8468063.4</v>
      </c>
      <c r="G109" s="19">
        <v>1489226.9</v>
      </c>
      <c r="H109" s="19">
        <v>1489226.9</v>
      </c>
      <c r="I109" s="33">
        <v>1088494.85</v>
      </c>
      <c r="J109" s="26">
        <f t="shared" si="14"/>
        <v>0.12854117861233774</v>
      </c>
      <c r="K109" s="26">
        <f t="shared" si="15"/>
        <v>0.7309126970510673</v>
      </c>
    </row>
    <row r="110" spans="1:11" ht="14.25">
      <c r="A110" s="22"/>
      <c r="B110" s="22">
        <v>3</v>
      </c>
      <c r="C110" s="22"/>
      <c r="D110" s="25" t="s">
        <v>91</v>
      </c>
      <c r="E110" s="19">
        <f>SUM(E111:E113)</f>
        <v>27256125.5</v>
      </c>
      <c r="F110" s="19">
        <f>SUM(F111:F113)</f>
        <v>27256125.5</v>
      </c>
      <c r="G110" s="28">
        <f>SUM(G111:G113)</f>
        <v>5611824.4</v>
      </c>
      <c r="H110" s="28">
        <f>SUM(H111:H113)</f>
        <v>5611824.4</v>
      </c>
      <c r="I110" s="19">
        <f>SUM(I111:I113)</f>
        <v>5589902.1</v>
      </c>
      <c r="J110" s="26">
        <f t="shared" si="14"/>
        <v>0.20508792051166624</v>
      </c>
      <c r="K110" s="26">
        <f t="shared" si="15"/>
        <v>0.9960935520363038</v>
      </c>
    </row>
    <row r="111" spans="1:11" ht="27">
      <c r="A111" s="22"/>
      <c r="B111" s="22"/>
      <c r="C111" s="22">
        <v>1</v>
      </c>
      <c r="D111" s="29" t="s">
        <v>92</v>
      </c>
      <c r="E111" s="33">
        <v>6348303.9</v>
      </c>
      <c r="F111" s="33">
        <v>6435303.9</v>
      </c>
      <c r="G111" s="19">
        <v>1269660.8</v>
      </c>
      <c r="H111" s="19">
        <v>1287060.8</v>
      </c>
      <c r="I111" s="33">
        <v>1280234.7</v>
      </c>
      <c r="J111" s="26">
        <f t="shared" si="14"/>
        <v>0.19893927620108195</v>
      </c>
      <c r="K111" s="26">
        <f t="shared" si="15"/>
        <v>0.9946963655485428</v>
      </c>
    </row>
    <row r="112" spans="1:11" ht="27">
      <c r="A112" s="22"/>
      <c r="B112" s="22"/>
      <c r="C112" s="22">
        <v>2</v>
      </c>
      <c r="D112" s="29" t="s">
        <v>93</v>
      </c>
      <c r="E112" s="33">
        <v>7292023.1</v>
      </c>
      <c r="F112" s="33">
        <v>7239023.1</v>
      </c>
      <c r="G112" s="19">
        <v>1619003.9</v>
      </c>
      <c r="H112" s="19">
        <v>1608403.9</v>
      </c>
      <c r="I112" s="33">
        <v>1594926.5</v>
      </c>
      <c r="J112" s="26">
        <f t="shared" si="14"/>
        <v>0.22032344391883485</v>
      </c>
      <c r="K112" s="26">
        <f t="shared" si="15"/>
        <v>0.991620637080027</v>
      </c>
    </row>
    <row r="113" spans="1:11" ht="14.25">
      <c r="A113" s="22"/>
      <c r="B113" s="22"/>
      <c r="C113" s="22">
        <v>3</v>
      </c>
      <c r="D113" s="29" t="s">
        <v>94</v>
      </c>
      <c r="E113" s="33">
        <v>13615798.5</v>
      </c>
      <c r="F113" s="33">
        <v>13581798.5</v>
      </c>
      <c r="G113" s="19">
        <v>2723159.7</v>
      </c>
      <c r="H113" s="19">
        <v>2716359.7</v>
      </c>
      <c r="I113" s="33">
        <v>2714740.9</v>
      </c>
      <c r="J113" s="26">
        <f t="shared" si="14"/>
        <v>0.1998808110722597</v>
      </c>
      <c r="K113" s="26">
        <f t="shared" si="15"/>
        <v>0.9994040553612983</v>
      </c>
    </row>
    <row r="114" spans="1:11" ht="14.25">
      <c r="A114" s="22"/>
      <c r="B114" s="22">
        <v>4</v>
      </c>
      <c r="C114" s="22"/>
      <c r="D114" s="29" t="s">
        <v>95</v>
      </c>
      <c r="E114" s="19">
        <f>E115</f>
        <v>3159455</v>
      </c>
      <c r="F114" s="19">
        <f>F115</f>
        <v>3159455</v>
      </c>
      <c r="G114" s="28">
        <f>G115</f>
        <v>876813</v>
      </c>
      <c r="H114" s="28">
        <f>H115</f>
        <v>876813</v>
      </c>
      <c r="I114" s="19">
        <f>I115</f>
        <v>876802.7</v>
      </c>
      <c r="J114" s="26">
        <f t="shared" si="14"/>
        <v>0.2775170717734546</v>
      </c>
      <c r="K114" s="26">
        <f t="shared" si="15"/>
        <v>0.9999882529113961</v>
      </c>
    </row>
    <row r="115" spans="1:11" ht="14.25">
      <c r="A115" s="22"/>
      <c r="B115" s="22"/>
      <c r="C115" s="22">
        <v>1</v>
      </c>
      <c r="D115" s="29" t="s">
        <v>95</v>
      </c>
      <c r="E115" s="33">
        <v>3159455</v>
      </c>
      <c r="F115" s="33">
        <v>3159455</v>
      </c>
      <c r="G115" s="19">
        <v>876813</v>
      </c>
      <c r="H115" s="19">
        <v>876813</v>
      </c>
      <c r="I115" s="33">
        <v>876802.7</v>
      </c>
      <c r="J115" s="26">
        <f t="shared" si="14"/>
        <v>0.2775170717734546</v>
      </c>
      <c r="K115" s="26">
        <f t="shared" si="15"/>
        <v>0.9999882529113961</v>
      </c>
    </row>
    <row r="116" spans="1:11" ht="14.25">
      <c r="A116" s="22"/>
      <c r="B116" s="22">
        <v>6</v>
      </c>
      <c r="C116" s="22"/>
      <c r="D116" s="29" t="s">
        <v>96</v>
      </c>
      <c r="E116" s="19">
        <f>SUM(E117:E118)</f>
        <v>13965014.299999999</v>
      </c>
      <c r="F116" s="19">
        <f>SUM(F117:F118)</f>
        <v>16129870.3</v>
      </c>
      <c r="G116" s="28">
        <f>SUM(G117:G118)</f>
        <v>3255782.8</v>
      </c>
      <c r="H116" s="28">
        <f>SUM(H117:H118)</f>
        <v>3522228.6</v>
      </c>
      <c r="I116" s="19">
        <f>SUM(I117:I118)</f>
        <v>807724.6799999999</v>
      </c>
      <c r="J116" s="26">
        <f t="shared" si="14"/>
        <v>0.05007632826409025</v>
      </c>
      <c r="K116" s="26">
        <f t="shared" si="15"/>
        <v>0.2293220491140183</v>
      </c>
    </row>
    <row r="117" spans="1:11" ht="27">
      <c r="A117" s="22"/>
      <c r="B117" s="22"/>
      <c r="C117" s="22">
        <v>1</v>
      </c>
      <c r="D117" s="34" t="s">
        <v>97</v>
      </c>
      <c r="E117" s="33">
        <v>12920721.6</v>
      </c>
      <c r="F117" s="33">
        <v>12920721.6</v>
      </c>
      <c r="G117" s="19">
        <v>3061527.4</v>
      </c>
      <c r="H117" s="19">
        <v>3061527.4</v>
      </c>
      <c r="I117" s="33">
        <v>627787</v>
      </c>
      <c r="J117" s="26">
        <f t="shared" si="14"/>
        <v>0.04858761139161144</v>
      </c>
      <c r="K117" s="26">
        <f t="shared" si="15"/>
        <v>0.20505679615998212</v>
      </c>
    </row>
    <row r="118" spans="1:11" ht="14.25">
      <c r="A118" s="22"/>
      <c r="B118" s="22"/>
      <c r="C118" s="22">
        <v>2</v>
      </c>
      <c r="D118" s="29" t="s">
        <v>96</v>
      </c>
      <c r="E118" s="33">
        <v>1044292.7</v>
      </c>
      <c r="F118" s="33">
        <v>3209148.7</v>
      </c>
      <c r="G118" s="19">
        <v>194255.4</v>
      </c>
      <c r="H118" s="19">
        <v>460701.2</v>
      </c>
      <c r="I118" s="33">
        <v>179937.68</v>
      </c>
      <c r="J118" s="26">
        <f t="shared" si="14"/>
        <v>0.05607022198753208</v>
      </c>
      <c r="K118" s="26">
        <f t="shared" si="15"/>
        <v>0.3905734997000225</v>
      </c>
    </row>
    <row r="119" spans="1:11" ht="14.25">
      <c r="A119" s="22">
        <v>8</v>
      </c>
      <c r="B119" s="22"/>
      <c r="C119" s="13"/>
      <c r="D119" s="23" t="s">
        <v>98</v>
      </c>
      <c r="E119" s="15">
        <f>SUM(E121,E123,E131,E135,E138)</f>
        <v>18184589.5</v>
      </c>
      <c r="F119" s="15">
        <f>SUM(F121,F123,F131,F135,F138)</f>
        <v>18194699.800000004</v>
      </c>
      <c r="G119" s="17">
        <f>SUM(G121,G123,G131,G135,G138)</f>
        <v>4720110.400000001</v>
      </c>
      <c r="H119" s="17">
        <f>SUM(H121,H123,H131,H135,H138)</f>
        <v>4720802.400000001</v>
      </c>
      <c r="I119" s="15">
        <f>SUM(I121,I123,I131,I135,I138)</f>
        <v>4658040.510000001</v>
      </c>
      <c r="J119" s="24">
        <f t="shared" si="14"/>
        <v>0.2560108471808916</v>
      </c>
      <c r="K119" s="24">
        <f t="shared" si="15"/>
        <v>0.9867052495143621</v>
      </c>
    </row>
    <row r="120" spans="1:11" ht="14.25">
      <c r="A120" s="22"/>
      <c r="B120" s="22"/>
      <c r="C120" s="22"/>
      <c r="D120" s="25" t="s">
        <v>15</v>
      </c>
      <c r="E120" s="19"/>
      <c r="F120" s="19"/>
      <c r="G120" s="19"/>
      <c r="H120" s="19"/>
      <c r="I120" s="19"/>
      <c r="J120" s="26"/>
      <c r="K120" s="26"/>
    </row>
    <row r="121" spans="1:11" ht="14.25">
      <c r="A121" s="22"/>
      <c r="B121" s="22">
        <v>1</v>
      </c>
      <c r="C121" s="22"/>
      <c r="D121" s="29" t="s">
        <v>99</v>
      </c>
      <c r="E121" s="19">
        <f>E122</f>
        <v>1626952.9</v>
      </c>
      <c r="F121" s="19">
        <f>F122</f>
        <v>1627158.9</v>
      </c>
      <c r="G121" s="19">
        <f>G122</f>
        <v>406688.5</v>
      </c>
      <c r="H121" s="19">
        <f>H122</f>
        <v>406894.5</v>
      </c>
      <c r="I121" s="19">
        <f>I122</f>
        <v>356824.61</v>
      </c>
      <c r="J121" s="26">
        <f aca="true" t="shared" si="16" ref="J121:J140">I121/F121</f>
        <v>0.2192930327824775</v>
      </c>
      <c r="K121" s="26">
        <f t="shared" si="15"/>
        <v>0.8769462600256331</v>
      </c>
    </row>
    <row r="122" spans="1:11" ht="14.25">
      <c r="A122" s="22"/>
      <c r="B122" s="22"/>
      <c r="C122" s="22">
        <v>1</v>
      </c>
      <c r="D122" s="29" t="s">
        <v>99</v>
      </c>
      <c r="E122" s="19">
        <v>1626952.9</v>
      </c>
      <c r="F122" s="19">
        <v>1627158.9</v>
      </c>
      <c r="G122" s="19">
        <v>406688.5</v>
      </c>
      <c r="H122" s="19">
        <v>406894.5</v>
      </c>
      <c r="I122" s="19">
        <v>356824.61</v>
      </c>
      <c r="J122" s="26">
        <f t="shared" si="16"/>
        <v>0.2192930327824775</v>
      </c>
      <c r="K122" s="26">
        <f t="shared" si="15"/>
        <v>0.8769462600256331</v>
      </c>
    </row>
    <row r="123" spans="1:11" ht="14.25">
      <c r="A123" s="22"/>
      <c r="B123" s="22">
        <v>2</v>
      </c>
      <c r="C123" s="22"/>
      <c r="D123" s="29" t="s">
        <v>100</v>
      </c>
      <c r="E123" s="19">
        <f>SUM(E124:E130)</f>
        <v>10065928.299999999</v>
      </c>
      <c r="F123" s="19">
        <f>SUM(F124:F130)</f>
        <v>10059263.9</v>
      </c>
      <c r="G123" s="19">
        <f>SUM(G124:G130)</f>
        <v>2599032.0000000005</v>
      </c>
      <c r="H123" s="19">
        <f>SUM(H124:H130)</f>
        <v>2599032.0000000005</v>
      </c>
      <c r="I123" s="19">
        <f>SUM(I124:I130)</f>
        <v>2703568.31</v>
      </c>
      <c r="J123" s="26">
        <f t="shared" si="16"/>
        <v>0.26876403053706543</v>
      </c>
      <c r="K123" s="26">
        <f t="shared" si="15"/>
        <v>1.040221247756857</v>
      </c>
    </row>
    <row r="124" spans="1:11" ht="14.25">
      <c r="A124" s="22"/>
      <c r="B124" s="22"/>
      <c r="C124" s="22">
        <v>1</v>
      </c>
      <c r="D124" s="25" t="s">
        <v>101</v>
      </c>
      <c r="E124" s="19">
        <v>1221157.2</v>
      </c>
      <c r="F124" s="19">
        <v>1224157.2</v>
      </c>
      <c r="G124" s="19">
        <v>239711.4</v>
      </c>
      <c r="H124" s="19">
        <v>239711.4</v>
      </c>
      <c r="I124" s="19">
        <v>239711.4</v>
      </c>
      <c r="J124" s="26">
        <f t="shared" si="16"/>
        <v>0.19581749794879286</v>
      </c>
      <c r="K124" s="26">
        <f t="shared" si="15"/>
        <v>1</v>
      </c>
    </row>
    <row r="125" spans="1:11" ht="14.25">
      <c r="A125" s="22"/>
      <c r="B125" s="22"/>
      <c r="C125" s="22">
        <v>2</v>
      </c>
      <c r="D125" s="25" t="s">
        <v>102</v>
      </c>
      <c r="E125" s="19">
        <v>1698365.1</v>
      </c>
      <c r="F125" s="19">
        <v>1693300.7</v>
      </c>
      <c r="G125" s="19">
        <v>338660.1</v>
      </c>
      <c r="H125" s="19">
        <v>338660.1</v>
      </c>
      <c r="I125" s="19">
        <v>334496.3</v>
      </c>
      <c r="J125" s="26">
        <f t="shared" si="16"/>
        <v>0.19754099198092814</v>
      </c>
      <c r="K125" s="26">
        <f t="shared" si="15"/>
        <v>0.9877050765649689</v>
      </c>
    </row>
    <row r="126" spans="1:11" ht="14.25">
      <c r="A126" s="22"/>
      <c r="B126" s="22"/>
      <c r="C126" s="22">
        <v>3</v>
      </c>
      <c r="D126" s="25" t="s">
        <v>103</v>
      </c>
      <c r="E126" s="19">
        <v>34771.5</v>
      </c>
      <c r="F126" s="19">
        <v>34771.5</v>
      </c>
      <c r="G126" s="19">
        <v>7104.6</v>
      </c>
      <c r="H126" s="19">
        <v>7104.6</v>
      </c>
      <c r="I126" s="19">
        <v>7054.15</v>
      </c>
      <c r="J126" s="26">
        <f t="shared" si="16"/>
        <v>0.20287160461872508</v>
      </c>
      <c r="K126" s="26">
        <f t="shared" si="15"/>
        <v>0.9928989668665371</v>
      </c>
    </row>
    <row r="127" spans="1:11" ht="14.25">
      <c r="A127" s="22"/>
      <c r="B127" s="22"/>
      <c r="C127" s="22">
        <v>4</v>
      </c>
      <c r="D127" s="25" t="s">
        <v>104</v>
      </c>
      <c r="E127" s="19">
        <v>640963.7</v>
      </c>
      <c r="F127" s="19">
        <v>639463.7</v>
      </c>
      <c r="G127" s="19">
        <v>137651.7</v>
      </c>
      <c r="H127" s="19">
        <v>137651.7</v>
      </c>
      <c r="I127" s="19">
        <v>137651.7</v>
      </c>
      <c r="J127" s="26">
        <f t="shared" si="16"/>
        <v>0.21526116337799944</v>
      </c>
      <c r="K127" s="26">
        <f t="shared" si="15"/>
        <v>1</v>
      </c>
    </row>
    <row r="128" spans="1:11" ht="14.25">
      <c r="A128" s="22"/>
      <c r="B128" s="22"/>
      <c r="C128" s="22">
        <v>5</v>
      </c>
      <c r="D128" s="25" t="s">
        <v>105</v>
      </c>
      <c r="E128" s="19">
        <v>5479797.2</v>
      </c>
      <c r="F128" s="19">
        <v>5476697.2</v>
      </c>
      <c r="G128" s="19">
        <v>1701029.1</v>
      </c>
      <c r="H128" s="19">
        <v>1701029.1</v>
      </c>
      <c r="I128" s="19">
        <v>1837280.05</v>
      </c>
      <c r="J128" s="26">
        <f t="shared" si="16"/>
        <v>0.33547227149969144</v>
      </c>
      <c r="K128" s="26">
        <f t="shared" si="15"/>
        <v>1.0800991294034887</v>
      </c>
    </row>
    <row r="129" spans="1:11" ht="14.25">
      <c r="A129" s="22"/>
      <c r="B129" s="22"/>
      <c r="C129" s="22">
        <v>6</v>
      </c>
      <c r="D129" s="25" t="s">
        <v>106</v>
      </c>
      <c r="E129" s="19">
        <v>635194.9</v>
      </c>
      <c r="F129" s="19">
        <v>635194.9</v>
      </c>
      <c r="G129" s="19">
        <v>131039.4</v>
      </c>
      <c r="H129" s="19">
        <v>131039.4</v>
      </c>
      <c r="I129" s="19">
        <v>131039.4</v>
      </c>
      <c r="J129" s="26">
        <f t="shared" si="16"/>
        <v>0.2062979409941736</v>
      </c>
      <c r="K129" s="26">
        <f t="shared" si="15"/>
        <v>1</v>
      </c>
    </row>
    <row r="130" spans="1:11" ht="27">
      <c r="A130" s="22"/>
      <c r="B130" s="22"/>
      <c r="C130" s="22">
        <v>7</v>
      </c>
      <c r="D130" s="34" t="s">
        <v>107</v>
      </c>
      <c r="E130" s="19">
        <v>355678.7</v>
      </c>
      <c r="F130" s="19">
        <v>355678.7</v>
      </c>
      <c r="G130" s="19">
        <v>43835.7</v>
      </c>
      <c r="H130" s="19">
        <v>43835.7</v>
      </c>
      <c r="I130" s="19">
        <v>16335.31</v>
      </c>
      <c r="J130" s="26">
        <f t="shared" si="16"/>
        <v>0.04592715279267496</v>
      </c>
      <c r="K130" s="26">
        <f t="shared" si="15"/>
        <v>0.3726485490137035</v>
      </c>
    </row>
    <row r="131" spans="1:11" ht="40.5">
      <c r="A131" s="22"/>
      <c r="B131" s="22">
        <v>3</v>
      </c>
      <c r="C131" s="22"/>
      <c r="D131" s="29" t="s">
        <v>108</v>
      </c>
      <c r="E131" s="19">
        <f>SUM(E132:E134)</f>
        <v>5154004.7</v>
      </c>
      <c r="F131" s="19">
        <f>SUM(F132:F134)</f>
        <v>5170573.4</v>
      </c>
      <c r="G131" s="19">
        <f>SUM(G132:G134)</f>
        <v>1424812.3</v>
      </c>
      <c r="H131" s="19">
        <f>SUM(H132:H134)</f>
        <v>1425298.3</v>
      </c>
      <c r="I131" s="19">
        <f>SUM(I132:I134)</f>
        <v>1363867.4400000002</v>
      </c>
      <c r="J131" s="26">
        <f t="shared" si="16"/>
        <v>0.2637748919684614</v>
      </c>
      <c r="K131" s="26">
        <f t="shared" si="15"/>
        <v>0.9568996469019855</v>
      </c>
    </row>
    <row r="132" spans="1:11" ht="14.25">
      <c r="A132" s="22"/>
      <c r="B132" s="22"/>
      <c r="C132" s="22">
        <v>1</v>
      </c>
      <c r="D132" s="25" t="s">
        <v>109</v>
      </c>
      <c r="E132" s="19">
        <v>3750895.5</v>
      </c>
      <c r="F132" s="19">
        <v>3757864.2</v>
      </c>
      <c r="G132" s="19">
        <v>1033885.4</v>
      </c>
      <c r="H132" s="19">
        <v>1033885.4</v>
      </c>
      <c r="I132" s="19">
        <v>1018153.14</v>
      </c>
      <c r="J132" s="26">
        <f t="shared" si="16"/>
        <v>0.2709393117505417</v>
      </c>
      <c r="K132" s="26">
        <f t="shared" si="15"/>
        <v>0.9847833618697004</v>
      </c>
    </row>
    <row r="133" spans="1:11" ht="14.25">
      <c r="A133" s="22"/>
      <c r="B133" s="22"/>
      <c r="C133" s="22">
        <v>2</v>
      </c>
      <c r="D133" s="25" t="s">
        <v>110</v>
      </c>
      <c r="E133" s="19">
        <v>1034417.9</v>
      </c>
      <c r="F133" s="19">
        <v>1044017.9</v>
      </c>
      <c r="G133" s="19">
        <v>318578.6</v>
      </c>
      <c r="H133" s="19">
        <v>319064.6</v>
      </c>
      <c r="I133" s="19">
        <v>292518.2</v>
      </c>
      <c r="J133" s="26">
        <f t="shared" si="16"/>
        <v>0.28018504280434275</v>
      </c>
      <c r="K133" s="26">
        <f t="shared" si="15"/>
        <v>0.9167992939360871</v>
      </c>
    </row>
    <row r="134" spans="1:11" ht="14.25">
      <c r="A134" s="22"/>
      <c r="B134" s="22"/>
      <c r="C134" s="22">
        <v>3</v>
      </c>
      <c r="D134" s="25" t="s">
        <v>111</v>
      </c>
      <c r="E134" s="19">
        <v>368691.3</v>
      </c>
      <c r="F134" s="19">
        <v>368691.3</v>
      </c>
      <c r="G134" s="19">
        <v>72348.3</v>
      </c>
      <c r="H134" s="19">
        <v>72348.3</v>
      </c>
      <c r="I134" s="19">
        <v>53196.1</v>
      </c>
      <c r="J134" s="26">
        <f t="shared" si="16"/>
        <v>0.1442835781587469</v>
      </c>
      <c r="K134" s="26">
        <f t="shared" si="15"/>
        <v>0.7352778157883461</v>
      </c>
    </row>
    <row r="135" spans="1:11" ht="14.25">
      <c r="A135" s="22"/>
      <c r="B135" s="22">
        <v>4</v>
      </c>
      <c r="C135" s="22"/>
      <c r="D135" s="29" t="s">
        <v>112</v>
      </c>
      <c r="E135" s="19">
        <f>SUM(E136:E137)</f>
        <v>807188.2999999999</v>
      </c>
      <c r="F135" s="19">
        <f>SUM(F136:F137)</f>
        <v>807188.2999999999</v>
      </c>
      <c r="G135" s="19">
        <f>SUM(G136:G137)</f>
        <v>186929.7</v>
      </c>
      <c r="H135" s="19">
        <f>SUM(H136:H137)</f>
        <v>186929.7</v>
      </c>
      <c r="I135" s="19">
        <f>SUM(I136:I137)</f>
        <v>150954.99</v>
      </c>
      <c r="J135" s="26">
        <f t="shared" si="16"/>
        <v>0.18701335239869063</v>
      </c>
      <c r="K135" s="26">
        <f t="shared" si="15"/>
        <v>0.8075495226280253</v>
      </c>
    </row>
    <row r="136" spans="1:11" ht="14.25">
      <c r="A136" s="22"/>
      <c r="B136" s="22"/>
      <c r="C136" s="22">
        <v>1</v>
      </c>
      <c r="D136" s="25" t="s">
        <v>113</v>
      </c>
      <c r="E136" s="19">
        <v>611495.2</v>
      </c>
      <c r="F136" s="19">
        <v>611495.2</v>
      </c>
      <c r="G136" s="19">
        <v>123006.4</v>
      </c>
      <c r="H136" s="19">
        <v>123006.4</v>
      </c>
      <c r="I136" s="19">
        <v>97955.07</v>
      </c>
      <c r="J136" s="26">
        <f t="shared" si="16"/>
        <v>0.16018943402989919</v>
      </c>
      <c r="K136" s="26">
        <f t="shared" si="15"/>
        <v>0.7963412472846942</v>
      </c>
    </row>
    <row r="137" spans="1:11" ht="27">
      <c r="A137" s="22"/>
      <c r="B137" s="22"/>
      <c r="C137" s="22">
        <v>2</v>
      </c>
      <c r="D137" s="34" t="s">
        <v>114</v>
      </c>
      <c r="E137" s="19">
        <v>195693.1</v>
      </c>
      <c r="F137" s="19">
        <v>195693.1</v>
      </c>
      <c r="G137" s="19">
        <v>63923.3</v>
      </c>
      <c r="H137" s="19">
        <v>63923.3</v>
      </c>
      <c r="I137" s="19">
        <v>52999.92</v>
      </c>
      <c r="J137" s="26">
        <f t="shared" si="16"/>
        <v>0.27083182800006744</v>
      </c>
      <c r="K137" s="26">
        <f t="shared" si="15"/>
        <v>0.8291173953785239</v>
      </c>
    </row>
    <row r="138" spans="1:11" ht="27">
      <c r="A138" s="22"/>
      <c r="B138" s="22">
        <v>6</v>
      </c>
      <c r="C138" s="30"/>
      <c r="D138" s="29" t="s">
        <v>115</v>
      </c>
      <c r="E138" s="19">
        <f>E139</f>
        <v>530515.3</v>
      </c>
      <c r="F138" s="19">
        <f>F139</f>
        <v>530515.3</v>
      </c>
      <c r="G138" s="19">
        <f>G139</f>
        <v>102647.9</v>
      </c>
      <c r="H138" s="19">
        <f>H139</f>
        <v>102647.9</v>
      </c>
      <c r="I138" s="19">
        <f>I139</f>
        <v>82825.16</v>
      </c>
      <c r="J138" s="26">
        <f t="shared" si="16"/>
        <v>0.15612209487643428</v>
      </c>
      <c r="K138" s="26">
        <f t="shared" si="15"/>
        <v>0.806886063913631</v>
      </c>
    </row>
    <row r="139" spans="1:11" ht="27">
      <c r="A139" s="22"/>
      <c r="B139" s="22"/>
      <c r="C139" s="30">
        <v>1</v>
      </c>
      <c r="D139" s="29" t="s">
        <v>115</v>
      </c>
      <c r="E139" s="19">
        <v>530515.3</v>
      </c>
      <c r="F139" s="19">
        <v>530515.3</v>
      </c>
      <c r="G139" s="19">
        <v>102647.9</v>
      </c>
      <c r="H139" s="19">
        <v>102647.9</v>
      </c>
      <c r="I139" s="19">
        <v>82825.16</v>
      </c>
      <c r="J139" s="26">
        <f t="shared" si="16"/>
        <v>0.15612209487643428</v>
      </c>
      <c r="K139" s="26">
        <f t="shared" si="15"/>
        <v>0.806886063913631</v>
      </c>
    </row>
    <row r="140" spans="1:11" ht="14.25">
      <c r="A140" s="22">
        <v>9</v>
      </c>
      <c r="B140" s="22"/>
      <c r="C140" s="14"/>
      <c r="D140" s="35" t="s">
        <v>116</v>
      </c>
      <c r="E140" s="15">
        <f>SUM(E142,E145,E148,E151,E154,E157,E159,)</f>
        <v>108306786.7</v>
      </c>
      <c r="F140" s="15">
        <f>SUM(F142,F145,F148,F151,F154,F157,F159,)</f>
        <v>108307773.00000001</v>
      </c>
      <c r="G140" s="17">
        <f>SUM(G142,G145,G148,G151,G154,G157,G159,)</f>
        <v>20257042.799999997</v>
      </c>
      <c r="H140" s="17">
        <f>SUM(H142,H145,H148,H151,H154,H157,H159,)</f>
        <v>20257042.799999997</v>
      </c>
      <c r="I140" s="15">
        <f>SUM(I142,I145,I148,I151,I154,I157,I159,)</f>
        <v>18764501.81</v>
      </c>
      <c r="J140" s="24">
        <f t="shared" si="16"/>
        <v>0.1732516632024185</v>
      </c>
      <c r="K140" s="24">
        <f t="shared" si="15"/>
        <v>0.926319897492639</v>
      </c>
    </row>
    <row r="141" spans="1:11" ht="14.25">
      <c r="A141" s="22"/>
      <c r="B141" s="22"/>
      <c r="C141" s="14"/>
      <c r="D141" s="25" t="s">
        <v>15</v>
      </c>
      <c r="E141" s="15"/>
      <c r="F141" s="15"/>
      <c r="G141" s="19"/>
      <c r="H141" s="19"/>
      <c r="I141" s="15"/>
      <c r="J141" s="24"/>
      <c r="K141" s="24"/>
    </row>
    <row r="142" spans="1:11" ht="27">
      <c r="A142" s="22"/>
      <c r="B142" s="22">
        <v>1</v>
      </c>
      <c r="C142" s="30"/>
      <c r="D142" s="36" t="s">
        <v>117</v>
      </c>
      <c r="E142" s="19">
        <f>E143+E144</f>
        <v>23957772.6</v>
      </c>
      <c r="F142" s="19">
        <f>F143+F144</f>
        <v>23957772.6</v>
      </c>
      <c r="G142" s="28">
        <f>G143+G144</f>
        <v>4782025.7</v>
      </c>
      <c r="H142" s="28">
        <f>H143+H144</f>
        <v>4782025.7</v>
      </c>
      <c r="I142" s="19">
        <f>I143+I144</f>
        <v>4747127.2</v>
      </c>
      <c r="J142" s="26">
        <f aca="true" t="shared" si="17" ref="J142:J161">I142/F142</f>
        <v>0.19814559889428118</v>
      </c>
      <c r="K142" s="26">
        <f aca="true" t="shared" si="18" ref="K142:K161">I142/H142</f>
        <v>0.9927021513079698</v>
      </c>
    </row>
    <row r="143" spans="1:11" ht="14.25">
      <c r="A143" s="22"/>
      <c r="B143" s="22"/>
      <c r="C143" s="30">
        <v>1</v>
      </c>
      <c r="D143" s="36" t="s">
        <v>118</v>
      </c>
      <c r="E143" s="33">
        <v>284668.3</v>
      </c>
      <c r="F143" s="33">
        <v>284668.3</v>
      </c>
      <c r="G143" s="19">
        <v>47404.8</v>
      </c>
      <c r="H143" s="19">
        <v>47404.8</v>
      </c>
      <c r="I143" s="33">
        <v>46232</v>
      </c>
      <c r="J143" s="26">
        <f t="shared" si="17"/>
        <v>0.1624065623042678</v>
      </c>
      <c r="K143" s="26">
        <f t="shared" si="18"/>
        <v>0.975259889293911</v>
      </c>
    </row>
    <row r="144" spans="1:11" ht="14.25">
      <c r="A144" s="22"/>
      <c r="B144" s="22"/>
      <c r="C144" s="30">
        <v>2</v>
      </c>
      <c r="D144" s="36" t="s">
        <v>119</v>
      </c>
      <c r="E144" s="33">
        <v>23673104.3</v>
      </c>
      <c r="F144" s="33">
        <v>23673104.3</v>
      </c>
      <c r="G144" s="19">
        <v>4734620.9</v>
      </c>
      <c r="H144" s="19">
        <v>4734620.9</v>
      </c>
      <c r="I144" s="33">
        <v>4700895.2</v>
      </c>
      <c r="J144" s="26">
        <f t="shared" si="17"/>
        <v>0.19857535963291473</v>
      </c>
      <c r="K144" s="26">
        <f t="shared" si="18"/>
        <v>0.9928767897763472</v>
      </c>
    </row>
    <row r="145" spans="1:11" ht="14.25">
      <c r="A145" s="22"/>
      <c r="B145" s="22">
        <v>2</v>
      </c>
      <c r="C145" s="30"/>
      <c r="D145" s="36" t="s">
        <v>120</v>
      </c>
      <c r="E145" s="19">
        <f>SUM(E146:E147)</f>
        <v>48920960.7</v>
      </c>
      <c r="F145" s="19">
        <f>SUM(F146:F147)</f>
        <v>48920960.7</v>
      </c>
      <c r="G145" s="28">
        <f>SUM(G146:G147)</f>
        <v>9783484.5</v>
      </c>
      <c r="H145" s="28">
        <f>SUM(H146:H147)</f>
        <v>9783484.5</v>
      </c>
      <c r="I145" s="19">
        <f>SUM(I146:I147)</f>
        <v>9708994</v>
      </c>
      <c r="J145" s="26">
        <f t="shared" si="17"/>
        <v>0.19846286461009746</v>
      </c>
      <c r="K145" s="26">
        <f t="shared" si="18"/>
        <v>0.9923860972028933</v>
      </c>
    </row>
    <row r="146" spans="1:11" ht="14.25">
      <c r="A146" s="22"/>
      <c r="B146" s="22"/>
      <c r="C146" s="30">
        <v>1</v>
      </c>
      <c r="D146" s="36" t="s">
        <v>121</v>
      </c>
      <c r="E146" s="33">
        <v>30768531.5</v>
      </c>
      <c r="F146" s="33">
        <v>30768531.5</v>
      </c>
      <c r="G146" s="19">
        <v>6153599.4</v>
      </c>
      <c r="H146" s="19">
        <v>6153599.4</v>
      </c>
      <c r="I146" s="33">
        <v>6134064.8</v>
      </c>
      <c r="J146" s="26">
        <f t="shared" si="17"/>
        <v>0.199361636742397</v>
      </c>
      <c r="K146" s="26">
        <f t="shared" si="18"/>
        <v>0.9968255002104947</v>
      </c>
    </row>
    <row r="147" spans="1:11" ht="14.25">
      <c r="A147" s="22"/>
      <c r="B147" s="22"/>
      <c r="C147" s="30">
        <v>2</v>
      </c>
      <c r="D147" s="36" t="s">
        <v>122</v>
      </c>
      <c r="E147" s="33">
        <v>18152429.2</v>
      </c>
      <c r="F147" s="33">
        <v>18152429.2</v>
      </c>
      <c r="G147" s="19">
        <v>3629885.1</v>
      </c>
      <c r="H147" s="19">
        <v>3629885.1</v>
      </c>
      <c r="I147" s="33">
        <v>3574929.2</v>
      </c>
      <c r="J147" s="26">
        <f t="shared" si="17"/>
        <v>0.1969394377255029</v>
      </c>
      <c r="K147" s="26">
        <f t="shared" si="18"/>
        <v>0.984860154388909</v>
      </c>
    </row>
    <row r="148" spans="1:11" ht="40.5">
      <c r="A148" s="22"/>
      <c r="B148" s="22">
        <v>3</v>
      </c>
      <c r="C148" s="30"/>
      <c r="D148" s="36" t="s">
        <v>123</v>
      </c>
      <c r="E148" s="19">
        <f>SUM(E149:E150)</f>
        <v>6403710.800000001</v>
      </c>
      <c r="F148" s="19">
        <f>SUM(F149:F150)</f>
        <v>6403710.800000001</v>
      </c>
      <c r="G148" s="28">
        <f>SUM(G149:G150)</f>
        <v>1201146.2</v>
      </c>
      <c r="H148" s="28">
        <f>SUM(H149:H150)</f>
        <v>1201146.2</v>
      </c>
      <c r="I148" s="19">
        <f>SUM(I149:I150)</f>
        <v>1185574.2</v>
      </c>
      <c r="J148" s="26">
        <f t="shared" si="17"/>
        <v>0.18513862306211576</v>
      </c>
      <c r="K148" s="26">
        <f t="shared" si="18"/>
        <v>0.9870357163848997</v>
      </c>
    </row>
    <row r="149" spans="1:11" ht="27">
      <c r="A149" s="22"/>
      <c r="B149" s="22"/>
      <c r="C149" s="30">
        <v>1</v>
      </c>
      <c r="D149" s="36" t="s">
        <v>124</v>
      </c>
      <c r="E149" s="33">
        <v>2562049.6</v>
      </c>
      <c r="F149" s="33">
        <v>2562049.6</v>
      </c>
      <c r="G149" s="19">
        <v>505855.3</v>
      </c>
      <c r="H149" s="19">
        <v>505855.3</v>
      </c>
      <c r="I149" s="33">
        <v>498021.2</v>
      </c>
      <c r="J149" s="26">
        <f t="shared" si="17"/>
        <v>0.1943839026379505</v>
      </c>
      <c r="K149" s="26">
        <f t="shared" si="18"/>
        <v>0.9845131601863221</v>
      </c>
    </row>
    <row r="150" spans="1:11" ht="14.25">
      <c r="A150" s="22"/>
      <c r="B150" s="22"/>
      <c r="C150" s="30">
        <v>2</v>
      </c>
      <c r="D150" s="36" t="s">
        <v>125</v>
      </c>
      <c r="E150" s="33">
        <v>3841661.2</v>
      </c>
      <c r="F150" s="33">
        <v>3841661.2</v>
      </c>
      <c r="G150" s="19">
        <v>695290.9</v>
      </c>
      <c r="H150" s="19">
        <v>695290.9</v>
      </c>
      <c r="I150" s="33">
        <v>687553</v>
      </c>
      <c r="J150" s="26">
        <f t="shared" si="17"/>
        <v>0.17897283602208336</v>
      </c>
      <c r="K150" s="26">
        <f t="shared" si="18"/>
        <v>0.9888709891068616</v>
      </c>
    </row>
    <row r="151" spans="1:11" ht="14.25">
      <c r="A151" s="22"/>
      <c r="B151" s="22">
        <v>4</v>
      </c>
      <c r="C151" s="30"/>
      <c r="D151" s="36" t="s">
        <v>126</v>
      </c>
      <c r="E151" s="19">
        <f>SUM(E152:E153)</f>
        <v>8111390.5</v>
      </c>
      <c r="F151" s="19">
        <f>SUM(F152:F153)</f>
        <v>8111390.5</v>
      </c>
      <c r="G151" s="28">
        <f>SUM(G152:G153)</f>
        <v>1621939.2</v>
      </c>
      <c r="H151" s="28">
        <f>SUM(H152:H153)</f>
        <v>1621939.2</v>
      </c>
      <c r="I151" s="19">
        <f>SUM(I152:I153)</f>
        <v>1544906.49</v>
      </c>
      <c r="J151" s="26">
        <f t="shared" si="17"/>
        <v>0.19046136294387503</v>
      </c>
      <c r="K151" s="26">
        <f t="shared" si="18"/>
        <v>0.9525057967647617</v>
      </c>
    </row>
    <row r="152" spans="1:11" ht="14.25">
      <c r="A152" s="22"/>
      <c r="B152" s="22"/>
      <c r="C152" s="30">
        <v>1</v>
      </c>
      <c r="D152" s="36" t="s">
        <v>127</v>
      </c>
      <c r="E152" s="33">
        <v>7363732</v>
      </c>
      <c r="F152" s="33">
        <v>7363732</v>
      </c>
      <c r="G152" s="19">
        <v>1477842.2</v>
      </c>
      <c r="H152" s="19">
        <v>1477842.2</v>
      </c>
      <c r="I152" s="33">
        <v>1428048.39</v>
      </c>
      <c r="J152" s="26">
        <f t="shared" si="17"/>
        <v>0.19392997871188142</v>
      </c>
      <c r="K152" s="26">
        <f t="shared" si="18"/>
        <v>0.966306409439384</v>
      </c>
    </row>
    <row r="153" spans="1:11" ht="14.25">
      <c r="A153" s="22"/>
      <c r="B153" s="22"/>
      <c r="C153" s="30">
        <v>2</v>
      </c>
      <c r="D153" s="36" t="s">
        <v>128</v>
      </c>
      <c r="E153" s="33">
        <v>747658.5</v>
      </c>
      <c r="F153" s="33">
        <v>747658.5</v>
      </c>
      <c r="G153" s="19">
        <v>144097</v>
      </c>
      <c r="H153" s="19">
        <v>144097</v>
      </c>
      <c r="I153" s="33">
        <v>116858.1</v>
      </c>
      <c r="J153" s="26">
        <f t="shared" si="17"/>
        <v>0.1562987647435293</v>
      </c>
      <c r="K153" s="26">
        <f t="shared" si="18"/>
        <v>0.8109683060716046</v>
      </c>
    </row>
    <row r="154" spans="1:11" ht="14.25">
      <c r="A154" s="22"/>
      <c r="B154" s="22">
        <v>5</v>
      </c>
      <c r="C154" s="30"/>
      <c r="D154" s="36" t="s">
        <v>129</v>
      </c>
      <c r="E154" s="19">
        <f>SUM(E155:E156)</f>
        <v>3856880.0999999996</v>
      </c>
      <c r="F154" s="19">
        <f>SUM(F155:F156)</f>
        <v>3857866.4</v>
      </c>
      <c r="G154" s="28">
        <f>SUM(G155:G156)</f>
        <v>785593.5</v>
      </c>
      <c r="H154" s="28">
        <f>SUM(H155:H156)</f>
        <v>785593.5</v>
      </c>
      <c r="I154" s="19">
        <f>SUM(I155:I156)</f>
        <v>708044.89</v>
      </c>
      <c r="J154" s="26">
        <f t="shared" si="17"/>
        <v>0.18353276567586685</v>
      </c>
      <c r="K154" s="26">
        <f t="shared" si="18"/>
        <v>0.9012865941482459</v>
      </c>
    </row>
    <row r="155" spans="1:11" ht="14.25">
      <c r="A155" s="22"/>
      <c r="B155" s="22"/>
      <c r="C155" s="30">
        <v>1</v>
      </c>
      <c r="D155" s="36" t="s">
        <v>130</v>
      </c>
      <c r="E155" s="33">
        <v>2728682.9</v>
      </c>
      <c r="F155" s="33">
        <v>2728682.9</v>
      </c>
      <c r="G155" s="19">
        <v>535530.6</v>
      </c>
      <c r="H155" s="19">
        <v>535530.6</v>
      </c>
      <c r="I155" s="33">
        <v>513126.46</v>
      </c>
      <c r="J155" s="26">
        <f t="shared" si="17"/>
        <v>0.18804913535391013</v>
      </c>
      <c r="K155" s="26">
        <f t="shared" si="18"/>
        <v>0.9581645941427064</v>
      </c>
    </row>
    <row r="156" spans="1:11" ht="14.25">
      <c r="A156" s="22"/>
      <c r="B156" s="22"/>
      <c r="C156" s="30">
        <v>2</v>
      </c>
      <c r="D156" s="36" t="s">
        <v>131</v>
      </c>
      <c r="E156" s="33">
        <v>1128197.2</v>
      </c>
      <c r="F156" s="33">
        <v>1129183.5</v>
      </c>
      <c r="G156" s="19">
        <v>250062.9</v>
      </c>
      <c r="H156" s="19">
        <v>250062.9</v>
      </c>
      <c r="I156" s="33">
        <v>194918.43</v>
      </c>
      <c r="J156" s="26">
        <f t="shared" si="17"/>
        <v>0.17261891446341537</v>
      </c>
      <c r="K156" s="26">
        <f t="shared" si="18"/>
        <v>0.7794776034349757</v>
      </c>
    </row>
    <row r="157" spans="1:11" ht="27">
      <c r="A157" s="22"/>
      <c r="B157" s="22">
        <v>6</v>
      </c>
      <c r="C157" s="30"/>
      <c r="D157" s="36" t="s">
        <v>132</v>
      </c>
      <c r="E157" s="19">
        <f>E158</f>
        <v>16496847.2</v>
      </c>
      <c r="F157" s="19">
        <f>F158</f>
        <v>16496847.2</v>
      </c>
      <c r="G157" s="28">
        <f>G158</f>
        <v>1973133.9</v>
      </c>
      <c r="H157" s="28">
        <f>H158</f>
        <v>1973133.9</v>
      </c>
      <c r="I157" s="19">
        <f>I158</f>
        <v>779299.37</v>
      </c>
      <c r="J157" s="26">
        <f t="shared" si="17"/>
        <v>0.047239291275001934</v>
      </c>
      <c r="K157" s="26">
        <f t="shared" si="18"/>
        <v>0.3949551371044814</v>
      </c>
    </row>
    <row r="158" spans="1:11" ht="27">
      <c r="A158" s="22"/>
      <c r="B158" s="22"/>
      <c r="C158" s="30">
        <v>1</v>
      </c>
      <c r="D158" s="36" t="s">
        <v>132</v>
      </c>
      <c r="E158" s="33">
        <v>16496847.2</v>
      </c>
      <c r="F158" s="33">
        <v>16496847.2</v>
      </c>
      <c r="G158" s="19">
        <v>1973133.9</v>
      </c>
      <c r="H158" s="19">
        <v>1973133.9</v>
      </c>
      <c r="I158" s="33">
        <v>779299.37</v>
      </c>
      <c r="J158" s="26">
        <f t="shared" si="17"/>
        <v>0.047239291275001934</v>
      </c>
      <c r="K158" s="26">
        <f t="shared" si="18"/>
        <v>0.3949551371044814</v>
      </c>
    </row>
    <row r="159" spans="1:11" ht="14.25">
      <c r="A159" s="22"/>
      <c r="B159" s="22">
        <v>8</v>
      </c>
      <c r="C159" s="30"/>
      <c r="D159" s="36" t="s">
        <v>133</v>
      </c>
      <c r="E159" s="19">
        <f>E160</f>
        <v>559224.8</v>
      </c>
      <c r="F159" s="19">
        <f>F160</f>
        <v>559224.8</v>
      </c>
      <c r="G159" s="28">
        <f>G160</f>
        <v>109719.8</v>
      </c>
      <c r="H159" s="28">
        <f>H160</f>
        <v>109719.8</v>
      </c>
      <c r="I159" s="19">
        <f>I160</f>
        <v>90555.66</v>
      </c>
      <c r="J159" s="26">
        <f t="shared" si="17"/>
        <v>0.16193069406077842</v>
      </c>
      <c r="K159" s="26">
        <f t="shared" si="18"/>
        <v>0.8253356276624638</v>
      </c>
    </row>
    <row r="160" spans="1:11" ht="14.25">
      <c r="A160" s="22"/>
      <c r="B160" s="22"/>
      <c r="C160" s="30">
        <v>1</v>
      </c>
      <c r="D160" s="36" t="s">
        <v>133</v>
      </c>
      <c r="E160" s="33">
        <v>559224.8</v>
      </c>
      <c r="F160" s="33">
        <v>559224.8</v>
      </c>
      <c r="G160" s="19">
        <v>109719.8</v>
      </c>
      <c r="H160" s="19">
        <v>109719.8</v>
      </c>
      <c r="I160" s="33">
        <v>90555.66</v>
      </c>
      <c r="J160" s="26">
        <f t="shared" si="17"/>
        <v>0.16193069406077842</v>
      </c>
      <c r="K160" s="26">
        <f t="shared" si="18"/>
        <v>0.8253356276624638</v>
      </c>
    </row>
    <row r="161" spans="1:11" ht="14.25">
      <c r="A161" s="22">
        <v>10</v>
      </c>
      <c r="B161" s="22"/>
      <c r="C161" s="13"/>
      <c r="D161" s="23" t="s">
        <v>134</v>
      </c>
      <c r="E161" s="15">
        <f>SUM(E163,E166,E168,E170,E172,E174,E176,E178)</f>
        <v>304696825.2</v>
      </c>
      <c r="F161" s="15">
        <f>SUM(F163,F166,F168,F170,F172,F174,F176,F178)</f>
        <v>305415864.4</v>
      </c>
      <c r="G161" s="17">
        <f>SUM(G163,G166,G168,G170,G172,G174,G176,G178)</f>
        <v>75431752.1</v>
      </c>
      <c r="H161" s="17">
        <f>SUM(H163,H166,H168,H170,H172,H174,H176,H178)</f>
        <v>75560819.5</v>
      </c>
      <c r="I161" s="15">
        <f>SUM(I163,I166,I168,I170,I172,I174,I176,I178)</f>
        <v>69674565.72999999</v>
      </c>
      <c r="J161" s="24">
        <f t="shared" si="17"/>
        <v>0.228130145979411</v>
      </c>
      <c r="K161" s="24">
        <f t="shared" si="18"/>
        <v>0.9220991274452759</v>
      </c>
    </row>
    <row r="162" spans="1:11" ht="14.25">
      <c r="A162" s="22"/>
      <c r="B162" s="22"/>
      <c r="C162" s="22"/>
      <c r="D162" s="25" t="s">
        <v>15</v>
      </c>
      <c r="E162" s="19"/>
      <c r="F162" s="19"/>
      <c r="G162" s="19"/>
      <c r="H162" s="19"/>
      <c r="I162" s="19"/>
      <c r="J162" s="26"/>
      <c r="K162" s="26"/>
    </row>
    <row r="163" spans="1:11" ht="14.25">
      <c r="A163" s="22"/>
      <c r="B163" s="22">
        <v>1</v>
      </c>
      <c r="C163" s="22"/>
      <c r="D163" s="25" t="s">
        <v>135</v>
      </c>
      <c r="E163" s="19">
        <f>SUM(E164:E165)</f>
        <v>1248394.2</v>
      </c>
      <c r="F163" s="19">
        <f>SUM(F164:F165)</f>
        <v>1248394.2</v>
      </c>
      <c r="G163" s="19">
        <f>SUM(G164:G165)</f>
        <v>268448.7</v>
      </c>
      <c r="H163" s="19">
        <f>SUM(H164:H165)</f>
        <v>269490.1</v>
      </c>
      <c r="I163" s="19">
        <f>SUM(I164:I165)</f>
        <v>45070.35</v>
      </c>
      <c r="J163" s="26">
        <f aca="true" t="shared" si="19" ref="J163:J181">I163/F163</f>
        <v>0.03610265891975467</v>
      </c>
      <c r="K163" s="26">
        <f aca="true" t="shared" si="20" ref="K163:K181">I163/H163</f>
        <v>0.16724306384538803</v>
      </c>
    </row>
    <row r="164" spans="1:11" ht="14.25">
      <c r="A164" s="22"/>
      <c r="B164" s="22"/>
      <c r="C164" s="22">
        <v>1</v>
      </c>
      <c r="D164" s="29" t="s">
        <v>136</v>
      </c>
      <c r="E164" s="19">
        <v>177386.4</v>
      </c>
      <c r="F164" s="19">
        <v>177386.4</v>
      </c>
      <c r="G164" s="19">
        <v>37160.7</v>
      </c>
      <c r="H164" s="19">
        <v>38202.1</v>
      </c>
      <c r="I164" s="19">
        <v>32785.75</v>
      </c>
      <c r="J164" s="26">
        <f t="shared" si="19"/>
        <v>0.1848267398177087</v>
      </c>
      <c r="K164" s="26">
        <f t="shared" si="20"/>
        <v>0.8582185272537374</v>
      </c>
    </row>
    <row r="165" spans="1:11" ht="14.25">
      <c r="A165" s="22"/>
      <c r="B165" s="22"/>
      <c r="C165" s="22">
        <v>2</v>
      </c>
      <c r="D165" s="29" t="s">
        <v>137</v>
      </c>
      <c r="E165" s="19">
        <v>1071007.8</v>
      </c>
      <c r="F165" s="19">
        <v>1071007.8</v>
      </c>
      <c r="G165" s="19">
        <v>231288</v>
      </c>
      <c r="H165" s="19">
        <v>231288</v>
      </c>
      <c r="I165" s="19">
        <v>12284.6</v>
      </c>
      <c r="J165" s="26">
        <f t="shared" si="19"/>
        <v>0.011470131216598048</v>
      </c>
      <c r="K165" s="26">
        <f t="shared" si="20"/>
        <v>0.0531138666943378</v>
      </c>
    </row>
    <row r="166" spans="1:11" ht="14.25">
      <c r="A166" s="22"/>
      <c r="B166" s="22">
        <v>2</v>
      </c>
      <c r="C166" s="22"/>
      <c r="D166" s="29" t="s">
        <v>138</v>
      </c>
      <c r="E166" s="19">
        <f>E167</f>
        <v>199603368.3</v>
      </c>
      <c r="F166" s="19">
        <f>F167</f>
        <v>199568094.7</v>
      </c>
      <c r="G166" s="19">
        <f>G167</f>
        <v>49895387.1</v>
      </c>
      <c r="H166" s="19">
        <f>H167</f>
        <v>49839627.3</v>
      </c>
      <c r="I166" s="19">
        <f>I167</f>
        <v>49284306.87</v>
      </c>
      <c r="J166" s="26">
        <f t="shared" si="19"/>
        <v>0.2469548398710047</v>
      </c>
      <c r="K166" s="26">
        <f t="shared" si="20"/>
        <v>0.988857853477568</v>
      </c>
    </row>
    <row r="167" spans="1:11" ht="14.25">
      <c r="A167" s="22"/>
      <c r="B167" s="22"/>
      <c r="C167" s="22">
        <v>1</v>
      </c>
      <c r="D167" s="29" t="s">
        <v>138</v>
      </c>
      <c r="E167" s="19">
        <v>199603368.3</v>
      </c>
      <c r="F167" s="19">
        <v>199568094.7</v>
      </c>
      <c r="G167" s="19">
        <v>49895387.1</v>
      </c>
      <c r="H167" s="19">
        <v>49839627.3</v>
      </c>
      <c r="I167" s="19">
        <v>49284306.87</v>
      </c>
      <c r="J167" s="26">
        <f t="shared" si="19"/>
        <v>0.2469548398710047</v>
      </c>
      <c r="K167" s="26">
        <f t="shared" si="20"/>
        <v>0.988857853477568</v>
      </c>
    </row>
    <row r="168" spans="1:11" ht="14.25">
      <c r="A168" s="22"/>
      <c r="B168" s="22">
        <v>3</v>
      </c>
      <c r="C168" s="22"/>
      <c r="D168" s="29" t="s">
        <v>139</v>
      </c>
      <c r="E168" s="19">
        <f>E169</f>
        <v>5042004</v>
      </c>
      <c r="F168" s="19">
        <f>F169</f>
        <v>5042004</v>
      </c>
      <c r="G168" s="19">
        <f>G169</f>
        <v>1260501</v>
      </c>
      <c r="H168" s="19">
        <f>H169</f>
        <v>1306401</v>
      </c>
      <c r="I168" s="19">
        <f>I169</f>
        <v>1289564</v>
      </c>
      <c r="J168" s="26">
        <f t="shared" si="19"/>
        <v>0.2557641763076745</v>
      </c>
      <c r="K168" s="26">
        <f t="shared" si="20"/>
        <v>0.9871119204593383</v>
      </c>
    </row>
    <row r="169" spans="1:11" ht="14.25">
      <c r="A169" s="22"/>
      <c r="B169" s="22"/>
      <c r="C169" s="22">
        <v>1</v>
      </c>
      <c r="D169" s="29" t="s">
        <v>139</v>
      </c>
      <c r="E169" s="19">
        <v>5042004</v>
      </c>
      <c r="F169" s="19">
        <v>5042004</v>
      </c>
      <c r="G169" s="19">
        <v>1260501</v>
      </c>
      <c r="H169" s="19">
        <v>1306401</v>
      </c>
      <c r="I169" s="19">
        <v>1289564</v>
      </c>
      <c r="J169" s="26">
        <f t="shared" si="19"/>
        <v>0.2557641763076745</v>
      </c>
      <c r="K169" s="26">
        <f t="shared" si="20"/>
        <v>0.9871119204593383</v>
      </c>
    </row>
    <row r="170" spans="1:11" ht="14.25">
      <c r="A170" s="22"/>
      <c r="B170" s="22">
        <v>4</v>
      </c>
      <c r="C170" s="22"/>
      <c r="D170" s="29" t="s">
        <v>140</v>
      </c>
      <c r="E170" s="19">
        <f>E171</f>
        <v>51496865.1</v>
      </c>
      <c r="F170" s="19">
        <f>F171</f>
        <v>51532138.7</v>
      </c>
      <c r="G170" s="19">
        <f>G171</f>
        <v>13026837.2</v>
      </c>
      <c r="H170" s="19">
        <f>H171</f>
        <v>13035655.6</v>
      </c>
      <c r="I170" s="19">
        <f>I171</f>
        <v>11907612.91</v>
      </c>
      <c r="J170" s="26">
        <f t="shared" si="19"/>
        <v>0.2310715838774221</v>
      </c>
      <c r="K170" s="26">
        <f t="shared" si="20"/>
        <v>0.9134648287271413</v>
      </c>
    </row>
    <row r="171" spans="1:11" ht="14.25">
      <c r="A171" s="22"/>
      <c r="B171" s="22"/>
      <c r="C171" s="22">
        <v>1</v>
      </c>
      <c r="D171" s="29" t="s">
        <v>140</v>
      </c>
      <c r="E171" s="19">
        <v>51496865.1</v>
      </c>
      <c r="F171" s="19">
        <v>51532138.7</v>
      </c>
      <c r="G171" s="19">
        <v>13026837.2</v>
      </c>
      <c r="H171" s="19">
        <v>13035655.6</v>
      </c>
      <c r="I171" s="19">
        <v>11907612.91</v>
      </c>
      <c r="J171" s="26">
        <f t="shared" si="19"/>
        <v>0.2310715838774221</v>
      </c>
      <c r="K171" s="26">
        <f t="shared" si="20"/>
        <v>0.9134648287271413</v>
      </c>
    </row>
    <row r="172" spans="1:11" ht="14.25">
      <c r="A172" s="22"/>
      <c r="B172" s="22">
        <v>5</v>
      </c>
      <c r="C172" s="22"/>
      <c r="D172" s="29" t="s">
        <v>141</v>
      </c>
      <c r="E172" s="19">
        <f>E173</f>
        <v>4073173</v>
      </c>
      <c r="F172" s="19">
        <f>F173</f>
        <v>4053012.9</v>
      </c>
      <c r="G172" s="19">
        <f>G173</f>
        <v>971511</v>
      </c>
      <c r="H172" s="19">
        <f>H173</f>
        <v>951350.9</v>
      </c>
      <c r="I172" s="19">
        <f>I173</f>
        <v>391623.96</v>
      </c>
      <c r="J172" s="26">
        <f t="shared" si="19"/>
        <v>0.09662539193990723</v>
      </c>
      <c r="K172" s="26">
        <f t="shared" si="20"/>
        <v>0.41165038052731123</v>
      </c>
    </row>
    <row r="173" spans="1:11" ht="14.25">
      <c r="A173" s="22"/>
      <c r="B173" s="22"/>
      <c r="C173" s="22">
        <v>1</v>
      </c>
      <c r="D173" s="29" t="s">
        <v>141</v>
      </c>
      <c r="E173" s="19">
        <v>4073173</v>
      </c>
      <c r="F173" s="19">
        <v>4053012.9</v>
      </c>
      <c r="G173" s="19">
        <v>971511</v>
      </c>
      <c r="H173" s="19">
        <v>951350.9</v>
      </c>
      <c r="I173" s="19">
        <v>391623.96</v>
      </c>
      <c r="J173" s="26">
        <f t="shared" si="19"/>
        <v>0.09662539193990723</v>
      </c>
      <c r="K173" s="26">
        <f t="shared" si="20"/>
        <v>0.41165038052731123</v>
      </c>
    </row>
    <row r="174" spans="1:11" ht="14.25">
      <c r="A174" s="22"/>
      <c r="B174" s="22">
        <v>6</v>
      </c>
      <c r="C174" s="22"/>
      <c r="D174" s="29" t="s">
        <v>142</v>
      </c>
      <c r="E174" s="19">
        <f>E175</f>
        <v>2482592.2</v>
      </c>
      <c r="F174" s="19">
        <f>F175</f>
        <v>2482592.2</v>
      </c>
      <c r="G174" s="19">
        <f>G175</f>
        <v>600000</v>
      </c>
      <c r="H174" s="19">
        <f>H175</f>
        <v>600000</v>
      </c>
      <c r="I174" s="19">
        <f>I175</f>
        <v>552630.44</v>
      </c>
      <c r="J174" s="26">
        <f t="shared" si="19"/>
        <v>0.22260218170346296</v>
      </c>
      <c r="K174" s="26">
        <f t="shared" si="20"/>
        <v>0.9210507333333332</v>
      </c>
    </row>
    <row r="175" spans="1:11" ht="14.25">
      <c r="A175" s="22"/>
      <c r="B175" s="22"/>
      <c r="C175" s="22">
        <v>1</v>
      </c>
      <c r="D175" s="29" t="s">
        <v>142</v>
      </c>
      <c r="E175" s="19">
        <v>2482592.2</v>
      </c>
      <c r="F175" s="19">
        <v>2482592.2</v>
      </c>
      <c r="G175" s="19">
        <v>600000</v>
      </c>
      <c r="H175" s="19">
        <v>600000</v>
      </c>
      <c r="I175" s="19">
        <v>552630.44</v>
      </c>
      <c r="J175" s="26">
        <f t="shared" si="19"/>
        <v>0.22260218170346296</v>
      </c>
      <c r="K175" s="26">
        <f t="shared" si="20"/>
        <v>0.9210507333333332</v>
      </c>
    </row>
    <row r="176" spans="1:11" ht="27">
      <c r="A176" s="22"/>
      <c r="B176" s="22">
        <v>7</v>
      </c>
      <c r="C176" s="22"/>
      <c r="D176" s="29" t="s">
        <v>143</v>
      </c>
      <c r="E176" s="19">
        <f>E177</f>
        <v>10721832.4</v>
      </c>
      <c r="F176" s="19">
        <f>F177</f>
        <v>10721832.4</v>
      </c>
      <c r="G176" s="19">
        <f>G177</f>
        <v>3126006.5</v>
      </c>
      <c r="H176" s="19">
        <f>H177</f>
        <v>3126006.5</v>
      </c>
      <c r="I176" s="19">
        <f>I177</f>
        <v>2661395.12</v>
      </c>
      <c r="J176" s="26">
        <f t="shared" si="19"/>
        <v>0.24822204085189767</v>
      </c>
      <c r="K176" s="26">
        <f t="shared" si="20"/>
        <v>0.8513722284326665</v>
      </c>
    </row>
    <row r="177" spans="1:11" ht="27">
      <c r="A177" s="22"/>
      <c r="B177" s="22"/>
      <c r="C177" s="22">
        <v>1</v>
      </c>
      <c r="D177" s="29" t="s">
        <v>143</v>
      </c>
      <c r="E177" s="19">
        <v>10721832.4</v>
      </c>
      <c r="F177" s="19">
        <v>10721832.4</v>
      </c>
      <c r="G177" s="19">
        <v>3126006.5</v>
      </c>
      <c r="H177" s="19">
        <v>3126006.5</v>
      </c>
      <c r="I177" s="19">
        <v>2661395.12</v>
      </c>
      <c r="J177" s="26">
        <f t="shared" si="19"/>
        <v>0.24822204085189767</v>
      </c>
      <c r="K177" s="26">
        <f t="shared" si="20"/>
        <v>0.8513722284326665</v>
      </c>
    </row>
    <row r="178" spans="1:11" ht="27">
      <c r="A178" s="22"/>
      <c r="B178" s="22">
        <v>9</v>
      </c>
      <c r="C178" s="22"/>
      <c r="D178" s="29" t="s">
        <v>144</v>
      </c>
      <c r="E178" s="19">
        <f>SUM(E179:E180)</f>
        <v>30028596</v>
      </c>
      <c r="F178" s="19">
        <f>SUM(F179:F180)</f>
        <v>30767795.3</v>
      </c>
      <c r="G178" s="19">
        <f>SUM(G179:G180)</f>
        <v>6283060.6</v>
      </c>
      <c r="H178" s="19">
        <f>SUM(H179:H180)</f>
        <v>6432288.1</v>
      </c>
      <c r="I178" s="19">
        <f>SUM(I179:I180)</f>
        <v>3542362.08</v>
      </c>
      <c r="J178" s="26">
        <f t="shared" si="19"/>
        <v>0.11513213883088984</v>
      </c>
      <c r="K178" s="26">
        <f t="shared" si="20"/>
        <v>0.5507157056600124</v>
      </c>
    </row>
    <row r="179" spans="1:11" ht="27">
      <c r="A179" s="22"/>
      <c r="B179" s="22"/>
      <c r="C179" s="22">
        <v>1</v>
      </c>
      <c r="D179" s="29" t="s">
        <v>144</v>
      </c>
      <c r="E179" s="19">
        <v>4420861.7</v>
      </c>
      <c r="F179" s="19">
        <v>4420861.7</v>
      </c>
      <c r="G179" s="19">
        <v>1136963.9</v>
      </c>
      <c r="H179" s="19">
        <v>1136963.9</v>
      </c>
      <c r="I179" s="19">
        <v>991262.6</v>
      </c>
      <c r="J179" s="26">
        <f t="shared" si="19"/>
        <v>0.224223843057565</v>
      </c>
      <c r="K179" s="26">
        <f t="shared" si="20"/>
        <v>0.8718505486409903</v>
      </c>
    </row>
    <row r="180" spans="1:11" ht="40.5">
      <c r="A180" s="22"/>
      <c r="B180" s="22"/>
      <c r="C180" s="22">
        <v>2</v>
      </c>
      <c r="D180" s="29" t="s">
        <v>145</v>
      </c>
      <c r="E180" s="19">
        <v>25607734.3</v>
      </c>
      <c r="F180" s="19">
        <v>26346933.6</v>
      </c>
      <c r="G180" s="19">
        <v>5146096.7</v>
      </c>
      <c r="H180" s="19">
        <v>5295324.2</v>
      </c>
      <c r="I180" s="19">
        <v>2551099.48</v>
      </c>
      <c r="J180" s="26">
        <f t="shared" si="19"/>
        <v>0.0968271875099727</v>
      </c>
      <c r="K180" s="26">
        <f t="shared" si="20"/>
        <v>0.4817645499401151</v>
      </c>
    </row>
    <row r="181" spans="1:11" ht="28.5">
      <c r="A181" s="22">
        <v>11</v>
      </c>
      <c r="B181" s="22"/>
      <c r="C181" s="13"/>
      <c r="D181" s="23" t="s">
        <v>146</v>
      </c>
      <c r="E181" s="15">
        <f>E183</f>
        <v>22689262.2</v>
      </c>
      <c r="F181" s="15">
        <f>F183</f>
        <v>22413658.3</v>
      </c>
      <c r="G181" s="17">
        <f>G183</f>
        <v>5041501.2</v>
      </c>
      <c r="H181" s="17">
        <f>H183</f>
        <v>8326636.3</v>
      </c>
      <c r="I181" s="15">
        <f>I183</f>
        <v>5013411.3</v>
      </c>
      <c r="J181" s="24">
        <f t="shared" si="19"/>
        <v>0.22367661864462346</v>
      </c>
      <c r="K181" s="24">
        <f t="shared" si="20"/>
        <v>0.6020932246073963</v>
      </c>
    </row>
    <row r="182" spans="1:11" ht="14.25">
      <c r="A182" s="22"/>
      <c r="B182" s="22"/>
      <c r="C182" s="22"/>
      <c r="D182" s="25" t="s">
        <v>15</v>
      </c>
      <c r="E182" s="19"/>
      <c r="F182" s="19"/>
      <c r="G182" s="19"/>
      <c r="H182" s="19"/>
      <c r="I182" s="19"/>
      <c r="J182" s="26"/>
      <c r="K182" s="26"/>
    </row>
    <row r="183" spans="1:11" ht="27">
      <c r="A183" s="22"/>
      <c r="B183" s="22">
        <v>1</v>
      </c>
      <c r="C183" s="22"/>
      <c r="D183" s="29" t="s">
        <v>147</v>
      </c>
      <c r="E183" s="19">
        <f>E184</f>
        <v>22689262.2</v>
      </c>
      <c r="F183" s="19">
        <f>F184</f>
        <v>22413658.3</v>
      </c>
      <c r="G183" s="28">
        <f>G184</f>
        <v>5041501.2</v>
      </c>
      <c r="H183" s="28">
        <f>H184</f>
        <v>8326636.3</v>
      </c>
      <c r="I183" s="19">
        <f>I184</f>
        <v>5013411.3</v>
      </c>
      <c r="J183" s="26">
        <f>I183/F183</f>
        <v>0.22367661864462346</v>
      </c>
      <c r="K183" s="26">
        <f>I183/H183</f>
        <v>0.6020932246073963</v>
      </c>
    </row>
    <row r="184" spans="1:11" ht="14.25">
      <c r="A184" s="37"/>
      <c r="B184" s="37"/>
      <c r="C184" s="37">
        <v>1</v>
      </c>
      <c r="D184" s="38" t="s">
        <v>148</v>
      </c>
      <c r="E184" s="39">
        <v>22689262.2</v>
      </c>
      <c r="F184" s="39">
        <v>22413658.3</v>
      </c>
      <c r="G184" s="39">
        <v>5041501.2</v>
      </c>
      <c r="H184" s="39">
        <v>8326636.3</v>
      </c>
      <c r="I184" s="39">
        <v>5013411.3</v>
      </c>
      <c r="J184" s="40">
        <f>I184/F184</f>
        <v>0.22367661864462346</v>
      </c>
      <c r="K184" s="40">
        <f>I184/H184</f>
        <v>0.6020932246073963</v>
      </c>
    </row>
    <row r="185" spans="4:7" ht="13.5">
      <c r="D185" s="41"/>
      <c r="E185" s="42"/>
      <c r="F185" s="43"/>
      <c r="G185" s="43"/>
    </row>
    <row r="186" spans="1:11" ht="13.5">
      <c r="A186" s="44" t="s">
        <v>149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</row>
    <row r="187" spans="1:11" ht="13.5">
      <c r="A187" s="44" t="s">
        <v>150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8" spans="1:11" ht="13.5">
      <c r="A188" s="44" t="s">
        <v>151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</row>
    <row r="189" spans="1:11" ht="13.5">
      <c r="A189" s="44" t="s">
        <v>152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</row>
    <row r="190" spans="1:11" ht="13.5">
      <c r="A190" s="43"/>
      <c r="B190" s="43"/>
      <c r="C190" s="43"/>
      <c r="D190" s="41"/>
      <c r="E190" s="42"/>
      <c r="F190" s="43"/>
      <c r="G190" s="43"/>
      <c r="H190" s="42"/>
      <c r="I190" s="42"/>
      <c r="J190" s="42"/>
      <c r="K190" s="43"/>
    </row>
    <row r="191" spans="1:11" ht="13.5">
      <c r="A191" s="43"/>
      <c r="B191" s="43"/>
      <c r="C191" s="43"/>
      <c r="D191" s="41"/>
      <c r="E191" s="42"/>
      <c r="F191" s="43"/>
      <c r="G191" s="43"/>
      <c r="H191" s="42"/>
      <c r="I191" s="42"/>
      <c r="J191" s="42"/>
      <c r="K191" s="43"/>
    </row>
    <row r="192" spans="1:11" ht="13.5">
      <c r="A192" s="43"/>
      <c r="B192" s="43"/>
      <c r="C192" s="43"/>
      <c r="D192" s="41"/>
      <c r="E192" s="42"/>
      <c r="F192" s="43"/>
      <c r="G192" s="43"/>
      <c r="H192" s="42"/>
      <c r="I192" s="42"/>
      <c r="J192" s="42"/>
      <c r="K192" s="43"/>
    </row>
    <row r="193" spans="1:11" ht="13.5">
      <c r="A193" s="43"/>
      <c r="B193" s="43"/>
      <c r="C193" s="43"/>
      <c r="D193" s="41"/>
      <c r="E193" s="42"/>
      <c r="F193" s="43"/>
      <c r="G193" s="43"/>
      <c r="H193" s="42"/>
      <c r="I193" s="42"/>
      <c r="J193" s="42"/>
      <c r="K193" s="43"/>
    </row>
    <row r="194" spans="1:11" ht="13.5">
      <c r="A194" s="43"/>
      <c r="B194" s="43"/>
      <c r="C194" s="43"/>
      <c r="D194" s="41"/>
      <c r="E194" s="42"/>
      <c r="F194" s="43"/>
      <c r="G194" s="43"/>
      <c r="H194" s="42"/>
      <c r="I194" s="42"/>
      <c r="J194" s="42"/>
      <c r="K194" s="43"/>
    </row>
    <row r="195" spans="1:11" ht="13.5">
      <c r="A195" s="43"/>
      <c r="B195" s="43"/>
      <c r="C195" s="43"/>
      <c r="D195" s="41"/>
      <c r="E195" s="42"/>
      <c r="F195" s="43"/>
      <c r="G195" s="43"/>
      <c r="H195" s="42"/>
      <c r="I195" s="42"/>
      <c r="J195" s="42"/>
      <c r="K195" s="43"/>
    </row>
    <row r="196" spans="1:11" ht="13.5">
      <c r="A196" s="43"/>
      <c r="B196" s="43"/>
      <c r="C196" s="43"/>
      <c r="D196" s="41"/>
      <c r="E196" s="42"/>
      <c r="F196" s="43"/>
      <c r="G196" s="43"/>
      <c r="H196" s="42"/>
      <c r="I196" s="42"/>
      <c r="J196" s="42"/>
      <c r="K196" s="43"/>
    </row>
    <row r="197" spans="1:11" ht="13.5">
      <c r="A197" s="43"/>
      <c r="B197" s="43"/>
      <c r="C197" s="43"/>
      <c r="D197" s="41"/>
      <c r="E197" s="42"/>
      <c r="F197" s="43"/>
      <c r="G197" s="43"/>
      <c r="H197" s="42"/>
      <c r="I197" s="42"/>
      <c r="J197" s="42"/>
      <c r="K197" s="43"/>
    </row>
    <row r="198" spans="1:11" ht="13.5">
      <c r="A198" s="43"/>
      <c r="B198" s="43"/>
      <c r="C198" s="43"/>
      <c r="D198" s="41"/>
      <c r="E198" s="42"/>
      <c r="F198" s="43"/>
      <c r="G198" s="43"/>
      <c r="H198" s="42"/>
      <c r="I198" s="42"/>
      <c r="J198" s="42"/>
      <c r="K198" s="43"/>
    </row>
    <row r="199" spans="1:11" ht="13.5">
      <c r="A199" s="43"/>
      <c r="B199" s="43"/>
      <c r="C199" s="43"/>
      <c r="D199" s="41"/>
      <c r="E199" s="42"/>
      <c r="F199" s="43"/>
      <c r="G199" s="43"/>
      <c r="H199" s="42"/>
      <c r="I199" s="42"/>
      <c r="J199" s="42"/>
      <c r="K199" s="43"/>
    </row>
    <row r="200" spans="1:11" ht="13.5">
      <c r="A200" s="43"/>
      <c r="B200" s="43"/>
      <c r="C200" s="43"/>
      <c r="D200" s="41"/>
      <c r="E200" s="42"/>
      <c r="F200" s="43"/>
      <c r="G200" s="43"/>
      <c r="H200" s="42"/>
      <c r="I200" s="42"/>
      <c r="J200" s="42"/>
      <c r="K200" s="43"/>
    </row>
    <row r="201" spans="1:11" ht="13.5">
      <c r="A201" s="43"/>
      <c r="B201" s="43"/>
      <c r="C201" s="43"/>
      <c r="D201" s="41"/>
      <c r="E201" s="42"/>
      <c r="F201" s="43"/>
      <c r="G201" s="43"/>
      <c r="H201" s="42"/>
      <c r="I201" s="42"/>
      <c r="J201" s="42"/>
      <c r="K201" s="43"/>
    </row>
    <row r="202" spans="1:11" ht="13.5">
      <c r="A202" s="43"/>
      <c r="B202" s="43"/>
      <c r="C202" s="43"/>
      <c r="D202" s="41"/>
      <c r="E202" s="42"/>
      <c r="F202" s="43"/>
      <c r="G202" s="43"/>
      <c r="H202" s="42"/>
      <c r="I202" s="42"/>
      <c r="J202" s="42"/>
      <c r="K202" s="43"/>
    </row>
    <row r="203" spans="1:11" ht="13.5">
      <c r="A203" s="43"/>
      <c r="B203" s="43"/>
      <c r="C203" s="43"/>
      <c r="D203" s="41"/>
      <c r="E203" s="42"/>
      <c r="F203" s="43"/>
      <c r="G203" s="43"/>
      <c r="H203" s="42"/>
      <c r="I203" s="42"/>
      <c r="J203" s="42"/>
      <c r="K203" s="43"/>
    </row>
    <row r="204" spans="1:11" ht="13.5">
      <c r="A204" s="43"/>
      <c r="B204" s="43"/>
      <c r="C204" s="43"/>
      <c r="D204" s="41"/>
      <c r="E204" s="42"/>
      <c r="F204" s="43"/>
      <c r="G204" s="43"/>
      <c r="H204" s="42"/>
      <c r="I204" s="42"/>
      <c r="J204" s="42"/>
      <c r="K204" s="43"/>
    </row>
    <row r="205" spans="1:11" ht="13.5">
      <c r="A205" s="43"/>
      <c r="B205" s="43"/>
      <c r="C205" s="43"/>
      <c r="D205" s="41"/>
      <c r="E205" s="42"/>
      <c r="F205" s="43"/>
      <c r="G205" s="43"/>
      <c r="H205" s="42"/>
      <c r="I205" s="42"/>
      <c r="J205" s="42"/>
      <c r="K205" s="43"/>
    </row>
    <row r="206" spans="1:11" ht="13.5">
      <c r="A206" s="43"/>
      <c r="B206" s="43"/>
      <c r="C206" s="43"/>
      <c r="D206" s="41"/>
      <c r="E206" s="42"/>
      <c r="F206" s="43"/>
      <c r="G206" s="43"/>
      <c r="H206" s="42"/>
      <c r="I206" s="42"/>
      <c r="J206" s="42"/>
      <c r="K206" s="43"/>
    </row>
    <row r="207" spans="1:11" ht="13.5">
      <c r="A207" s="43"/>
      <c r="B207" s="43"/>
      <c r="C207" s="43"/>
      <c r="D207" s="41"/>
      <c r="E207" s="42"/>
      <c r="F207" s="43"/>
      <c r="G207" s="43"/>
      <c r="H207" s="42"/>
      <c r="I207" s="42"/>
      <c r="J207" s="42"/>
      <c r="K207" s="43"/>
    </row>
    <row r="208" spans="1:11" ht="13.5">
      <c r="A208" s="43"/>
      <c r="B208" s="43"/>
      <c r="C208" s="43"/>
      <c r="D208" s="41"/>
      <c r="E208" s="42"/>
      <c r="F208" s="43"/>
      <c r="G208" s="43"/>
      <c r="H208" s="42"/>
      <c r="I208" s="42"/>
      <c r="J208" s="42"/>
      <c r="K208" s="43"/>
    </row>
    <row r="209" spans="1:11" ht="13.5">
      <c r="A209" s="43"/>
      <c r="B209" s="43"/>
      <c r="C209" s="43"/>
      <c r="D209" s="41"/>
      <c r="E209" s="42"/>
      <c r="F209" s="43"/>
      <c r="G209" s="43"/>
      <c r="H209" s="42"/>
      <c r="I209" s="42"/>
      <c r="J209" s="42"/>
      <c r="K209" s="43"/>
    </row>
    <row r="210" spans="1:11" ht="13.5">
      <c r="A210" s="43"/>
      <c r="B210" s="43"/>
      <c r="C210" s="43"/>
      <c r="D210" s="41"/>
      <c r="E210" s="42"/>
      <c r="F210" s="43"/>
      <c r="G210" s="43"/>
      <c r="H210" s="42"/>
      <c r="I210" s="42"/>
      <c r="J210" s="42"/>
      <c r="K210" s="43"/>
    </row>
    <row r="211" spans="1:11" ht="13.5">
      <c r="A211" s="43"/>
      <c r="B211" s="43"/>
      <c r="C211" s="43"/>
      <c r="D211" s="41"/>
      <c r="E211" s="42"/>
      <c r="F211" s="43"/>
      <c r="G211" s="43"/>
      <c r="H211" s="42"/>
      <c r="I211" s="42"/>
      <c r="J211" s="42"/>
      <c r="K211" s="43"/>
    </row>
    <row r="212" spans="1:11" ht="13.5">
      <c r="A212" s="43"/>
      <c r="B212" s="43"/>
      <c r="C212" s="43"/>
      <c r="D212" s="41"/>
      <c r="E212" s="42"/>
      <c r="F212" s="43"/>
      <c r="G212" s="43"/>
      <c r="H212" s="42"/>
      <c r="I212" s="42"/>
      <c r="J212" s="42"/>
      <c r="K212" s="43"/>
    </row>
    <row r="213" spans="1:11" ht="13.5">
      <c r="A213" s="43"/>
      <c r="B213" s="43"/>
      <c r="C213" s="43"/>
      <c r="D213" s="41"/>
      <c r="E213" s="42"/>
      <c r="F213" s="43"/>
      <c r="G213" s="43"/>
      <c r="H213" s="42"/>
      <c r="I213" s="42"/>
      <c r="J213" s="42"/>
      <c r="K213" s="43"/>
    </row>
    <row r="214" spans="1:11" ht="13.5">
      <c r="A214" s="43"/>
      <c r="B214" s="43"/>
      <c r="C214" s="43"/>
      <c r="D214" s="41"/>
      <c r="E214" s="42"/>
      <c r="F214" s="43"/>
      <c r="G214" s="43"/>
      <c r="H214" s="42"/>
      <c r="I214" s="42"/>
      <c r="J214" s="42"/>
      <c r="K214" s="43"/>
    </row>
    <row r="215" spans="1:11" ht="13.5">
      <c r="A215" s="43"/>
      <c r="B215" s="43"/>
      <c r="C215" s="43"/>
      <c r="D215" s="41"/>
      <c r="E215" s="42"/>
      <c r="F215" s="43"/>
      <c r="G215" s="43"/>
      <c r="H215" s="42"/>
      <c r="I215" s="42"/>
      <c r="J215" s="42"/>
      <c r="K215" s="43"/>
    </row>
    <row r="216" spans="1:11" ht="13.5">
      <c r="A216" s="43"/>
      <c r="B216" s="43"/>
      <c r="C216" s="43"/>
      <c r="D216" s="41"/>
      <c r="E216" s="42"/>
      <c r="F216" s="43"/>
      <c r="G216" s="43"/>
      <c r="H216" s="42"/>
      <c r="I216" s="42"/>
      <c r="J216" s="42"/>
      <c r="K216" s="43"/>
    </row>
    <row r="217" spans="1:11" ht="13.5">
      <c r="A217" s="43"/>
      <c r="B217" s="43"/>
      <c r="C217" s="43"/>
      <c r="D217" s="41"/>
      <c r="E217" s="42"/>
      <c r="F217" s="43"/>
      <c r="G217" s="43"/>
      <c r="H217" s="42"/>
      <c r="I217" s="42"/>
      <c r="J217" s="42"/>
      <c r="K217" s="43"/>
    </row>
    <row r="218" spans="1:11" ht="13.5">
      <c r="A218" s="43"/>
      <c r="B218" s="43"/>
      <c r="C218" s="43"/>
      <c r="D218" s="41"/>
      <c r="E218" s="42"/>
      <c r="F218" s="43"/>
      <c r="G218" s="43"/>
      <c r="H218" s="42"/>
      <c r="I218" s="42"/>
      <c r="J218" s="42"/>
      <c r="K218" s="43"/>
    </row>
    <row r="219" spans="1:11" ht="13.5">
      <c r="A219" s="43"/>
      <c r="B219" s="43"/>
      <c r="C219" s="43"/>
      <c r="D219" s="41"/>
      <c r="E219" s="42"/>
      <c r="F219" s="43"/>
      <c r="G219" s="43"/>
      <c r="H219" s="42"/>
      <c r="I219" s="42"/>
      <c r="J219" s="42"/>
      <c r="K219" s="43"/>
    </row>
    <row r="220" spans="1:11" ht="13.5">
      <c r="A220" s="43"/>
      <c r="B220" s="43"/>
      <c r="C220" s="43"/>
      <c r="D220" s="41"/>
      <c r="E220" s="42"/>
      <c r="F220" s="43"/>
      <c r="G220" s="43"/>
      <c r="H220" s="42"/>
      <c r="I220" s="42"/>
      <c r="J220" s="42"/>
      <c r="K220" s="43"/>
    </row>
    <row r="221" spans="1:11" ht="13.5">
      <c r="A221" s="43"/>
      <c r="B221" s="43"/>
      <c r="C221" s="43"/>
      <c r="D221" s="41"/>
      <c r="E221" s="42"/>
      <c r="F221" s="43"/>
      <c r="G221" s="43"/>
      <c r="H221" s="42"/>
      <c r="I221" s="42"/>
      <c r="J221" s="42"/>
      <c r="K221" s="43"/>
    </row>
    <row r="222" spans="1:11" ht="13.5">
      <c r="A222" s="43"/>
      <c r="B222" s="43"/>
      <c r="C222" s="43"/>
      <c r="D222" s="41"/>
      <c r="E222" s="42"/>
      <c r="F222" s="43"/>
      <c r="G222" s="43"/>
      <c r="H222" s="42"/>
      <c r="I222" s="42"/>
      <c r="J222" s="42"/>
      <c r="K222" s="43"/>
    </row>
    <row r="223" spans="1:11" ht="13.5">
      <c r="A223" s="43"/>
      <c r="B223" s="43"/>
      <c r="C223" s="43"/>
      <c r="D223" s="41"/>
      <c r="E223" s="42"/>
      <c r="F223" s="43"/>
      <c r="G223" s="43"/>
      <c r="H223" s="42"/>
      <c r="I223" s="42"/>
      <c r="J223" s="42"/>
      <c r="K223" s="43"/>
    </row>
    <row r="224" spans="1:11" ht="13.5">
      <c r="A224" s="43"/>
      <c r="B224" s="43"/>
      <c r="C224" s="43"/>
      <c r="D224" s="41"/>
      <c r="E224" s="42"/>
      <c r="F224" s="43"/>
      <c r="G224" s="43"/>
      <c r="H224" s="42"/>
      <c r="I224" s="42"/>
      <c r="J224" s="42"/>
      <c r="K224" s="43"/>
    </row>
    <row r="225" spans="1:11" ht="13.5">
      <c r="A225" s="43"/>
      <c r="B225" s="43"/>
      <c r="C225" s="43"/>
      <c r="D225" s="41"/>
      <c r="E225" s="42"/>
      <c r="F225" s="43"/>
      <c r="G225" s="43"/>
      <c r="H225" s="42"/>
      <c r="I225" s="42"/>
      <c r="J225" s="42"/>
      <c r="K225" s="43"/>
    </row>
    <row r="226" spans="1:11" ht="13.5">
      <c r="A226" s="43"/>
      <c r="B226" s="43"/>
      <c r="C226" s="43"/>
      <c r="D226" s="41"/>
      <c r="E226" s="42"/>
      <c r="F226" s="43"/>
      <c r="G226" s="43"/>
      <c r="H226" s="42"/>
      <c r="I226" s="42"/>
      <c r="J226" s="42"/>
      <c r="K226" s="43"/>
    </row>
    <row r="227" spans="1:11" ht="13.5">
      <c r="A227" s="43"/>
      <c r="B227" s="43"/>
      <c r="C227" s="43"/>
      <c r="D227" s="41"/>
      <c r="E227" s="42"/>
      <c r="F227" s="43"/>
      <c r="G227" s="43"/>
      <c r="H227" s="42"/>
      <c r="I227" s="42"/>
      <c r="J227" s="42"/>
      <c r="K227" s="43"/>
    </row>
    <row r="228" spans="1:11" ht="13.5">
      <c r="A228" s="43"/>
      <c r="B228" s="43"/>
      <c r="C228" s="43"/>
      <c r="D228" s="41"/>
      <c r="E228" s="42"/>
      <c r="F228" s="43"/>
      <c r="G228" s="43"/>
      <c r="H228" s="42"/>
      <c r="I228" s="42"/>
      <c r="J228" s="42"/>
      <c r="K228" s="43"/>
    </row>
    <row r="229" spans="1:11" ht="13.5">
      <c r="A229" s="43"/>
      <c r="B229" s="43"/>
      <c r="C229" s="43"/>
      <c r="D229" s="41"/>
      <c r="E229" s="42"/>
      <c r="F229" s="43"/>
      <c r="G229" s="43"/>
      <c r="H229" s="42"/>
      <c r="I229" s="42"/>
      <c r="J229" s="42"/>
      <c r="K229" s="43"/>
    </row>
    <row r="230" spans="1:11" ht="13.5">
      <c r="A230" s="43"/>
      <c r="B230" s="43"/>
      <c r="C230" s="43"/>
      <c r="D230" s="41"/>
      <c r="E230" s="42"/>
      <c r="F230" s="43"/>
      <c r="G230" s="43"/>
      <c r="H230" s="42"/>
      <c r="I230" s="42"/>
      <c r="J230" s="42"/>
      <c r="K230" s="43"/>
    </row>
    <row r="231" spans="1:11" ht="13.5">
      <c r="A231" s="43"/>
      <c r="B231" s="43"/>
      <c r="C231" s="43"/>
      <c r="D231" s="41"/>
      <c r="E231" s="42"/>
      <c r="F231" s="43"/>
      <c r="G231" s="43"/>
      <c r="H231" s="42"/>
      <c r="I231" s="42"/>
      <c r="J231" s="42"/>
      <c r="K231" s="43"/>
    </row>
    <row r="232" spans="1:11" ht="13.5">
      <c r="A232" s="43"/>
      <c r="B232" s="43"/>
      <c r="C232" s="43"/>
      <c r="D232" s="41"/>
      <c r="E232" s="42"/>
      <c r="F232" s="43"/>
      <c r="G232" s="43"/>
      <c r="H232" s="42"/>
      <c r="I232" s="42"/>
      <c r="J232" s="42"/>
      <c r="K232" s="43"/>
    </row>
    <row r="233" spans="1:11" ht="13.5">
      <c r="A233" s="43"/>
      <c r="B233" s="43"/>
      <c r="C233" s="43"/>
      <c r="D233" s="41"/>
      <c r="E233" s="42"/>
      <c r="F233" s="43"/>
      <c r="G233" s="43"/>
      <c r="H233" s="42"/>
      <c r="I233" s="42"/>
      <c r="J233" s="42"/>
      <c r="K233" s="43"/>
    </row>
    <row r="234" spans="1:11" ht="13.5">
      <c r="A234" s="43"/>
      <c r="B234" s="43"/>
      <c r="C234" s="43"/>
      <c r="D234" s="41"/>
      <c r="E234" s="42"/>
      <c r="F234" s="43"/>
      <c r="G234" s="43"/>
      <c r="H234" s="42"/>
      <c r="I234" s="42"/>
      <c r="J234" s="42"/>
      <c r="K234" s="43"/>
    </row>
    <row r="235" spans="1:11" ht="13.5">
      <c r="A235" s="43"/>
      <c r="B235" s="43"/>
      <c r="C235" s="43"/>
      <c r="D235" s="41"/>
      <c r="E235" s="42"/>
      <c r="F235" s="43"/>
      <c r="G235" s="43"/>
      <c r="H235" s="42"/>
      <c r="I235" s="42"/>
      <c r="J235" s="42"/>
      <c r="K235" s="43"/>
    </row>
    <row r="236" spans="1:11" ht="13.5">
      <c r="A236" s="43"/>
      <c r="B236" s="43"/>
      <c r="C236" s="43"/>
      <c r="D236" s="41"/>
      <c r="E236" s="42"/>
      <c r="F236" s="43"/>
      <c r="G236" s="43"/>
      <c r="H236" s="42"/>
      <c r="I236" s="42"/>
      <c r="J236" s="42"/>
      <c r="K236" s="43"/>
    </row>
    <row r="237" spans="1:11" ht="13.5">
      <c r="A237" s="43"/>
      <c r="B237" s="43"/>
      <c r="C237" s="43"/>
      <c r="D237" s="41"/>
      <c r="E237" s="42"/>
      <c r="F237" s="43"/>
      <c r="G237" s="43"/>
      <c r="H237" s="42"/>
      <c r="I237" s="42"/>
      <c r="J237" s="42"/>
      <c r="K237" s="43"/>
    </row>
    <row r="238" spans="1:11" ht="13.5">
      <c r="A238" s="43"/>
      <c r="B238" s="43"/>
      <c r="C238" s="43"/>
      <c r="D238" s="41"/>
      <c r="E238" s="42"/>
      <c r="F238" s="43"/>
      <c r="G238" s="43"/>
      <c r="H238" s="42"/>
      <c r="I238" s="42"/>
      <c r="J238" s="42"/>
      <c r="K238" s="43"/>
    </row>
    <row r="239" spans="1:11" ht="13.5">
      <c r="A239" s="43"/>
      <c r="B239" s="43"/>
      <c r="C239" s="43"/>
      <c r="D239" s="41"/>
      <c r="E239" s="42"/>
      <c r="F239" s="43"/>
      <c r="G239" s="43"/>
      <c r="H239" s="42"/>
      <c r="I239" s="42"/>
      <c r="J239" s="42"/>
      <c r="K239" s="43"/>
    </row>
    <row r="240" spans="1:11" ht="13.5">
      <c r="A240" s="43"/>
      <c r="B240" s="43"/>
      <c r="C240" s="43"/>
      <c r="D240" s="41"/>
      <c r="E240" s="42"/>
      <c r="F240" s="43"/>
      <c r="G240" s="43"/>
      <c r="H240" s="42"/>
      <c r="I240" s="42"/>
      <c r="J240" s="42"/>
      <c r="K240" s="43"/>
    </row>
    <row r="241" spans="1:11" ht="13.5">
      <c r="A241" s="43"/>
      <c r="B241" s="43"/>
      <c r="C241" s="43"/>
      <c r="D241" s="41"/>
      <c r="E241" s="42"/>
      <c r="F241" s="43"/>
      <c r="G241" s="43"/>
      <c r="H241" s="42"/>
      <c r="I241" s="42"/>
      <c r="J241" s="42"/>
      <c r="K241" s="43"/>
    </row>
    <row r="242" spans="1:11" ht="13.5">
      <c r="A242" s="43"/>
      <c r="B242" s="43"/>
      <c r="C242" s="43"/>
      <c r="D242" s="41"/>
      <c r="E242" s="42"/>
      <c r="F242" s="43"/>
      <c r="G242" s="43"/>
      <c r="H242" s="42"/>
      <c r="I242" s="42"/>
      <c r="J242" s="42"/>
      <c r="K242" s="43"/>
    </row>
    <row r="243" spans="1:11" ht="13.5">
      <c r="A243" s="43"/>
      <c r="B243" s="43"/>
      <c r="C243" s="43"/>
      <c r="D243" s="41"/>
      <c r="E243" s="42"/>
      <c r="F243" s="43"/>
      <c r="G243" s="43"/>
      <c r="H243" s="42"/>
      <c r="I243" s="42"/>
      <c r="J243" s="42"/>
      <c r="K243" s="43"/>
    </row>
    <row r="244" spans="1:11" ht="13.5">
      <c r="A244" s="43"/>
      <c r="B244" s="43"/>
      <c r="C244" s="43"/>
      <c r="D244" s="41"/>
      <c r="E244" s="42"/>
      <c r="F244" s="43"/>
      <c r="G244" s="43"/>
      <c r="H244" s="42"/>
      <c r="I244" s="42"/>
      <c r="J244" s="42"/>
      <c r="K244" s="43"/>
    </row>
    <row r="245" spans="1:11" ht="13.5">
      <c r="A245" s="43"/>
      <c r="B245" s="43"/>
      <c r="C245" s="43"/>
      <c r="D245" s="41"/>
      <c r="E245" s="42"/>
      <c r="F245" s="43"/>
      <c r="G245" s="43"/>
      <c r="H245" s="42"/>
      <c r="I245" s="42"/>
      <c r="J245" s="42"/>
      <c r="K245" s="43"/>
    </row>
    <row r="246" spans="1:11" ht="13.5">
      <c r="A246" s="43"/>
      <c r="B246" s="43"/>
      <c r="C246" s="43"/>
      <c r="D246" s="41"/>
      <c r="E246" s="42"/>
      <c r="F246" s="43"/>
      <c r="G246" s="43"/>
      <c r="H246" s="42"/>
      <c r="I246" s="42"/>
      <c r="J246" s="42"/>
      <c r="K246" s="43"/>
    </row>
    <row r="247" spans="1:11" ht="13.5">
      <c r="A247" s="43"/>
      <c r="B247" s="43"/>
      <c r="C247" s="43"/>
      <c r="D247" s="41"/>
      <c r="E247" s="42"/>
      <c r="F247" s="43"/>
      <c r="G247" s="43"/>
      <c r="H247" s="42"/>
      <c r="I247" s="42"/>
      <c r="J247" s="42"/>
      <c r="K247" s="43"/>
    </row>
    <row r="248" spans="1:11" ht="13.5">
      <c r="A248" s="43"/>
      <c r="B248" s="43"/>
      <c r="C248" s="43"/>
      <c r="D248" s="41"/>
      <c r="E248" s="42"/>
      <c r="F248" s="43"/>
      <c r="G248" s="43"/>
      <c r="H248" s="42"/>
      <c r="I248" s="42"/>
      <c r="J248" s="42"/>
      <c r="K248" s="43"/>
    </row>
    <row r="249" spans="1:11" ht="13.5">
      <c r="A249" s="43"/>
      <c r="B249" s="43"/>
      <c r="C249" s="43"/>
      <c r="D249" s="41"/>
      <c r="E249" s="42"/>
      <c r="F249" s="43"/>
      <c r="G249" s="43"/>
      <c r="H249" s="42"/>
      <c r="I249" s="42"/>
      <c r="J249" s="42"/>
      <c r="K249" s="43"/>
    </row>
    <row r="250" spans="1:11" ht="13.5">
      <c r="A250" s="43"/>
      <c r="B250" s="43"/>
      <c r="C250" s="43"/>
      <c r="D250" s="41"/>
      <c r="E250" s="42"/>
      <c r="F250" s="43"/>
      <c r="G250" s="43"/>
      <c r="H250" s="42"/>
      <c r="I250" s="42"/>
      <c r="J250" s="42"/>
      <c r="K250" s="43"/>
    </row>
    <row r="251" spans="1:11" ht="13.5">
      <c r="A251" s="43"/>
      <c r="B251" s="43"/>
      <c r="C251" s="43"/>
      <c r="D251" s="41"/>
      <c r="E251" s="42"/>
      <c r="F251" s="43"/>
      <c r="G251" s="43"/>
      <c r="H251" s="42"/>
      <c r="I251" s="42"/>
      <c r="J251" s="42"/>
      <c r="K251" s="43"/>
    </row>
    <row r="252" spans="1:11" ht="13.5">
      <c r="A252" s="43"/>
      <c r="B252" s="43"/>
      <c r="C252" s="43"/>
      <c r="D252" s="41"/>
      <c r="E252" s="42"/>
      <c r="F252" s="43"/>
      <c r="G252" s="43"/>
      <c r="H252" s="42"/>
      <c r="I252" s="42"/>
      <c r="J252" s="42"/>
      <c r="K252" s="43"/>
    </row>
    <row r="253" spans="1:11" ht="13.5">
      <c r="A253" s="43"/>
      <c r="B253" s="43"/>
      <c r="C253" s="43"/>
      <c r="D253" s="41"/>
      <c r="E253" s="42"/>
      <c r="F253" s="43"/>
      <c r="G253" s="43"/>
      <c r="H253" s="42"/>
      <c r="I253" s="42"/>
      <c r="J253" s="42"/>
      <c r="K253" s="43"/>
    </row>
    <row r="254" spans="1:11" ht="13.5">
      <c r="A254" s="43"/>
      <c r="B254" s="43"/>
      <c r="C254" s="43"/>
      <c r="D254" s="41"/>
      <c r="E254" s="42"/>
      <c r="F254" s="43"/>
      <c r="G254" s="43"/>
      <c r="H254" s="42"/>
      <c r="I254" s="42"/>
      <c r="J254" s="42"/>
      <c r="K254" s="43"/>
    </row>
    <row r="255" spans="1:11" ht="13.5">
      <c r="A255" s="43"/>
      <c r="B255" s="43"/>
      <c r="C255" s="43"/>
      <c r="D255" s="41"/>
      <c r="E255" s="42"/>
      <c r="F255" s="43"/>
      <c r="G255" s="43"/>
      <c r="H255" s="42"/>
      <c r="I255" s="42"/>
      <c r="J255" s="42"/>
      <c r="K255" s="43"/>
    </row>
    <row r="256" spans="1:11" ht="13.5">
      <c r="A256" s="43"/>
      <c r="B256" s="43"/>
      <c r="C256" s="43"/>
      <c r="D256" s="41"/>
      <c r="E256" s="42"/>
      <c r="F256" s="43"/>
      <c r="G256" s="43"/>
      <c r="H256" s="42"/>
      <c r="I256" s="42"/>
      <c r="J256" s="42"/>
      <c r="K256" s="43"/>
    </row>
    <row r="257" spans="1:11" ht="13.5">
      <c r="A257" s="43"/>
      <c r="B257" s="43"/>
      <c r="C257" s="43"/>
      <c r="D257" s="41"/>
      <c r="E257" s="42"/>
      <c r="F257" s="43"/>
      <c r="G257" s="43"/>
      <c r="H257" s="42"/>
      <c r="I257" s="42"/>
      <c r="J257" s="42"/>
      <c r="K257" s="43"/>
    </row>
    <row r="258" spans="1:11" ht="13.5">
      <c r="A258" s="43"/>
      <c r="B258" s="43"/>
      <c r="C258" s="43"/>
      <c r="D258" s="41"/>
      <c r="E258" s="42"/>
      <c r="F258" s="43"/>
      <c r="G258" s="43"/>
      <c r="H258" s="42"/>
      <c r="I258" s="42"/>
      <c r="J258" s="42"/>
      <c r="K258" s="43"/>
    </row>
    <row r="259" spans="1:11" ht="13.5">
      <c r="A259" s="43"/>
      <c r="B259" s="43"/>
      <c r="C259" s="43"/>
      <c r="D259" s="41"/>
      <c r="E259" s="42"/>
      <c r="F259" s="43"/>
      <c r="G259" s="43"/>
      <c r="H259" s="42"/>
      <c r="I259" s="42"/>
      <c r="J259" s="42"/>
      <c r="K259" s="43"/>
    </row>
    <row r="260" spans="1:11" ht="13.5">
      <c r="A260" s="43"/>
      <c r="B260" s="43"/>
      <c r="C260" s="43"/>
      <c r="D260" s="41"/>
      <c r="E260" s="42"/>
      <c r="F260" s="43"/>
      <c r="G260" s="43"/>
      <c r="H260" s="42"/>
      <c r="I260" s="42"/>
      <c r="J260" s="42"/>
      <c r="K260" s="43"/>
    </row>
    <row r="261" spans="1:11" ht="13.5">
      <c r="A261" s="43"/>
      <c r="B261" s="43"/>
      <c r="C261" s="43"/>
      <c r="D261" s="41"/>
      <c r="E261" s="42"/>
      <c r="F261" s="43"/>
      <c r="G261" s="43"/>
      <c r="H261" s="42"/>
      <c r="I261" s="42"/>
      <c r="J261" s="42"/>
      <c r="K261" s="43"/>
    </row>
    <row r="262" spans="1:11" ht="13.5">
      <c r="A262" s="43"/>
      <c r="B262" s="43"/>
      <c r="C262" s="43"/>
      <c r="D262" s="41"/>
      <c r="E262" s="42"/>
      <c r="F262" s="43"/>
      <c r="G262" s="43"/>
      <c r="H262" s="42"/>
      <c r="I262" s="42"/>
      <c r="J262" s="42"/>
      <c r="K262" s="43"/>
    </row>
    <row r="263" spans="1:11" ht="13.5">
      <c r="A263" s="43"/>
      <c r="B263" s="43"/>
      <c r="C263" s="43"/>
      <c r="D263" s="41"/>
      <c r="E263" s="42"/>
      <c r="F263" s="43"/>
      <c r="G263" s="43"/>
      <c r="H263" s="42"/>
      <c r="I263" s="42"/>
      <c r="J263" s="42"/>
      <c r="K263" s="43"/>
    </row>
    <row r="264" spans="1:11" ht="13.5">
      <c r="A264" s="43"/>
      <c r="B264" s="43"/>
      <c r="C264" s="43"/>
      <c r="D264" s="41"/>
      <c r="E264" s="42"/>
      <c r="F264" s="43"/>
      <c r="G264" s="43"/>
      <c r="H264" s="42"/>
      <c r="I264" s="42"/>
      <c r="J264" s="42"/>
      <c r="K264" s="43"/>
    </row>
    <row r="265" spans="1:11" ht="13.5">
      <c r="A265" s="43"/>
      <c r="B265" s="43"/>
      <c r="C265" s="43"/>
      <c r="D265" s="41"/>
      <c r="E265" s="42"/>
      <c r="F265" s="43"/>
      <c r="G265" s="43"/>
      <c r="H265" s="42"/>
      <c r="I265" s="42"/>
      <c r="J265" s="42"/>
      <c r="K265" s="43"/>
    </row>
  </sheetData>
  <mergeCells count="8">
    <mergeCell ref="A186:K186"/>
    <mergeCell ref="A187:K187"/>
    <mergeCell ref="A188:K188"/>
    <mergeCell ref="A189:K189"/>
    <mergeCell ref="A1:K1"/>
    <mergeCell ref="A2:K2"/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2013-05-13T10:31:06Z</dcterms:modified>
  <cp:category/>
  <cp:version/>
  <cp:contentType/>
  <cp:contentStatus/>
</cp:coreProperties>
</file>