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542" activeTab="0"/>
  </bookViews>
  <sheets>
    <sheet name="functional" sheetId="1" r:id="rId1"/>
  </sheets>
  <definedNames>
    <definedName name="_xlnm.Print_Titles" localSheetId="0">'functional'!$6:$6</definedName>
  </definedNames>
  <calcPr fullCalcOnLoad="1"/>
</workbook>
</file>

<file path=xl/sharedStrings.xml><?xml version="1.0" encoding="utf-8"?>
<sst xmlns="http://schemas.openxmlformats.org/spreadsheetml/2006/main" count="195" uniqueCount="152">
  <si>
    <t>(հազար դրամ)</t>
  </si>
  <si>
    <t>այդ թվում`</t>
  </si>
  <si>
    <t>ԲԱԺԻՆ</t>
  </si>
  <si>
    <t>ԴԱՍ</t>
  </si>
  <si>
    <t>ԸՆԴԱՄԵՆԸ ԾԱԽՍԵՐ</t>
  </si>
  <si>
    <t>ԸՆԴՀԱՆՈՒՐ ԲՆՈՒՅԹԻ ՀԱՆՐԱՅԻՆ ԾԱՌԱՅՈՒԹՅՈՒՆՆԵՐ</t>
  </si>
  <si>
    <t>Օրենսդիր և գործադիր  մարմիններ, պետական կառավարում, ֆինանսական և հարկաբյուջետային հարաբերություններ, արտաքին հարաբերություններ</t>
  </si>
  <si>
    <t>Օրենսդիր և  գործադիր մարմիններ, պետական կառավարում</t>
  </si>
  <si>
    <t>Ֆինանսական և հարկաբյուջետային հարաբերություններ</t>
  </si>
  <si>
    <t>Արտաքին հարաբերություններ</t>
  </si>
  <si>
    <t>Ընդհանուր բնույթի ծառայություններ</t>
  </si>
  <si>
    <t>Ծրագրման և վիճակագրական ընդհանուր ծառայություններ</t>
  </si>
  <si>
    <t>Ընդհանուր բնույթի այլ ծառայություններ</t>
  </si>
  <si>
    <t xml:space="preserve"> Ընդհանուր բնույթի հետազոտական աշխատանք</t>
  </si>
  <si>
    <t>Ընդհանուր բնույթի հանրային ծառայությունների գծով հետազոտական և նախագծային աշխատանքներ</t>
  </si>
  <si>
    <t>Ընդհանուր բնույթի հանրային ծառայություններ (այլ դասերին չպատկանող)</t>
  </si>
  <si>
    <t>Պետական պարտքի գծով գործառնություններ</t>
  </si>
  <si>
    <t>Կառավարության տարբեր մակարդակների միջև իրականացվող ընդհանուր բնույթի տրանսֆերտներ</t>
  </si>
  <si>
    <t>ՊԱՇՏՊԱՆՈՒԹՅՈՒՆ</t>
  </si>
  <si>
    <t>Ռազմական պաշտպանություն</t>
  </si>
  <si>
    <t>Արտաքին ռազմական օգնություն</t>
  </si>
  <si>
    <t xml:space="preserve"> Արտաքին ռազմական օգնություն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</si>
  <si>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</si>
  <si>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</si>
  <si>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 ԵՎ ԴԱՏԱԿԱՆ ԳՈՐԾՈՒՆԵՈՒԹՅՈՒՆ</t>
  </si>
  <si>
    <t>Հասարակական կարգ և անվտանգություն</t>
  </si>
  <si>
    <t>Ոստիկանություն</t>
  </si>
  <si>
    <t>Ազգային անվտանգություն</t>
  </si>
  <si>
    <t>Փրկարար  ծառայություն</t>
  </si>
  <si>
    <t>Փրկարար ծառայություն</t>
  </si>
  <si>
    <t>Դատական գործունեություն և իրավական պաշտպանություն</t>
  </si>
  <si>
    <t>Դատարաններ</t>
  </si>
  <si>
    <t>Իրավական պաշտպանություն</t>
  </si>
  <si>
    <t>Դատախազություն</t>
  </si>
  <si>
    <t>Կալանավայրեր</t>
  </si>
  <si>
    <t>ՏՆՏԵՍԱԿԱՆ ՀԱՐԱԲԵՐՈՒԹՅՈՒՆՆԵՐ</t>
  </si>
  <si>
    <t>Ընդհանուր բնույթի տնտեսական, առևտրային և աշխատանքի գծով հարաբերություններ</t>
  </si>
  <si>
    <t>Ընդհանուր բնույթի տնտեսական և առևտրային  հարաբերություններ</t>
  </si>
  <si>
    <t>Գյուղատնտեսություն, անտառային տնտեսություն, ձկնորսություն և որսորդություն</t>
  </si>
  <si>
    <t>Գյուղատնտեսություն</t>
  </si>
  <si>
    <t>Անտառային տնտեսություն</t>
  </si>
  <si>
    <t xml:space="preserve"> Ոռոգում</t>
  </si>
  <si>
    <t>Վառելիք և էներգետիկա</t>
  </si>
  <si>
    <t>Միջուկային վառելիք</t>
  </si>
  <si>
    <t>Վառելիքի այլ տեսակներ</t>
  </si>
  <si>
    <t>Էլեկտրաէներգիա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</si>
  <si>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</si>
  <si>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</si>
  <si>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>Տրանսպորտ</t>
  </si>
  <si>
    <t>Ճանապարհային տրանսպորտ</t>
  </si>
  <si>
    <t>Օդային տրանսպորտ</t>
  </si>
  <si>
    <t>Խողովակաշարային և այլ տրանսպորտ</t>
  </si>
  <si>
    <t>Կապ</t>
  </si>
  <si>
    <t>Այլ բնագավառներ</t>
  </si>
  <si>
    <t>Զբոսաշրջություն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</si>
  <si>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</si>
  <si>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</si>
  <si>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Լեռնաարդյունահանման, արդյունաբերության և շինարարության  գծով հետազոտական և նախագծային աշխատանքներ</t>
  </si>
  <si>
    <t>Տնտեսական հարաբերություններ (այլ դասերին չպատկանող)</t>
  </si>
  <si>
    <t>ՇՐՋԱԿԱ  ՄԻՋԱՎԱՅՐԻ ՊԱՇՏՊԱՆՈՒԹՅՈՒՆ</t>
  </si>
  <si>
    <t>Աղբահանում</t>
  </si>
  <si>
    <t>Շրջակա միջավայրի աղտոտման դեմ պայքար</t>
  </si>
  <si>
    <t>Օդի աղտոտման դեմ պայքար</t>
  </si>
  <si>
    <t>Կենսաբազմազանության և բնության պաշտպանություն</t>
  </si>
  <si>
    <t>Շրջակա միջավայրի պաշտպանություն  (այլ դասերին չպատկանող)</t>
  </si>
  <si>
    <t xml:space="preserve"> ԲՆԱԿԱՐԱՆԱՅԻՆ ՇԻՆԱՐԱՐՈՒԹՅՈՒՆ ԵՎ ԿՈՄՈՒՆԱԼ ԾԱՌԱՅՈՒԹՅՈՒՆՆԵՐ</t>
  </si>
  <si>
    <t>Ջրամատակարարում</t>
  </si>
  <si>
    <t>Փողոցների լուսավորում</t>
  </si>
  <si>
    <t>Բնակարանային շինարարության և կոմունալ ծառայություններ  (այլ դասերին չպատկանող)</t>
  </si>
  <si>
    <t>ԱՌՈՂՋԱՊԱՀՈՒԹՅՈՒՆ</t>
  </si>
  <si>
    <t>Բժշկական ապրանքներ, սարքեր և սարքավորումներ</t>
  </si>
  <si>
    <t>Դեղագործական ապրանքներ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</si>
  <si>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</si>
  <si>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</si>
  <si>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</si>
  <si>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>Ստոմատոլոգիական ծառայություններ</t>
  </si>
  <si>
    <t>Պարաբժշկական ծառայություններ</t>
  </si>
  <si>
    <t>Հիվանդանոցային ծառայություններ</t>
  </si>
  <si>
    <t>Ընդհանուր բնույթի հիվանդանոցային ծառայություններ</t>
  </si>
  <si>
    <t>Մասնագիտացված հիվանդանոցային ծառայություններ</t>
  </si>
  <si>
    <t>Հանրային առողջապահական ծառայություններ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</si>
  <si>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</si>
  <si>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</si>
  <si>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</si>
  <si>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</si>
  <si>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</si>
  <si>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</si>
  <si>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ցուցահանդեսներ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</si>
  <si>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</si>
  <si>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</si>
  <si>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</si>
  <si>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</si>
  <si>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մշակութային արժեքների վերականգնում և պահպանում</t>
  </si>
  <si>
    <t>Ռադիո-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</si>
  <si>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</si>
  <si>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</si>
  <si>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</si>
  <si>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</si>
  <si>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</si>
  <si>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 xml:space="preserve">Քաղաքական կուսակցություններ, հասարակական կազմակերպություններ,արհմիություններ                          </t>
  </si>
  <si>
    <t>Հանգիստ, մշակույթ և կրոն (այլ դասերին չպատկանող)</t>
  </si>
  <si>
    <t>ԿՐԹՈՒԹՅՈՒՆ</t>
  </si>
  <si>
    <t>Նախադպրոցական և տարրական ընդհանուր կրթություն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</si>
  <si>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</si>
  <si>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</si>
  <si>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</si>
  <si>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 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</si>
  <si>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</si>
  <si>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</si>
  <si>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</si>
  <si>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</si>
  <si>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</si>
  <si>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</si>
  <si>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</si>
  <si>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</si>
  <si>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</si>
  <si>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</si>
  <si>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Կրթություն (այլ դասերին չպատկանող)</t>
  </si>
  <si>
    <t xml:space="preserve"> ՍՈՑԻԱԼԱԿԱՆ ՊԱՇՏՊԱՆՈՒԹՅՈՒՆ</t>
  </si>
  <si>
    <t>Վատառողջություն և անաշխատունակություն</t>
  </si>
  <si>
    <t xml:space="preserve"> Վատառողջություն</t>
  </si>
  <si>
    <t>Անաշխատունակություն</t>
  </si>
  <si>
    <t>Ծերություն</t>
  </si>
  <si>
    <t>Հարազատին կորցրած անձինք</t>
  </si>
  <si>
    <t>Ընտանիքի անդամներ և զավակներ</t>
  </si>
  <si>
    <t>Գործազրկություն</t>
  </si>
  <si>
    <t>Բնակարանային ապահովում</t>
  </si>
  <si>
    <t>Սոցիալական հատուկ արտոնություններ (այլ դասերին չպատկանող)</t>
  </si>
  <si>
    <t>Սոցիալական պաշտպանություն (այլ դասերին չպատկանող)</t>
  </si>
  <si>
    <t>Սոցիալական պաշտպանությանը տրամադրվող օժանդակ ծառայություններ (այլ դասերին չպատկանող)</t>
  </si>
  <si>
    <t xml:space="preserve"> ՀԻՄՆԱԿԱՆ ԲԱԺԻՆՆԵՐԻՆ ՉԴԱՍՎՈՂ ՊԱՀՈՒՍՏԱՅԻՆ ՖՈՆԴԵՐ</t>
  </si>
  <si>
    <t>ՀՀ կառավարության և համայնքների պահուստային ֆոնդ</t>
  </si>
  <si>
    <t>ՀՀ կառավարության պահուստային ֆոնդ</t>
  </si>
  <si>
    <t>ԽՈՒՄԲ</t>
  </si>
  <si>
    <t>(գործառական դասակարգմամբ)</t>
  </si>
  <si>
    <t>Աշխատակազմի (կադրերի) գծով ընդհանուր բնույթի ծառայություններ</t>
  </si>
  <si>
    <t>Երկաթուղային տրանսպորտ</t>
  </si>
  <si>
    <t>Նախադպրոցական կրթություն</t>
  </si>
  <si>
    <t>Մոր և մանկան բժշկական ծառայություններ</t>
  </si>
  <si>
    <t>Տարեկան պլան¹</t>
  </si>
  <si>
    <t>Տարեկան ճշտված պլանի կատարո-ղական (%)</t>
  </si>
  <si>
    <t xml:space="preserve">Տարեկան ճշտված պլան³ </t>
  </si>
  <si>
    <t>³ Հաշվի են առնված օրենքով ՀՀ կառավարությանը վերապահված լիազորությունների շրջանակներում կատարված փոփոխությունները:</t>
  </si>
  <si>
    <t>Հայաստանի Հանրապետության 2014 թվականի պետական բյուջեի ծախսերի վերաբերյալ</t>
  </si>
  <si>
    <t xml:space="preserve">¹ Հաստատված է «Հայաստանի Հանրապետության 2014 թվականի պետական բյուջեի մասին» Հայաստանի Հանրապետության օրենքով:                    </t>
  </si>
  <si>
    <t>²  Հաստատվել է ՀՀ կառավարության  19.12.2013թ. «Հայաստանի Հանրապետության 2014 թվականի պետական բյուջեի կատարումն ապահովող միջոցառումների մասին» N 1414-Ն որոշմամբ:</t>
  </si>
  <si>
    <t>ՀԱՇՎԵՏՎՈՒԹՅՈՒՆ</t>
  </si>
  <si>
    <t>Առաջին կիսամյակի պլան²</t>
  </si>
  <si>
    <t xml:space="preserve">Առաջին կիսամյակի ճշտված պլան³ </t>
  </si>
  <si>
    <t>Առաջին կիսամյակի ճշտված պլանի կատարո-ղական (%)</t>
  </si>
  <si>
    <t>Առաջին կիսամյակի փաստացի</t>
  </si>
  <si>
    <t>Նախաքննություն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</si>
</sst>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0"/>
    <numFmt numFmtId="166" formatCode="0.0%"/>
    <numFmt numFmtId="167" formatCode="_-* #,##0.00\ \ _-;\-* #,##0.00\ \ _-;_-* &quot;-&quot;??\ \ 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1"/>
      <name val="GHEA Grapalat"/>
      <family val="3"/>
    </font>
    <font>
      <sz val="12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64" fontId="5" fillId="0" borderId="0" xfId="42" applyNumberFormat="1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64" fontId="7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64" fontId="5" fillId="0" borderId="0" xfId="42" applyNumberFormat="1" applyFont="1" applyFill="1" applyBorder="1" applyAlignment="1">
      <alignment/>
    </xf>
    <xf numFmtId="0" fontId="6" fillId="0" borderId="0" xfId="0" applyFont="1" applyFill="1" applyAlignment="1">
      <alignment wrapText="1"/>
    </xf>
    <xf numFmtId="164" fontId="6" fillId="0" borderId="0" xfId="42" applyNumberFormat="1" applyFont="1" applyFill="1" applyAlignment="1">
      <alignment wrapText="1"/>
    </xf>
    <xf numFmtId="0" fontId="7" fillId="0" borderId="10" xfId="0" applyFont="1" applyFill="1" applyBorder="1" applyAlignment="1">
      <alignment textRotation="90"/>
    </xf>
    <xf numFmtId="0" fontId="5" fillId="0" borderId="12" xfId="0" applyFont="1" applyFill="1" applyBorder="1" applyAlignment="1">
      <alignment/>
    </xf>
    <xf numFmtId="166" fontId="7" fillId="0" borderId="13" xfId="58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7" fillId="0" borderId="15" xfId="0" applyFont="1" applyFill="1" applyBorder="1" applyAlignment="1">
      <alignment wrapText="1"/>
    </xf>
    <xf numFmtId="165" fontId="5" fillId="0" borderId="15" xfId="0" applyNumberFormat="1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164" fontId="7" fillId="0" borderId="12" xfId="42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164" fontId="7" fillId="0" borderId="16" xfId="42" applyNumberFormat="1" applyFont="1" applyFill="1" applyBorder="1" applyAlignment="1">
      <alignment/>
    </xf>
    <xf numFmtId="164" fontId="7" fillId="0" borderId="13" xfId="42" applyNumberFormat="1" applyFont="1" applyFill="1" applyBorder="1" applyAlignment="1">
      <alignment/>
    </xf>
    <xf numFmtId="164" fontId="5" fillId="0" borderId="16" xfId="42" applyNumberFormat="1" applyFont="1" applyFill="1" applyBorder="1" applyAlignment="1">
      <alignment/>
    </xf>
    <xf numFmtId="164" fontId="5" fillId="0" borderId="12" xfId="42" applyNumberFormat="1" applyFont="1" applyFill="1" applyBorder="1" applyAlignment="1">
      <alignment/>
    </xf>
    <xf numFmtId="166" fontId="5" fillId="0" borderId="16" xfId="58" applyNumberFormat="1" applyFont="1" applyFill="1" applyBorder="1" applyAlignment="1">
      <alignment/>
    </xf>
    <xf numFmtId="165" fontId="7" fillId="0" borderId="16" xfId="0" applyNumberFormat="1" applyFont="1" applyFill="1" applyBorder="1" applyAlignment="1">
      <alignment/>
    </xf>
    <xf numFmtId="166" fontId="7" fillId="0" borderId="16" xfId="58" applyNumberFormat="1" applyFont="1" applyFill="1" applyBorder="1" applyAlignment="1">
      <alignment/>
    </xf>
    <xf numFmtId="0" fontId="5" fillId="0" borderId="15" xfId="0" applyFont="1" applyFill="1" applyBorder="1" applyAlignment="1">
      <alignment horizontal="left" wrapText="1"/>
    </xf>
    <xf numFmtId="165" fontId="7" fillId="0" borderId="15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>
      <alignment horizontal="left" wrapText="1"/>
    </xf>
    <xf numFmtId="0" fontId="5" fillId="0" borderId="15" xfId="0" applyNumberFormat="1" applyFont="1" applyFill="1" applyBorder="1" applyAlignment="1">
      <alignment horizontal="left" wrapText="1"/>
    </xf>
    <xf numFmtId="165" fontId="7" fillId="0" borderId="17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64" fontId="5" fillId="0" borderId="17" xfId="42" applyNumberFormat="1" applyFont="1" applyFill="1" applyBorder="1" applyAlignment="1">
      <alignment/>
    </xf>
    <xf numFmtId="166" fontId="5" fillId="0" borderId="17" xfId="58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left" wrapText="1"/>
    </xf>
    <xf numFmtId="164" fontId="5" fillId="0" borderId="16" xfId="42" applyNumberFormat="1" applyFont="1" applyFill="1" applyBorder="1" applyAlignment="1">
      <alignment horizontal="right"/>
    </xf>
    <xf numFmtId="164" fontId="5" fillId="0" borderId="15" xfId="42" applyNumberFormat="1" applyFont="1" applyFill="1" applyBorder="1" applyAlignment="1">
      <alignment/>
    </xf>
    <xf numFmtId="167" fontId="8" fillId="0" borderId="0" xfId="55" applyNumberFormat="1" applyBorder="1" applyAlignment="1">
      <alignment horizontal="right" vertical="top"/>
      <protection/>
    </xf>
    <xf numFmtId="0" fontId="5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unctional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4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4.421875" style="2" bestFit="1" customWidth="1"/>
    <col min="2" max="3" width="4.8515625" style="2" bestFit="1" customWidth="1"/>
    <col min="4" max="4" width="39.421875" style="12" customWidth="1"/>
    <col min="5" max="5" width="18.57421875" style="3" customWidth="1"/>
    <col min="6" max="6" width="17.421875" style="2" customWidth="1"/>
    <col min="7" max="7" width="16.28125" style="2" customWidth="1"/>
    <col min="8" max="9" width="16.140625" style="3" customWidth="1"/>
    <col min="10" max="10" width="12.421875" style="3" customWidth="1"/>
    <col min="11" max="11" width="12.28125" style="2" customWidth="1"/>
    <col min="12" max="13" width="9.140625" style="2" customWidth="1"/>
    <col min="14" max="14" width="12.140625" style="2" bestFit="1" customWidth="1"/>
    <col min="15" max="15" width="8.57421875" style="2" customWidth="1"/>
    <col min="16" max="16384" width="9.140625" style="2" customWidth="1"/>
  </cols>
  <sheetData>
    <row r="1" spans="1:11" s="1" customFormat="1" ht="15" customHeight="1">
      <c r="A1" s="44" t="s">
        <v>146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1" customFormat="1" ht="17.25">
      <c r="A2" s="44" t="s">
        <v>143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2.75" customHeight="1">
      <c r="A3" s="45" t="s">
        <v>134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2.75" customHeight="1">
      <c r="A4" s="46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2.75" customHeight="1">
      <c r="A5" s="9"/>
      <c r="B5" s="9"/>
      <c r="C5" s="9"/>
      <c r="D5" s="9"/>
      <c r="E5" s="10"/>
      <c r="F5" s="9"/>
      <c r="G5" s="9"/>
      <c r="H5" s="10"/>
      <c r="I5" s="42"/>
      <c r="J5" s="10"/>
      <c r="K5" s="9"/>
    </row>
    <row r="6" spans="1:11" ht="107.25" customHeight="1">
      <c r="A6" s="11" t="s">
        <v>2</v>
      </c>
      <c r="B6" s="11" t="s">
        <v>133</v>
      </c>
      <c r="C6" s="11" t="s">
        <v>3</v>
      </c>
      <c r="D6" s="15"/>
      <c r="E6" s="6" t="s">
        <v>139</v>
      </c>
      <c r="F6" s="5" t="s">
        <v>141</v>
      </c>
      <c r="G6" s="4" t="s">
        <v>147</v>
      </c>
      <c r="H6" s="4" t="s">
        <v>148</v>
      </c>
      <c r="I6" s="4" t="s">
        <v>150</v>
      </c>
      <c r="J6" s="4" t="s">
        <v>140</v>
      </c>
      <c r="K6" s="4" t="s">
        <v>149</v>
      </c>
    </row>
    <row r="7" spans="1:11" ht="19.5" customHeight="1">
      <c r="A7" s="22"/>
      <c r="B7" s="22"/>
      <c r="C7" s="22"/>
      <c r="D7" s="16" t="s">
        <v>4</v>
      </c>
      <c r="E7" s="23">
        <f>SUM(E9,E29,E39,E55,E83,E93,E101,E119,E140,E161,E181)</f>
        <v>1246437412</v>
      </c>
      <c r="F7" s="24">
        <f>SUM(F9,F29,F39,F55,F83,F93,F101,F119,F140,F161,F181)</f>
        <v>1286113721.69</v>
      </c>
      <c r="G7" s="21">
        <f>SUM(G9,G29,G39,G55,G83,G93,G101,G119,G140,G161,G181)</f>
        <v>570383823.3000001</v>
      </c>
      <c r="H7" s="21">
        <f>SUM(H9,H29,H39,H55,H83,H93,H101,H119,H140,H161,H181)</f>
        <v>605066666.0500001</v>
      </c>
      <c r="I7" s="24">
        <f>SUM(I9,I29,I39,I55,I83,I93,I101,I119,I140,I161,I181)</f>
        <v>514526285.6499999</v>
      </c>
      <c r="J7" s="13">
        <f>I7/F7</f>
        <v>0.40006282257364745</v>
      </c>
      <c r="K7" s="13">
        <f>I7/H7</f>
        <v>0.8503629674543692</v>
      </c>
    </row>
    <row r="8" spans="1:11" s="3" customFormat="1" ht="17.25" customHeight="1">
      <c r="A8" s="25"/>
      <c r="B8" s="25"/>
      <c r="C8" s="25"/>
      <c r="D8" s="41" t="s">
        <v>1</v>
      </c>
      <c r="E8" s="25"/>
      <c r="F8" s="25"/>
      <c r="G8" s="25"/>
      <c r="H8" s="25"/>
      <c r="I8" s="25"/>
      <c r="J8" s="25"/>
      <c r="K8" s="25"/>
    </row>
    <row r="9" spans="1:11" ht="28.5">
      <c r="A9" s="28">
        <v>1</v>
      </c>
      <c r="B9" s="28"/>
      <c r="C9" s="22"/>
      <c r="D9" s="18" t="s">
        <v>5</v>
      </c>
      <c r="E9" s="23">
        <f>SUM(E11,E15,E19,E21,E23,E25,E27)</f>
        <v>218316442.3</v>
      </c>
      <c r="F9" s="23">
        <f>SUM(F11,F15,F19,F21,F23,F25,F27)</f>
        <v>226618133.02000004</v>
      </c>
      <c r="G9" s="21">
        <f>SUM(G11,G15,G19,G21,G23,G25,G27)</f>
        <v>105160662.8</v>
      </c>
      <c r="H9" s="21">
        <f>SUM(H11,H15,H19,H21,H23,H25,H27)</f>
        <v>111200893.32000001</v>
      </c>
      <c r="I9" s="23">
        <f>SUM(I11,I15,I19,I21,I23,I25,I27)</f>
        <v>96883742.78</v>
      </c>
      <c r="J9" s="29">
        <f>I9/F9</f>
        <v>0.42751981709887965</v>
      </c>
      <c r="K9" s="29">
        <f>I9/H9</f>
        <v>0.8712496805326922</v>
      </c>
    </row>
    <row r="10" spans="1:11" ht="14.25">
      <c r="A10" s="28"/>
      <c r="B10" s="28"/>
      <c r="C10" s="22"/>
      <c r="D10" s="17" t="s">
        <v>1</v>
      </c>
      <c r="E10" s="25"/>
      <c r="F10" s="25"/>
      <c r="G10" s="23"/>
      <c r="H10" s="23"/>
      <c r="I10" s="25"/>
      <c r="J10" s="27"/>
      <c r="K10" s="27"/>
    </row>
    <row r="11" spans="1:11" ht="54">
      <c r="A11" s="28"/>
      <c r="B11" s="28">
        <v>1</v>
      </c>
      <c r="C11" s="28"/>
      <c r="D11" s="30" t="s">
        <v>6</v>
      </c>
      <c r="E11" s="25">
        <f>SUM(E12:E14)</f>
        <v>86980138.3</v>
      </c>
      <c r="F11" s="25">
        <f>SUM(F12:F14)</f>
        <v>95141678.52000001</v>
      </c>
      <c r="G11" s="25">
        <f>SUM(G12:G14)</f>
        <v>41089116.800000004</v>
      </c>
      <c r="H11" s="25">
        <f>SUM(H12:H14)</f>
        <v>47059285.620000005</v>
      </c>
      <c r="I11" s="25">
        <f>SUM(I12:I14)</f>
        <v>37269746.11</v>
      </c>
      <c r="J11" s="27">
        <f aca="true" t="shared" si="0" ref="J11:J29">I11/F11</f>
        <v>0.39172891092272893</v>
      </c>
      <c r="K11" s="27">
        <f aca="true" t="shared" si="1" ref="K11:K29">I11/H11</f>
        <v>0.7919743281049831</v>
      </c>
    </row>
    <row r="12" spans="1:11" ht="27">
      <c r="A12" s="28"/>
      <c r="B12" s="28"/>
      <c r="C12" s="28">
        <v>1</v>
      </c>
      <c r="D12" s="30" t="s">
        <v>7</v>
      </c>
      <c r="E12" s="25">
        <v>17910570.7</v>
      </c>
      <c r="F12" s="25">
        <v>18149989.6</v>
      </c>
      <c r="G12" s="25">
        <v>7001462.2</v>
      </c>
      <c r="H12" s="25">
        <v>7115011.7</v>
      </c>
      <c r="I12" s="25">
        <v>5765653.51</v>
      </c>
      <c r="J12" s="27">
        <f t="shared" si="0"/>
        <v>0.3176670420791866</v>
      </c>
      <c r="K12" s="27">
        <f t="shared" si="1"/>
        <v>0.810350531117187</v>
      </c>
    </row>
    <row r="13" spans="1:11" ht="27">
      <c r="A13" s="28"/>
      <c r="B13" s="28"/>
      <c r="C13" s="28">
        <v>2</v>
      </c>
      <c r="D13" s="30" t="s">
        <v>8</v>
      </c>
      <c r="E13" s="25">
        <v>56985443.3</v>
      </c>
      <c r="F13" s="25">
        <v>64544912.2</v>
      </c>
      <c r="G13" s="25">
        <v>28242313.6</v>
      </c>
      <c r="H13" s="25">
        <v>33736280.5</v>
      </c>
      <c r="I13" s="25">
        <v>25652153.1</v>
      </c>
      <c r="J13" s="27">
        <f t="shared" si="0"/>
        <v>0.3974310635130123</v>
      </c>
      <c r="K13" s="27">
        <f t="shared" si="1"/>
        <v>0.7603728899515168</v>
      </c>
    </row>
    <row r="14" spans="1:11" ht="14.25">
      <c r="A14" s="28"/>
      <c r="B14" s="28"/>
      <c r="C14" s="28">
        <v>3</v>
      </c>
      <c r="D14" s="30" t="s">
        <v>9</v>
      </c>
      <c r="E14" s="25">
        <v>12084124.3</v>
      </c>
      <c r="F14" s="25">
        <v>12446776.72</v>
      </c>
      <c r="G14" s="25">
        <v>5845341</v>
      </c>
      <c r="H14" s="25">
        <v>6207993.42</v>
      </c>
      <c r="I14" s="25">
        <v>5851939.5</v>
      </c>
      <c r="J14" s="27">
        <f t="shared" si="0"/>
        <v>0.4701570239142202</v>
      </c>
      <c r="K14" s="27">
        <f t="shared" si="1"/>
        <v>0.9426458928173285</v>
      </c>
    </row>
    <row r="15" spans="1:11" ht="14.25">
      <c r="A15" s="28"/>
      <c r="B15" s="28">
        <v>3</v>
      </c>
      <c r="C15" s="28"/>
      <c r="D15" s="30" t="s">
        <v>10</v>
      </c>
      <c r="E15" s="25">
        <f>SUM(E16:E18)</f>
        <v>3120949.4000000004</v>
      </c>
      <c r="F15" s="25">
        <f>SUM(F16:F18)</f>
        <v>3139707.7</v>
      </c>
      <c r="G15" s="26">
        <f>SUM(G16:G18)</f>
        <v>1133061.1</v>
      </c>
      <c r="H15" s="26">
        <f>SUM(H16:H18)</f>
        <v>1147980.7</v>
      </c>
      <c r="I15" s="25">
        <f>SUM(I16:I18)</f>
        <v>1018323.77</v>
      </c>
      <c r="J15" s="27">
        <f t="shared" si="0"/>
        <v>0.3243371253954628</v>
      </c>
      <c r="K15" s="27">
        <f t="shared" si="1"/>
        <v>0.887056524556554</v>
      </c>
    </row>
    <row r="16" spans="1:11" ht="27">
      <c r="A16" s="28"/>
      <c r="B16" s="28"/>
      <c r="C16" s="28">
        <v>1</v>
      </c>
      <c r="D16" s="30" t="s">
        <v>135</v>
      </c>
      <c r="E16" s="25">
        <v>599461.8</v>
      </c>
      <c r="F16" s="25">
        <v>618220.1</v>
      </c>
      <c r="G16" s="25">
        <v>234111.6</v>
      </c>
      <c r="H16" s="25">
        <v>249031.2</v>
      </c>
      <c r="I16" s="25">
        <v>222514.39</v>
      </c>
      <c r="J16" s="27">
        <f t="shared" si="0"/>
        <v>0.35992745949217764</v>
      </c>
      <c r="K16" s="27">
        <f t="shared" si="1"/>
        <v>0.893520129204694</v>
      </c>
    </row>
    <row r="17" spans="1:11" ht="27">
      <c r="A17" s="28"/>
      <c r="B17" s="28"/>
      <c r="C17" s="28">
        <v>2</v>
      </c>
      <c r="D17" s="30" t="s">
        <v>11</v>
      </c>
      <c r="E17" s="25">
        <v>1543840.1</v>
      </c>
      <c r="F17" s="25">
        <v>1543840.1</v>
      </c>
      <c r="G17" s="25">
        <v>497224.3</v>
      </c>
      <c r="H17" s="25">
        <v>497224.3</v>
      </c>
      <c r="I17" s="25">
        <v>432043.64</v>
      </c>
      <c r="J17" s="27">
        <f t="shared" si="0"/>
        <v>0.27984999223689033</v>
      </c>
      <c r="K17" s="27">
        <f t="shared" si="1"/>
        <v>0.8689109522603783</v>
      </c>
    </row>
    <row r="18" spans="1:11" ht="14.25">
      <c r="A18" s="28"/>
      <c r="B18" s="28"/>
      <c r="C18" s="28">
        <v>3</v>
      </c>
      <c r="D18" s="30" t="s">
        <v>12</v>
      </c>
      <c r="E18" s="25">
        <v>977647.5</v>
      </c>
      <c r="F18" s="25">
        <v>977647.5</v>
      </c>
      <c r="G18" s="25">
        <v>401725.2</v>
      </c>
      <c r="H18" s="25">
        <v>401725.2</v>
      </c>
      <c r="I18" s="25">
        <v>363765.74</v>
      </c>
      <c r="J18" s="27">
        <f t="shared" si="0"/>
        <v>0.372082718975909</v>
      </c>
      <c r="K18" s="27">
        <f t="shared" si="1"/>
        <v>0.9055088901567538</v>
      </c>
    </row>
    <row r="19" spans="1:11" ht="27">
      <c r="A19" s="28"/>
      <c r="B19" s="28">
        <v>4</v>
      </c>
      <c r="C19" s="28"/>
      <c r="D19" s="30" t="s">
        <v>13</v>
      </c>
      <c r="E19" s="25">
        <f>E20</f>
        <v>9402778.4</v>
      </c>
      <c r="F19" s="25">
        <f>F20</f>
        <v>9352778.4</v>
      </c>
      <c r="G19" s="25">
        <f>G20</f>
        <v>4236487.4</v>
      </c>
      <c r="H19" s="25">
        <f>H20</f>
        <v>4212487.4</v>
      </c>
      <c r="I19" s="25">
        <f>I20</f>
        <v>3943245.92</v>
      </c>
      <c r="J19" s="27">
        <f t="shared" si="0"/>
        <v>0.4216122473296277</v>
      </c>
      <c r="K19" s="27">
        <f t="shared" si="1"/>
        <v>0.9360849174290704</v>
      </c>
    </row>
    <row r="20" spans="1:11" ht="27">
      <c r="A20" s="28"/>
      <c r="B20" s="28"/>
      <c r="C20" s="28">
        <v>1</v>
      </c>
      <c r="D20" s="30" t="s">
        <v>13</v>
      </c>
      <c r="E20" s="25">
        <v>9402778.4</v>
      </c>
      <c r="F20" s="25">
        <v>9352778.4</v>
      </c>
      <c r="G20" s="25">
        <v>4236487.4</v>
      </c>
      <c r="H20" s="25">
        <v>4212487.4</v>
      </c>
      <c r="I20" s="25">
        <v>3943245.92</v>
      </c>
      <c r="J20" s="27">
        <f t="shared" si="0"/>
        <v>0.4216122473296277</v>
      </c>
      <c r="K20" s="27">
        <f t="shared" si="1"/>
        <v>0.9360849174290704</v>
      </c>
    </row>
    <row r="21" spans="1:11" ht="40.5">
      <c r="A21" s="28"/>
      <c r="B21" s="28">
        <v>5</v>
      </c>
      <c r="C21" s="28"/>
      <c r="D21" s="30" t="s">
        <v>14</v>
      </c>
      <c r="E21" s="25">
        <f>E22</f>
        <v>1696676.5</v>
      </c>
      <c r="F21" s="25">
        <f>F22</f>
        <v>1746676.5</v>
      </c>
      <c r="G21" s="25">
        <f>G22</f>
        <v>763504.3</v>
      </c>
      <c r="H21" s="25">
        <f>H22</f>
        <v>787504.3</v>
      </c>
      <c r="I21" s="25">
        <f>I22</f>
        <v>787468.5</v>
      </c>
      <c r="J21" s="27">
        <f t="shared" si="0"/>
        <v>0.45083820615895387</v>
      </c>
      <c r="K21" s="27">
        <f t="shared" si="1"/>
        <v>0.999954539930766</v>
      </c>
    </row>
    <row r="22" spans="1:11" ht="40.5">
      <c r="A22" s="28"/>
      <c r="B22" s="28"/>
      <c r="C22" s="28">
        <v>1</v>
      </c>
      <c r="D22" s="20" t="s">
        <v>14</v>
      </c>
      <c r="E22" s="25">
        <v>1696676.5</v>
      </c>
      <c r="F22" s="25">
        <v>1746676.5</v>
      </c>
      <c r="G22" s="25">
        <v>763504.3</v>
      </c>
      <c r="H22" s="25">
        <v>787504.3</v>
      </c>
      <c r="I22" s="25">
        <v>787468.5</v>
      </c>
      <c r="J22" s="27">
        <f t="shared" si="0"/>
        <v>0.45083820615895387</v>
      </c>
      <c r="K22" s="27">
        <f t="shared" si="1"/>
        <v>0.999954539930766</v>
      </c>
    </row>
    <row r="23" spans="1:11" ht="40.5">
      <c r="A23" s="28"/>
      <c r="B23" s="28">
        <v>6</v>
      </c>
      <c r="C23" s="28"/>
      <c r="D23" s="20" t="s">
        <v>15</v>
      </c>
      <c r="E23" s="25">
        <f>E24</f>
        <v>12718158.8</v>
      </c>
      <c r="F23" s="25">
        <f>F24</f>
        <v>12839551</v>
      </c>
      <c r="G23" s="25">
        <f>G24</f>
        <v>6453028.4</v>
      </c>
      <c r="H23" s="25">
        <f>H24</f>
        <v>6508170.5</v>
      </c>
      <c r="I23" s="25">
        <f>I24</f>
        <v>3116396.75</v>
      </c>
      <c r="J23" s="27">
        <f t="shared" si="0"/>
        <v>0.2427185148452621</v>
      </c>
      <c r="K23" s="27">
        <f t="shared" si="1"/>
        <v>0.4788437472558532</v>
      </c>
    </row>
    <row r="24" spans="1:11" ht="40.5">
      <c r="A24" s="28"/>
      <c r="B24" s="28"/>
      <c r="C24" s="28">
        <v>1</v>
      </c>
      <c r="D24" s="20" t="s">
        <v>15</v>
      </c>
      <c r="E24" s="25">
        <v>12718158.8</v>
      </c>
      <c r="F24" s="25">
        <v>12839551</v>
      </c>
      <c r="G24" s="25">
        <v>6453028.4</v>
      </c>
      <c r="H24" s="25">
        <v>6508170.5</v>
      </c>
      <c r="I24" s="25">
        <v>3116396.75</v>
      </c>
      <c r="J24" s="27">
        <f t="shared" si="0"/>
        <v>0.2427185148452621</v>
      </c>
      <c r="K24" s="27">
        <f t="shared" si="1"/>
        <v>0.4788437472558532</v>
      </c>
    </row>
    <row r="25" spans="1:11" ht="27">
      <c r="A25" s="28"/>
      <c r="B25" s="28">
        <v>7</v>
      </c>
      <c r="C25" s="28"/>
      <c r="D25" s="20" t="s">
        <v>16</v>
      </c>
      <c r="E25" s="25">
        <f>E26</f>
        <v>63385898.6</v>
      </c>
      <c r="F25" s="25">
        <f>F26</f>
        <v>63385898.6</v>
      </c>
      <c r="G25" s="25">
        <f>G26</f>
        <v>30979543.6</v>
      </c>
      <c r="H25" s="25">
        <f>H26</f>
        <v>30979543.6</v>
      </c>
      <c r="I25" s="25">
        <f>I26</f>
        <v>30257225.8</v>
      </c>
      <c r="J25" s="27">
        <f t="shared" si="0"/>
        <v>0.4773494810090142</v>
      </c>
      <c r="K25" s="27">
        <f t="shared" si="1"/>
        <v>0.9766840399804986</v>
      </c>
    </row>
    <row r="26" spans="1:11" ht="27">
      <c r="A26" s="28"/>
      <c r="B26" s="28"/>
      <c r="C26" s="28">
        <v>1</v>
      </c>
      <c r="D26" s="20" t="s">
        <v>16</v>
      </c>
      <c r="E26" s="25">
        <v>63385898.6</v>
      </c>
      <c r="F26" s="25">
        <v>63385898.6</v>
      </c>
      <c r="G26" s="25">
        <v>30979543.6</v>
      </c>
      <c r="H26" s="25">
        <v>30979543.6</v>
      </c>
      <c r="I26" s="25">
        <v>30257225.8</v>
      </c>
      <c r="J26" s="27">
        <f t="shared" si="0"/>
        <v>0.4773494810090142</v>
      </c>
      <c r="K26" s="27">
        <f t="shared" si="1"/>
        <v>0.9766840399804986</v>
      </c>
    </row>
    <row r="27" spans="1:11" ht="40.5">
      <c r="A27" s="28"/>
      <c r="B27" s="28">
        <v>8</v>
      </c>
      <c r="C27" s="28"/>
      <c r="D27" s="20" t="s">
        <v>17</v>
      </c>
      <c r="E27" s="25">
        <f>E28</f>
        <v>41011842.3</v>
      </c>
      <c r="F27" s="25">
        <f>F28</f>
        <v>41011842.3</v>
      </c>
      <c r="G27" s="25">
        <f>G28</f>
        <v>20505921.2</v>
      </c>
      <c r="H27" s="25">
        <f>H28</f>
        <v>20505921.2</v>
      </c>
      <c r="I27" s="25">
        <f>I28</f>
        <v>20491335.93</v>
      </c>
      <c r="J27" s="27">
        <f t="shared" si="0"/>
        <v>0.49964436564704146</v>
      </c>
      <c r="K27" s="27">
        <f t="shared" si="1"/>
        <v>0.9992887288574971</v>
      </c>
    </row>
    <row r="28" spans="1:11" ht="40.5">
      <c r="A28" s="28"/>
      <c r="B28" s="28"/>
      <c r="C28" s="28">
        <v>1</v>
      </c>
      <c r="D28" s="20" t="s">
        <v>17</v>
      </c>
      <c r="E28" s="25">
        <v>41011842.3</v>
      </c>
      <c r="F28" s="25">
        <v>41011842.3</v>
      </c>
      <c r="G28" s="25">
        <v>20505921.2</v>
      </c>
      <c r="H28" s="25">
        <v>20505921.2</v>
      </c>
      <c r="I28" s="25">
        <v>20491335.93</v>
      </c>
      <c r="J28" s="27">
        <f t="shared" si="0"/>
        <v>0.49964436564704146</v>
      </c>
      <c r="K28" s="27">
        <f t="shared" si="1"/>
        <v>0.9992887288574971</v>
      </c>
    </row>
    <row r="29" spans="1:11" ht="14.25">
      <c r="A29" s="28">
        <v>2</v>
      </c>
      <c r="B29" s="28"/>
      <c r="C29" s="22"/>
      <c r="D29" s="18" t="s">
        <v>18</v>
      </c>
      <c r="E29" s="23">
        <f>SUM(E31,E33,E35,E37)</f>
        <v>194085891.80000004</v>
      </c>
      <c r="F29" s="23">
        <f>SUM(F31,F33,F35,F37)</f>
        <v>194366901.38000003</v>
      </c>
      <c r="G29" s="21">
        <f>SUM(G31,G33,G35,G37)</f>
        <v>94511707.4</v>
      </c>
      <c r="H29" s="21">
        <f>SUM(H31,H33,H35,H37)</f>
        <v>95914134.23</v>
      </c>
      <c r="I29" s="23">
        <f>SUM(I31,I33,I35,I37)</f>
        <v>82173924.4</v>
      </c>
      <c r="J29" s="29">
        <f t="shared" si="0"/>
        <v>0.42277735466567223</v>
      </c>
      <c r="K29" s="29">
        <f t="shared" si="1"/>
        <v>0.8567446816852741</v>
      </c>
    </row>
    <row r="30" spans="1:11" ht="14.25">
      <c r="A30" s="28"/>
      <c r="B30" s="28"/>
      <c r="C30" s="22"/>
      <c r="D30" s="17" t="s">
        <v>1</v>
      </c>
      <c r="E30" s="25"/>
      <c r="F30" s="25"/>
      <c r="G30" s="25"/>
      <c r="H30" s="25"/>
      <c r="I30" s="25"/>
      <c r="J30" s="27"/>
      <c r="K30" s="27"/>
    </row>
    <row r="31" spans="1:11" ht="14.25">
      <c r="A31" s="28"/>
      <c r="B31" s="28">
        <v>1</v>
      </c>
      <c r="C31" s="22"/>
      <c r="D31" s="20" t="s">
        <v>19</v>
      </c>
      <c r="E31" s="25">
        <f>E32</f>
        <v>187176438.3</v>
      </c>
      <c r="F31" s="25">
        <f>F32</f>
        <v>187176438.3</v>
      </c>
      <c r="G31" s="25">
        <f>G32</f>
        <v>91134587.5</v>
      </c>
      <c r="H31" s="25">
        <f>H32</f>
        <v>92346355.8</v>
      </c>
      <c r="I31" s="25">
        <f>I32</f>
        <v>79692280.78</v>
      </c>
      <c r="J31" s="27">
        <f aca="true" t="shared" si="2" ref="J31:J39">I31/F31</f>
        <v>0.4257602158893094</v>
      </c>
      <c r="K31" s="27">
        <f aca="true" t="shared" si="3" ref="K31:K39">I31/H31</f>
        <v>0.8629715822527347</v>
      </c>
    </row>
    <row r="32" spans="1:11" ht="14.25">
      <c r="A32" s="28"/>
      <c r="B32" s="28"/>
      <c r="C32" s="28">
        <v>1</v>
      </c>
      <c r="D32" s="20" t="s">
        <v>19</v>
      </c>
      <c r="E32" s="25">
        <v>187176438.3</v>
      </c>
      <c r="F32" s="25">
        <v>187176438.3</v>
      </c>
      <c r="G32" s="25">
        <v>91134587.5</v>
      </c>
      <c r="H32" s="25">
        <v>92346355.8</v>
      </c>
      <c r="I32" s="25">
        <v>79692280.78</v>
      </c>
      <c r="J32" s="27">
        <f t="shared" si="2"/>
        <v>0.4257602158893094</v>
      </c>
      <c r="K32" s="27">
        <f t="shared" si="3"/>
        <v>0.8629715822527347</v>
      </c>
    </row>
    <row r="33" spans="1:11" ht="14.25">
      <c r="A33" s="28"/>
      <c r="B33" s="28">
        <v>3</v>
      </c>
      <c r="C33" s="22"/>
      <c r="D33" s="20" t="s">
        <v>20</v>
      </c>
      <c r="E33" s="25">
        <f>E34</f>
        <v>156661.9</v>
      </c>
      <c r="F33" s="25">
        <f>F34</f>
        <v>156661.9</v>
      </c>
      <c r="G33" s="25">
        <f>G34</f>
        <v>78331</v>
      </c>
      <c r="H33" s="25">
        <f>H34</f>
        <v>78331</v>
      </c>
      <c r="I33" s="25">
        <f>I34</f>
        <v>77284.48</v>
      </c>
      <c r="J33" s="27">
        <f t="shared" si="2"/>
        <v>0.4933202010188821</v>
      </c>
      <c r="K33" s="27">
        <f t="shared" si="3"/>
        <v>0.986639772248535</v>
      </c>
    </row>
    <row r="34" spans="1:11" ht="14.25">
      <c r="A34" s="28"/>
      <c r="B34" s="28"/>
      <c r="C34" s="28">
        <v>1</v>
      </c>
      <c r="D34" s="20" t="s">
        <v>21</v>
      </c>
      <c r="E34" s="25">
        <v>156661.9</v>
      </c>
      <c r="F34" s="25">
        <v>156661.9</v>
      </c>
      <c r="G34" s="25">
        <v>78331</v>
      </c>
      <c r="H34" s="25">
        <v>78331</v>
      </c>
      <c r="I34" s="25">
        <v>77284.48</v>
      </c>
      <c r="J34" s="27">
        <f t="shared" si="2"/>
        <v>0.4933202010188821</v>
      </c>
      <c r="K34" s="27">
        <f t="shared" si="3"/>
        <v>0.986639772248535</v>
      </c>
    </row>
    <row r="35" spans="1:11" ht="40.5">
      <c r="A35" s="28"/>
      <c r="B35" s="28">
        <v>4</v>
      </c>
      <c r="C35" s="22"/>
      <c r="D35" s="20" t="s">
        <v>22</v>
      </c>
      <c r="E35" s="25">
        <f>E36</f>
        <v>1494284.3</v>
      </c>
      <c r="F35" s="25">
        <f>F36</f>
        <v>1494284.3</v>
      </c>
      <c r="G35" s="25">
        <f>G36</f>
        <v>672427.9</v>
      </c>
      <c r="H35" s="25">
        <f>H36</f>
        <v>672427.9</v>
      </c>
      <c r="I35" s="25">
        <f>I36</f>
        <v>518775.75</v>
      </c>
      <c r="J35" s="27">
        <f t="shared" si="2"/>
        <v>0.3471733926402091</v>
      </c>
      <c r="K35" s="27">
        <f t="shared" si="3"/>
        <v>0.7714964682458892</v>
      </c>
    </row>
    <row r="36" spans="1:11" ht="40.5">
      <c r="A36" s="28"/>
      <c r="B36" s="28"/>
      <c r="C36" s="28">
        <v>1</v>
      </c>
      <c r="D36" s="20" t="s">
        <v>22</v>
      </c>
      <c r="E36" s="25">
        <v>1494284.3</v>
      </c>
      <c r="F36" s="25">
        <v>1494284.3</v>
      </c>
      <c r="G36" s="25">
        <v>672427.9</v>
      </c>
      <c r="H36" s="25">
        <v>672427.9</v>
      </c>
      <c r="I36" s="25">
        <v>518775.75</v>
      </c>
      <c r="J36" s="27">
        <f t="shared" si="2"/>
        <v>0.3471733926402091</v>
      </c>
      <c r="K36" s="27">
        <f t="shared" si="3"/>
        <v>0.7714964682458892</v>
      </c>
    </row>
    <row r="37" spans="1:11" ht="27">
      <c r="A37" s="28"/>
      <c r="B37" s="28">
        <v>5</v>
      </c>
      <c r="C37" s="28"/>
      <c r="D37" s="20" t="s">
        <v>23</v>
      </c>
      <c r="E37" s="25">
        <f>E38</f>
        <v>5258507.3</v>
      </c>
      <c r="F37" s="25">
        <f>F38</f>
        <v>5539516.88</v>
      </c>
      <c r="G37" s="25">
        <f>G38</f>
        <v>2626361</v>
      </c>
      <c r="H37" s="25">
        <f>H38</f>
        <v>2817019.53</v>
      </c>
      <c r="I37" s="25">
        <f>I38</f>
        <v>1885583.39</v>
      </c>
      <c r="J37" s="27">
        <f t="shared" si="2"/>
        <v>0.3403876964086442</v>
      </c>
      <c r="K37" s="27">
        <f t="shared" si="3"/>
        <v>0.6693540353268336</v>
      </c>
    </row>
    <row r="38" spans="1:11" ht="27">
      <c r="A38" s="28"/>
      <c r="B38" s="28"/>
      <c r="C38" s="28">
        <v>1</v>
      </c>
      <c r="D38" s="20" t="s">
        <v>23</v>
      </c>
      <c r="E38" s="25">
        <v>5258507.3</v>
      </c>
      <c r="F38" s="25">
        <v>5539516.88</v>
      </c>
      <c r="G38" s="25">
        <v>2626361</v>
      </c>
      <c r="H38" s="25">
        <v>2817019.53</v>
      </c>
      <c r="I38" s="25">
        <v>1885583.39</v>
      </c>
      <c r="J38" s="27">
        <f t="shared" si="2"/>
        <v>0.3403876964086442</v>
      </c>
      <c r="K38" s="27">
        <f t="shared" si="3"/>
        <v>0.6693540353268336</v>
      </c>
    </row>
    <row r="39" spans="1:11" ht="42.75">
      <c r="A39" s="28">
        <v>3</v>
      </c>
      <c r="B39" s="28"/>
      <c r="C39" s="22"/>
      <c r="D39" s="18" t="s">
        <v>24</v>
      </c>
      <c r="E39" s="23">
        <f>SUM(E41,E44,E46,E49,E51,E53)</f>
        <v>82474188.10000001</v>
      </c>
      <c r="F39" s="23">
        <f>SUM(F41,F44,F46,F49,F51,F53)</f>
        <v>104243645.10000001</v>
      </c>
      <c r="G39" s="23">
        <f>SUM(G41,G44,G46,G49,G51,G53)</f>
        <v>36179848.2</v>
      </c>
      <c r="H39" s="23">
        <f>SUM(H41,H44,H46,H49,H51,H53)</f>
        <v>47766429.300000004</v>
      </c>
      <c r="I39" s="23">
        <f>SUM(I41,I44,I46,I49,I51,I53)</f>
        <v>41601875.38</v>
      </c>
      <c r="J39" s="29">
        <f t="shared" si="2"/>
        <v>0.39908308405842574</v>
      </c>
      <c r="K39" s="29">
        <f t="shared" si="3"/>
        <v>0.8709437985978994</v>
      </c>
    </row>
    <row r="40" spans="1:11" ht="14.25">
      <c r="A40" s="28"/>
      <c r="B40" s="28"/>
      <c r="C40" s="22"/>
      <c r="D40" s="17" t="s">
        <v>1</v>
      </c>
      <c r="E40" s="25"/>
      <c r="F40" s="25"/>
      <c r="G40" s="25"/>
      <c r="H40" s="25"/>
      <c r="I40" s="25"/>
      <c r="J40" s="27"/>
      <c r="K40" s="27"/>
    </row>
    <row r="41" spans="1:11" ht="14.25">
      <c r="A41" s="28"/>
      <c r="B41" s="28">
        <v>1</v>
      </c>
      <c r="C41" s="22"/>
      <c r="D41" s="20" t="s">
        <v>25</v>
      </c>
      <c r="E41" s="25">
        <f>SUM(E42:E43)</f>
        <v>52476229</v>
      </c>
      <c r="F41" s="25">
        <f>SUM(F42:F43)</f>
        <v>74245686</v>
      </c>
      <c r="G41" s="26">
        <f>SUM(G42:G43)</f>
        <v>23829603.6</v>
      </c>
      <c r="H41" s="26">
        <f>SUM(H42:H43)</f>
        <v>35416184.7</v>
      </c>
      <c r="I41" s="25">
        <f>SUM(I42:I43)</f>
        <v>31304311.849999998</v>
      </c>
      <c r="J41" s="27">
        <f aca="true" t="shared" si="4" ref="J41:J55">I41/F41</f>
        <v>0.42163139081239004</v>
      </c>
      <c r="K41" s="27">
        <f aca="true" t="shared" si="5" ref="K41:K55">I41/H41</f>
        <v>0.8838984807417721</v>
      </c>
    </row>
    <row r="42" spans="1:11" ht="14.25">
      <c r="A42" s="28"/>
      <c r="B42" s="28"/>
      <c r="C42" s="28">
        <v>1</v>
      </c>
      <c r="D42" s="20" t="s">
        <v>26</v>
      </c>
      <c r="E42" s="25">
        <v>33321041.5</v>
      </c>
      <c r="F42" s="25">
        <v>55000298.9</v>
      </c>
      <c r="G42" s="25">
        <v>15445919.8</v>
      </c>
      <c r="H42" s="25">
        <v>27002383.4</v>
      </c>
      <c r="I42" s="25">
        <v>23780112.88</v>
      </c>
      <c r="J42" s="27">
        <f t="shared" si="4"/>
        <v>0.4323633390290539</v>
      </c>
      <c r="K42" s="27">
        <f t="shared" si="5"/>
        <v>0.8806671814014758</v>
      </c>
    </row>
    <row r="43" spans="1:11" ht="14.25">
      <c r="A43" s="28"/>
      <c r="B43" s="28"/>
      <c r="C43" s="28">
        <v>2</v>
      </c>
      <c r="D43" s="20" t="s">
        <v>27</v>
      </c>
      <c r="E43" s="25">
        <v>19155187.5</v>
      </c>
      <c r="F43" s="25">
        <v>19245387.1</v>
      </c>
      <c r="G43" s="25">
        <v>8383683.8</v>
      </c>
      <c r="H43" s="25">
        <v>8413801.3</v>
      </c>
      <c r="I43" s="25">
        <v>7524198.97</v>
      </c>
      <c r="J43" s="27">
        <f t="shared" si="4"/>
        <v>0.3909611654420814</v>
      </c>
      <c r="K43" s="27">
        <f t="shared" si="5"/>
        <v>0.8942686785341601</v>
      </c>
    </row>
    <row r="44" spans="1:11" ht="14.25">
      <c r="A44" s="28"/>
      <c r="B44" s="28">
        <v>2</v>
      </c>
      <c r="C44" s="22"/>
      <c r="D44" s="20" t="s">
        <v>28</v>
      </c>
      <c r="E44" s="25">
        <f>E45</f>
        <v>7272801</v>
      </c>
      <c r="F44" s="25">
        <f>F45</f>
        <v>7272801</v>
      </c>
      <c r="G44" s="25">
        <f>G45</f>
        <v>3149453.5</v>
      </c>
      <c r="H44" s="25">
        <f>H45</f>
        <v>3149453.5</v>
      </c>
      <c r="I44" s="25">
        <f>I45</f>
        <v>2394470.7</v>
      </c>
      <c r="J44" s="27">
        <f t="shared" si="4"/>
        <v>0.32923638361616114</v>
      </c>
      <c r="K44" s="27">
        <f t="shared" si="5"/>
        <v>0.7602813313484388</v>
      </c>
    </row>
    <row r="45" spans="1:11" ht="14.25">
      <c r="A45" s="28"/>
      <c r="B45" s="28"/>
      <c r="C45" s="28">
        <v>1</v>
      </c>
      <c r="D45" s="20" t="s">
        <v>29</v>
      </c>
      <c r="E45" s="25">
        <v>7272801</v>
      </c>
      <c r="F45" s="25">
        <v>7272801</v>
      </c>
      <c r="G45" s="25">
        <v>3149453.5</v>
      </c>
      <c r="H45" s="25">
        <v>3149453.5</v>
      </c>
      <c r="I45" s="25">
        <v>2394470.7</v>
      </c>
      <c r="J45" s="27">
        <f t="shared" si="4"/>
        <v>0.32923638361616114</v>
      </c>
      <c r="K45" s="27">
        <f t="shared" si="5"/>
        <v>0.7602813313484388</v>
      </c>
    </row>
    <row r="46" spans="1:11" ht="27">
      <c r="A46" s="28"/>
      <c r="B46" s="28">
        <v>3</v>
      </c>
      <c r="C46" s="22"/>
      <c r="D46" s="20" t="s">
        <v>30</v>
      </c>
      <c r="E46" s="25">
        <f>SUM(E47:E48)</f>
        <v>9952033.200000001</v>
      </c>
      <c r="F46" s="25">
        <f>SUM(F47:F48)</f>
        <v>9952033.200000001</v>
      </c>
      <c r="G46" s="25">
        <f>SUM(G47:G48)</f>
        <v>3664266.5</v>
      </c>
      <c r="H46" s="25">
        <f>SUM(H47:H48)</f>
        <v>3664266.5</v>
      </c>
      <c r="I46" s="25">
        <f>SUM(I47:I48)</f>
        <v>3013989.3400000003</v>
      </c>
      <c r="J46" s="27">
        <f t="shared" si="4"/>
        <v>0.3028516162908299</v>
      </c>
      <c r="K46" s="27">
        <f t="shared" si="5"/>
        <v>0.8225355169991048</v>
      </c>
    </row>
    <row r="47" spans="1:11" ht="14.25">
      <c r="A47" s="28"/>
      <c r="B47" s="28"/>
      <c r="C47" s="28">
        <v>1</v>
      </c>
      <c r="D47" s="20" t="s">
        <v>31</v>
      </c>
      <c r="E47" s="25">
        <v>9422913.4</v>
      </c>
      <c r="F47" s="25">
        <v>9422913.4</v>
      </c>
      <c r="G47" s="25">
        <v>3443354.9</v>
      </c>
      <c r="H47" s="25">
        <v>3443354.9</v>
      </c>
      <c r="I47" s="25">
        <v>2813281.14</v>
      </c>
      <c r="J47" s="27">
        <f t="shared" si="4"/>
        <v>0.2985574652527317</v>
      </c>
      <c r="K47" s="27">
        <f t="shared" si="5"/>
        <v>0.8170174790870381</v>
      </c>
    </row>
    <row r="48" spans="1:11" ht="14.25">
      <c r="A48" s="28"/>
      <c r="B48" s="28"/>
      <c r="C48" s="28">
        <v>2</v>
      </c>
      <c r="D48" s="20" t="s">
        <v>32</v>
      </c>
      <c r="E48" s="25">
        <v>529119.8</v>
      </c>
      <c r="F48" s="25">
        <v>529119.8</v>
      </c>
      <c r="G48" s="25">
        <v>220911.6</v>
      </c>
      <c r="H48" s="25">
        <v>220911.6</v>
      </c>
      <c r="I48" s="25">
        <v>200708.2</v>
      </c>
      <c r="J48" s="27">
        <f t="shared" si="4"/>
        <v>0.37932468223642357</v>
      </c>
      <c r="K48" s="27">
        <f t="shared" si="5"/>
        <v>0.9085453185799207</v>
      </c>
    </row>
    <row r="49" spans="1:11" ht="14.25">
      <c r="A49" s="28"/>
      <c r="B49" s="28">
        <v>4</v>
      </c>
      <c r="C49" s="28"/>
      <c r="D49" s="20" t="s">
        <v>33</v>
      </c>
      <c r="E49" s="25">
        <f>E50</f>
        <v>3135491.2</v>
      </c>
      <c r="F49" s="25">
        <f>F50</f>
        <v>3135491.2</v>
      </c>
      <c r="G49" s="25">
        <f>G50</f>
        <v>1183640.8</v>
      </c>
      <c r="H49" s="25">
        <f>H50</f>
        <v>1183640.8</v>
      </c>
      <c r="I49" s="25">
        <f>I50</f>
        <v>1094616.76</v>
      </c>
      <c r="J49" s="27">
        <f t="shared" si="4"/>
        <v>0.3491053522969543</v>
      </c>
      <c r="K49" s="27">
        <f t="shared" si="5"/>
        <v>0.924787959320091</v>
      </c>
    </row>
    <row r="50" spans="1:11" ht="14.25">
      <c r="A50" s="28"/>
      <c r="B50" s="31"/>
      <c r="C50" s="28">
        <v>1</v>
      </c>
      <c r="D50" s="20" t="s">
        <v>33</v>
      </c>
      <c r="E50" s="25">
        <v>3135491.2</v>
      </c>
      <c r="F50" s="25">
        <v>3135491.2</v>
      </c>
      <c r="G50" s="25">
        <v>1183640.8</v>
      </c>
      <c r="H50" s="25">
        <v>1183640.8</v>
      </c>
      <c r="I50" s="25">
        <v>1094616.76</v>
      </c>
      <c r="J50" s="27">
        <f t="shared" si="4"/>
        <v>0.3491053522969543</v>
      </c>
      <c r="K50" s="27">
        <f t="shared" si="5"/>
        <v>0.924787959320091</v>
      </c>
    </row>
    <row r="51" spans="1:11" ht="14.25">
      <c r="A51" s="28"/>
      <c r="B51" s="31">
        <v>5</v>
      </c>
      <c r="C51" s="28"/>
      <c r="D51" s="20" t="s">
        <v>34</v>
      </c>
      <c r="E51" s="25">
        <f>E52</f>
        <v>9313303</v>
      </c>
      <c r="F51" s="25">
        <f>F52</f>
        <v>9313303</v>
      </c>
      <c r="G51" s="25">
        <f>G52</f>
        <v>4238199.2</v>
      </c>
      <c r="H51" s="25">
        <f>H52</f>
        <v>4238199.2</v>
      </c>
      <c r="I51" s="25">
        <f>I52</f>
        <v>3688366.49</v>
      </c>
      <c r="J51" s="27">
        <f t="shared" si="4"/>
        <v>0.39603205114232837</v>
      </c>
      <c r="K51" s="27">
        <f t="shared" si="5"/>
        <v>0.8702673744075078</v>
      </c>
    </row>
    <row r="52" spans="1:11" ht="14.25">
      <c r="A52" s="28"/>
      <c r="B52" s="31"/>
      <c r="C52" s="28">
        <v>1</v>
      </c>
      <c r="D52" s="20" t="s">
        <v>34</v>
      </c>
      <c r="E52" s="25">
        <v>9313303</v>
      </c>
      <c r="F52" s="25">
        <v>9313303</v>
      </c>
      <c r="G52" s="25">
        <v>4238199.2</v>
      </c>
      <c r="H52" s="25">
        <v>4238199.2</v>
      </c>
      <c r="I52" s="25">
        <v>3688366.49</v>
      </c>
      <c r="J52" s="27">
        <f t="shared" si="4"/>
        <v>0.39603205114232837</v>
      </c>
      <c r="K52" s="27">
        <f t="shared" si="5"/>
        <v>0.8702673744075078</v>
      </c>
    </row>
    <row r="53" spans="1:11" ht="14.25">
      <c r="A53" s="28"/>
      <c r="B53" s="31">
        <v>7</v>
      </c>
      <c r="C53" s="28"/>
      <c r="D53" s="20" t="s">
        <v>151</v>
      </c>
      <c r="E53" s="25">
        <f>E54</f>
        <v>324330.7</v>
      </c>
      <c r="F53" s="25">
        <f>F54</f>
        <v>324330.7</v>
      </c>
      <c r="G53" s="25">
        <f>G54</f>
        <v>114684.6</v>
      </c>
      <c r="H53" s="25">
        <f>H54</f>
        <v>114684.6</v>
      </c>
      <c r="I53" s="25">
        <f>I54</f>
        <v>106120.24</v>
      </c>
      <c r="J53" s="27">
        <f>I53/F53</f>
        <v>0.3271976411730373</v>
      </c>
      <c r="K53" s="27">
        <f>I53/H53</f>
        <v>0.9253224931682196</v>
      </c>
    </row>
    <row r="54" spans="1:11" ht="14.25">
      <c r="A54" s="28"/>
      <c r="B54" s="31"/>
      <c r="C54" s="28">
        <v>1</v>
      </c>
      <c r="D54" s="20" t="s">
        <v>151</v>
      </c>
      <c r="E54" s="25">
        <v>324330.7</v>
      </c>
      <c r="F54" s="25">
        <v>324330.7</v>
      </c>
      <c r="G54" s="25">
        <v>114684.6</v>
      </c>
      <c r="H54" s="25">
        <v>114684.6</v>
      </c>
      <c r="I54" s="25">
        <v>106120.24</v>
      </c>
      <c r="J54" s="27">
        <f>I54/F54</f>
        <v>0.3271976411730373</v>
      </c>
      <c r="K54" s="27">
        <f>I54/H54</f>
        <v>0.9253224931682196</v>
      </c>
    </row>
    <row r="55" spans="1:11" ht="14.25">
      <c r="A55" s="28">
        <v>4</v>
      </c>
      <c r="B55" s="32"/>
      <c r="C55" s="22"/>
      <c r="D55" s="18" t="s">
        <v>35</v>
      </c>
      <c r="E55" s="23">
        <f>SUM(E57,E59,E63,E67,E69,E74,E76,E78,E82)</f>
        <v>108276747.69999999</v>
      </c>
      <c r="F55" s="23">
        <f>SUM(F57,F59,F63,F67,F69,F74,F76,F78,F82)</f>
        <v>110409293.49</v>
      </c>
      <c r="G55" s="21">
        <f>SUM(G57,G59,G63,G67,G69,G74,G76,G78,G82)</f>
        <v>37706359.199999996</v>
      </c>
      <c r="H55" s="21">
        <f>SUM(H57,H59,H63,H67,H69,H74,H76,H78,H82)</f>
        <v>43809007.489999995</v>
      </c>
      <c r="I55" s="23">
        <f>SUM(I57,I59,I63,I67,I69,I74,I76,I78,I82)</f>
        <v>26092278.919999998</v>
      </c>
      <c r="J55" s="29">
        <f t="shared" si="4"/>
        <v>0.23632321243286672</v>
      </c>
      <c r="K55" s="29">
        <f t="shared" si="5"/>
        <v>0.5955916468994628</v>
      </c>
    </row>
    <row r="56" spans="1:11" ht="14.25">
      <c r="A56" s="28"/>
      <c r="B56" s="31"/>
      <c r="C56" s="28"/>
      <c r="D56" s="17" t="s">
        <v>1</v>
      </c>
      <c r="E56" s="25"/>
      <c r="F56" s="25"/>
      <c r="G56" s="25"/>
      <c r="H56" s="25"/>
      <c r="I56" s="25"/>
      <c r="J56" s="27"/>
      <c r="K56" s="27"/>
    </row>
    <row r="57" spans="1:11" ht="40.5">
      <c r="A57" s="28"/>
      <c r="B57" s="31">
        <v>1</v>
      </c>
      <c r="C57" s="28"/>
      <c r="D57" s="20" t="s">
        <v>36</v>
      </c>
      <c r="E57" s="25">
        <f>E58</f>
        <v>3318244.1</v>
      </c>
      <c r="F57" s="25">
        <f>F58</f>
        <v>3706919.3</v>
      </c>
      <c r="G57" s="26">
        <f>G58</f>
        <v>1406915</v>
      </c>
      <c r="H57" s="26">
        <f>H58</f>
        <v>1640381.2</v>
      </c>
      <c r="I57" s="25">
        <f>I58</f>
        <v>1066745.18</v>
      </c>
      <c r="J57" s="27">
        <f aca="true" t="shared" si="6" ref="J57:J66">I57/F57</f>
        <v>0.287771352346408</v>
      </c>
      <c r="K57" s="27">
        <f aca="true" t="shared" si="7" ref="K57:K66">I57/H57</f>
        <v>0.6503032222022539</v>
      </c>
    </row>
    <row r="58" spans="1:11" ht="27">
      <c r="A58" s="28"/>
      <c r="B58" s="31"/>
      <c r="C58" s="28">
        <v>1</v>
      </c>
      <c r="D58" s="20" t="s">
        <v>37</v>
      </c>
      <c r="E58" s="25">
        <v>3318244.1</v>
      </c>
      <c r="F58" s="25">
        <v>3706919.3</v>
      </c>
      <c r="G58" s="25">
        <v>1406915</v>
      </c>
      <c r="H58" s="25">
        <v>1640381.2</v>
      </c>
      <c r="I58" s="25">
        <v>1066745.18</v>
      </c>
      <c r="J58" s="27">
        <f t="shared" si="6"/>
        <v>0.287771352346408</v>
      </c>
      <c r="K58" s="27">
        <f t="shared" si="7"/>
        <v>0.6503032222022539</v>
      </c>
    </row>
    <row r="59" spans="1:11" ht="40.5">
      <c r="A59" s="28"/>
      <c r="B59" s="31">
        <v>2</v>
      </c>
      <c r="C59" s="28"/>
      <c r="D59" s="20" t="s">
        <v>38</v>
      </c>
      <c r="E59" s="25">
        <f>SUM(E60:E62)</f>
        <v>23774834.200000003</v>
      </c>
      <c r="F59" s="25">
        <f>SUM(F60:F62)</f>
        <v>24791462.3</v>
      </c>
      <c r="G59" s="26">
        <f>SUM(G60:G62)</f>
        <v>12242854.2</v>
      </c>
      <c r="H59" s="26">
        <f>SUM(H60:H62)</f>
        <v>13973757.600000001</v>
      </c>
      <c r="I59" s="25">
        <f>SUM(I60:I62)</f>
        <v>9869081.58</v>
      </c>
      <c r="J59" s="27">
        <f t="shared" si="6"/>
        <v>0.3980838830955123</v>
      </c>
      <c r="K59" s="27">
        <f t="shared" si="7"/>
        <v>0.7062582493917026</v>
      </c>
    </row>
    <row r="60" spans="1:11" ht="14.25">
      <c r="A60" s="28"/>
      <c r="B60" s="31"/>
      <c r="C60" s="28">
        <v>1</v>
      </c>
      <c r="D60" s="20" t="s">
        <v>39</v>
      </c>
      <c r="E60" s="25">
        <v>12054648</v>
      </c>
      <c r="F60" s="25">
        <v>12818073.9</v>
      </c>
      <c r="G60" s="25">
        <v>5638964</v>
      </c>
      <c r="H60" s="25">
        <v>6198594.2</v>
      </c>
      <c r="I60" s="25">
        <f>3863262.45+53083.31</f>
        <v>3916345.7600000002</v>
      </c>
      <c r="J60" s="27">
        <f t="shared" si="6"/>
        <v>0.3055330926122996</v>
      </c>
      <c r="K60" s="27">
        <f t="shared" si="7"/>
        <v>0.6318119292274368</v>
      </c>
    </row>
    <row r="61" spans="1:11" ht="14.25">
      <c r="A61" s="28"/>
      <c r="B61" s="31"/>
      <c r="C61" s="28">
        <v>2</v>
      </c>
      <c r="D61" s="20" t="s">
        <v>40</v>
      </c>
      <c r="E61" s="25">
        <v>1026395.8</v>
      </c>
      <c r="F61" s="25">
        <v>1026395.8</v>
      </c>
      <c r="G61" s="25">
        <v>506600</v>
      </c>
      <c r="H61" s="25">
        <v>506600</v>
      </c>
      <c r="I61" s="25">
        <v>425934</v>
      </c>
      <c r="J61" s="27">
        <f t="shared" si="6"/>
        <v>0.4149802639488587</v>
      </c>
      <c r="K61" s="27">
        <f t="shared" si="7"/>
        <v>0.8407698381365969</v>
      </c>
    </row>
    <row r="62" spans="1:11" ht="14.25">
      <c r="A62" s="28"/>
      <c r="B62" s="31"/>
      <c r="C62" s="28">
        <v>4</v>
      </c>
      <c r="D62" s="20" t="s">
        <v>41</v>
      </c>
      <c r="E62" s="25">
        <v>10693790.4</v>
      </c>
      <c r="F62" s="25">
        <v>10946992.6</v>
      </c>
      <c r="G62" s="25">
        <v>6097290.2</v>
      </c>
      <c r="H62" s="25">
        <v>7268563.4</v>
      </c>
      <c r="I62" s="25">
        <v>5526801.82</v>
      </c>
      <c r="J62" s="27">
        <f t="shared" si="6"/>
        <v>0.5048694213970694</v>
      </c>
      <c r="K62" s="27">
        <f t="shared" si="7"/>
        <v>0.7603705871231721</v>
      </c>
    </row>
    <row r="63" spans="1:11" ht="14.25">
      <c r="A63" s="28"/>
      <c r="B63" s="31">
        <v>3</v>
      </c>
      <c r="C63" s="28"/>
      <c r="D63" s="20" t="s">
        <v>42</v>
      </c>
      <c r="E63" s="25">
        <f>SUM(E64:E66)</f>
        <v>6614799.4</v>
      </c>
      <c r="F63" s="25">
        <f>SUM(F64:F66)</f>
        <v>7666350.2</v>
      </c>
      <c r="G63" s="25">
        <f>SUM(G64:G66)</f>
        <v>665844</v>
      </c>
      <c r="H63" s="25">
        <f>SUM(H64:H66)</f>
        <v>1717394.8</v>
      </c>
      <c r="I63" s="25">
        <f>SUM(I64:I66)</f>
        <v>330710.64</v>
      </c>
      <c r="J63" s="27">
        <f t="shared" si="6"/>
        <v>0.04313795109438126</v>
      </c>
      <c r="K63" s="27">
        <f t="shared" si="7"/>
        <v>0.1925652971582306</v>
      </c>
    </row>
    <row r="64" spans="1:11" ht="14.25">
      <c r="A64" s="28"/>
      <c r="B64" s="31"/>
      <c r="C64" s="28">
        <v>3</v>
      </c>
      <c r="D64" s="20" t="s">
        <v>43</v>
      </c>
      <c r="E64" s="25">
        <v>226277.3</v>
      </c>
      <c r="F64" s="25">
        <v>226277.3</v>
      </c>
      <c r="G64" s="25">
        <v>89747.2</v>
      </c>
      <c r="H64" s="25">
        <v>89747.2</v>
      </c>
      <c r="I64" s="25">
        <v>71007.24</v>
      </c>
      <c r="J64" s="27">
        <f t="shared" si="6"/>
        <v>0.3138062898929765</v>
      </c>
      <c r="K64" s="27">
        <f t="shared" si="7"/>
        <v>0.791191702916637</v>
      </c>
    </row>
    <row r="65" spans="1:11" ht="14.25">
      <c r="A65" s="28"/>
      <c r="B65" s="31"/>
      <c r="C65" s="28">
        <v>4</v>
      </c>
      <c r="D65" s="20" t="s">
        <v>44</v>
      </c>
      <c r="E65" s="25">
        <v>482259.4</v>
      </c>
      <c r="F65" s="25">
        <v>1533810.2</v>
      </c>
      <c r="G65" s="25">
        <v>192061.8</v>
      </c>
      <c r="H65" s="25">
        <v>1243612.6</v>
      </c>
      <c r="I65" s="25">
        <v>74867.53</v>
      </c>
      <c r="J65" s="27">
        <f t="shared" si="6"/>
        <v>0.04881146963294415</v>
      </c>
      <c r="K65" s="27">
        <f t="shared" si="7"/>
        <v>0.06020164961339246</v>
      </c>
    </row>
    <row r="66" spans="1:11" ht="14.25">
      <c r="A66" s="28"/>
      <c r="B66" s="31"/>
      <c r="C66" s="28">
        <v>5</v>
      </c>
      <c r="D66" s="20" t="s">
        <v>45</v>
      </c>
      <c r="E66" s="25">
        <v>5906262.7</v>
      </c>
      <c r="F66" s="25">
        <v>5906262.7</v>
      </c>
      <c r="G66" s="25">
        <v>384035</v>
      </c>
      <c r="H66" s="25">
        <v>384035</v>
      </c>
      <c r="I66" s="25">
        <v>184835.87</v>
      </c>
      <c r="J66" s="27">
        <f t="shared" si="6"/>
        <v>0.03129489482409917</v>
      </c>
      <c r="K66" s="27">
        <f t="shared" si="7"/>
        <v>0.4812995430104027</v>
      </c>
    </row>
    <row r="67" spans="1:11" ht="27">
      <c r="A67" s="28"/>
      <c r="B67" s="31">
        <v>4</v>
      </c>
      <c r="C67" s="28"/>
      <c r="D67" s="20" t="s">
        <v>46</v>
      </c>
      <c r="E67" s="25">
        <f>SUM(E68:E68)</f>
        <v>6145.4</v>
      </c>
      <c r="F67" s="25">
        <f>SUM(F68:F68)</f>
        <v>6145.4</v>
      </c>
      <c r="G67" s="25">
        <f>SUM(G68:G68)</f>
        <v>2765</v>
      </c>
      <c r="H67" s="25">
        <f>SUM(H68:H68)</f>
        <v>2765</v>
      </c>
      <c r="I67" s="25">
        <f>SUM(I68:I68)</f>
        <v>2765</v>
      </c>
      <c r="J67" s="27">
        <f>I67/F67</f>
        <v>0.44993002896475415</v>
      </c>
      <c r="K67" s="27">
        <f>I67/H67</f>
        <v>1</v>
      </c>
    </row>
    <row r="68" spans="1:11" ht="27">
      <c r="A68" s="28"/>
      <c r="B68" s="31"/>
      <c r="C68" s="28">
        <v>1</v>
      </c>
      <c r="D68" s="20" t="s">
        <v>47</v>
      </c>
      <c r="E68" s="25">
        <v>6145.4</v>
      </c>
      <c r="F68" s="25">
        <v>6145.4</v>
      </c>
      <c r="G68" s="25">
        <v>2765</v>
      </c>
      <c r="H68" s="25">
        <v>2765</v>
      </c>
      <c r="I68" s="25">
        <v>2765</v>
      </c>
      <c r="J68" s="27">
        <f>I68/F68</f>
        <v>0.44993002896475415</v>
      </c>
      <c r="K68" s="27">
        <f>I68/H68</f>
        <v>1</v>
      </c>
    </row>
    <row r="69" spans="1:11" ht="14.25">
      <c r="A69" s="28"/>
      <c r="B69" s="31">
        <v>5</v>
      </c>
      <c r="C69" s="28"/>
      <c r="D69" s="20" t="s">
        <v>48</v>
      </c>
      <c r="E69" s="25">
        <f>SUM(E70:E73)</f>
        <v>71535964.4</v>
      </c>
      <c r="F69" s="25">
        <f>SUM(F70:F73)</f>
        <v>71985352.1</v>
      </c>
      <c r="G69" s="25">
        <f>SUM(G70:G73)</f>
        <v>22144561</v>
      </c>
      <c r="H69" s="25">
        <f>SUM(H70:H73)</f>
        <v>26004984.9</v>
      </c>
      <c r="I69" s="25">
        <f>SUM(I70:I73)</f>
        <v>13993138.75</v>
      </c>
      <c r="J69" s="27">
        <f aca="true" t="shared" si="8" ref="J69:J77">I69/F69</f>
        <v>0.1943886963359036</v>
      </c>
      <c r="K69" s="27">
        <f aca="true" t="shared" si="9" ref="K69:K77">I69/H69</f>
        <v>0.5380944770323631</v>
      </c>
    </row>
    <row r="70" spans="1:11" ht="14.25">
      <c r="A70" s="28"/>
      <c r="B70" s="31"/>
      <c r="C70" s="28">
        <v>1</v>
      </c>
      <c r="D70" s="20" t="s">
        <v>49</v>
      </c>
      <c r="E70" s="25">
        <v>62935269.4</v>
      </c>
      <c r="F70" s="25">
        <v>62935269.4</v>
      </c>
      <c r="G70" s="25">
        <v>20217485</v>
      </c>
      <c r="H70" s="25">
        <v>23802182.6</v>
      </c>
      <c r="I70" s="25">
        <v>12268387.24</v>
      </c>
      <c r="J70" s="27">
        <f t="shared" si="8"/>
        <v>0.1949365968710702</v>
      </c>
      <c r="K70" s="27">
        <f t="shared" si="9"/>
        <v>0.515431187390353</v>
      </c>
    </row>
    <row r="71" spans="1:11" ht="14.25">
      <c r="A71" s="28"/>
      <c r="B71" s="31"/>
      <c r="C71" s="28">
        <v>3</v>
      </c>
      <c r="D71" s="39" t="s">
        <v>136</v>
      </c>
      <c r="E71" s="40">
        <v>575462.1</v>
      </c>
      <c r="F71" s="40">
        <v>575462.1</v>
      </c>
      <c r="G71" s="25">
        <v>348272.2</v>
      </c>
      <c r="H71" s="25">
        <v>348272.2</v>
      </c>
      <c r="I71" s="40">
        <v>9680</v>
      </c>
      <c r="J71" s="27">
        <f t="shared" si="8"/>
        <v>0.016821264163182945</v>
      </c>
      <c r="K71" s="27">
        <f t="shared" si="9"/>
        <v>0.02779435165942042</v>
      </c>
    </row>
    <row r="72" spans="1:11" ht="14.25">
      <c r="A72" s="28"/>
      <c r="B72" s="31"/>
      <c r="C72" s="28">
        <v>4</v>
      </c>
      <c r="D72" s="20" t="s">
        <v>50</v>
      </c>
      <c r="E72" s="40">
        <v>306543.1</v>
      </c>
      <c r="F72" s="40">
        <v>755930.8</v>
      </c>
      <c r="G72" s="25">
        <v>94888.1</v>
      </c>
      <c r="H72" s="25">
        <v>370614.4</v>
      </c>
      <c r="I72" s="40">
        <v>231155.81</v>
      </c>
      <c r="J72" s="27">
        <f t="shared" si="8"/>
        <v>0.3057896437081278</v>
      </c>
      <c r="K72" s="27">
        <f t="shared" si="9"/>
        <v>0.6237097371284008</v>
      </c>
    </row>
    <row r="73" spans="1:11" ht="14.25">
      <c r="A73" s="28"/>
      <c r="B73" s="31"/>
      <c r="C73" s="28">
        <v>5</v>
      </c>
      <c r="D73" s="20" t="s">
        <v>51</v>
      </c>
      <c r="E73" s="40">
        <v>7718689.8</v>
      </c>
      <c r="F73" s="40">
        <v>7718689.8</v>
      </c>
      <c r="G73" s="25">
        <v>1483915.7</v>
      </c>
      <c r="H73" s="25">
        <v>1483915.7</v>
      </c>
      <c r="I73" s="40">
        <v>1483915.7</v>
      </c>
      <c r="J73" s="27">
        <f t="shared" si="8"/>
        <v>0.19224968724614377</v>
      </c>
      <c r="K73" s="27">
        <f t="shared" si="9"/>
        <v>1</v>
      </c>
    </row>
    <row r="74" spans="1:11" ht="14.25">
      <c r="A74" s="28"/>
      <c r="B74" s="31">
        <v>6</v>
      </c>
      <c r="C74" s="28"/>
      <c r="D74" s="20" t="s">
        <v>52</v>
      </c>
      <c r="E74" s="25">
        <f>E75</f>
        <v>395719.5</v>
      </c>
      <c r="F74" s="25">
        <f>F75</f>
        <v>395719.5</v>
      </c>
      <c r="G74" s="26">
        <f>G75</f>
        <v>197991.8</v>
      </c>
      <c r="H74" s="26">
        <f>H75</f>
        <v>197991.8</v>
      </c>
      <c r="I74" s="25">
        <f>I75</f>
        <v>197991.8</v>
      </c>
      <c r="J74" s="27">
        <f t="shared" si="8"/>
        <v>0.5003336959639341</v>
      </c>
      <c r="K74" s="27">
        <f t="shared" si="9"/>
        <v>1</v>
      </c>
    </row>
    <row r="75" spans="1:11" ht="14.25">
      <c r="A75" s="28"/>
      <c r="B75" s="31"/>
      <c r="C75" s="28">
        <v>1</v>
      </c>
      <c r="D75" s="20" t="s">
        <v>52</v>
      </c>
      <c r="E75" s="40">
        <v>395719.5</v>
      </c>
      <c r="F75" s="40">
        <v>395719.5</v>
      </c>
      <c r="G75" s="25">
        <v>197991.8</v>
      </c>
      <c r="H75" s="25">
        <v>197991.8</v>
      </c>
      <c r="I75" s="40">
        <v>197991.8</v>
      </c>
      <c r="J75" s="27">
        <f t="shared" si="8"/>
        <v>0.5003336959639341</v>
      </c>
      <c r="K75" s="27">
        <f t="shared" si="9"/>
        <v>1</v>
      </c>
    </row>
    <row r="76" spans="1:11" ht="14.25">
      <c r="A76" s="28"/>
      <c r="B76" s="31">
        <v>7</v>
      </c>
      <c r="C76" s="28"/>
      <c r="D76" s="20" t="s">
        <v>53</v>
      </c>
      <c r="E76" s="25">
        <f>SUM(E77:E77)</f>
        <v>75000</v>
      </c>
      <c r="F76" s="25">
        <f>SUM(F77:F77)</f>
        <v>75000</v>
      </c>
      <c r="G76" s="25">
        <f>SUM(G77:G77)</f>
        <v>33750</v>
      </c>
      <c r="H76" s="25">
        <f>SUM(H77:H77)</f>
        <v>33750</v>
      </c>
      <c r="I76" s="25">
        <f>SUM(I77:I77)</f>
        <v>16440.7</v>
      </c>
      <c r="J76" s="27">
        <f t="shared" si="8"/>
        <v>0.21920933333333334</v>
      </c>
      <c r="K76" s="27">
        <f t="shared" si="9"/>
        <v>0.48713185185185187</v>
      </c>
    </row>
    <row r="77" spans="1:11" ht="14.25">
      <c r="A77" s="28"/>
      <c r="B77" s="31"/>
      <c r="C77" s="28">
        <v>3</v>
      </c>
      <c r="D77" s="20" t="s">
        <v>54</v>
      </c>
      <c r="E77" s="40">
        <v>75000</v>
      </c>
      <c r="F77" s="40">
        <v>75000</v>
      </c>
      <c r="G77" s="25">
        <v>33750</v>
      </c>
      <c r="H77" s="25">
        <v>33750</v>
      </c>
      <c r="I77" s="40">
        <v>16440.7</v>
      </c>
      <c r="J77" s="27">
        <f t="shared" si="8"/>
        <v>0.21920933333333334</v>
      </c>
      <c r="K77" s="27">
        <f t="shared" si="9"/>
        <v>0.48713185185185187</v>
      </c>
    </row>
    <row r="78" spans="1:11" ht="40.5">
      <c r="A78" s="28"/>
      <c r="B78" s="28">
        <v>8</v>
      </c>
      <c r="C78" s="28"/>
      <c r="D78" s="20" t="s">
        <v>55</v>
      </c>
      <c r="E78" s="25">
        <f>SUM(E79:E80)</f>
        <v>122477.59999999999</v>
      </c>
      <c r="F78" s="25">
        <f>SUM(F79:F80)</f>
        <v>122477.59999999999</v>
      </c>
      <c r="G78" s="25">
        <f>SUM(G79:G80)</f>
        <v>55114.9</v>
      </c>
      <c r="H78" s="25">
        <f>SUM(H79:H80)</f>
        <v>55114.9</v>
      </c>
      <c r="I78" s="25">
        <f>SUM(I79:I80)</f>
        <v>48440.8</v>
      </c>
      <c r="J78" s="27">
        <f aca="true" t="shared" si="10" ref="J78:J83">I78/F78</f>
        <v>0.39550742339823775</v>
      </c>
      <c r="K78" s="27">
        <f aca="true" t="shared" si="11" ref="K78:K83">I78/H78</f>
        <v>0.8789057042650898</v>
      </c>
    </row>
    <row r="79" spans="1:11" ht="54">
      <c r="A79" s="28"/>
      <c r="B79" s="28"/>
      <c r="C79" s="28">
        <v>1</v>
      </c>
      <c r="D79" s="20" t="s">
        <v>56</v>
      </c>
      <c r="E79" s="25">
        <v>42388.7</v>
      </c>
      <c r="F79" s="25">
        <v>42388.7</v>
      </c>
      <c r="G79" s="25">
        <v>19074.9</v>
      </c>
      <c r="H79" s="25">
        <v>19074.9</v>
      </c>
      <c r="I79" s="25">
        <v>19074.9</v>
      </c>
      <c r="J79" s="27">
        <f t="shared" si="10"/>
        <v>0.449999646132106</v>
      </c>
      <c r="K79" s="27">
        <f t="shared" si="11"/>
        <v>1</v>
      </c>
    </row>
    <row r="80" spans="1:11" ht="54">
      <c r="A80" s="28"/>
      <c r="B80" s="28"/>
      <c r="C80" s="28">
        <v>4</v>
      </c>
      <c r="D80" s="20" t="s">
        <v>57</v>
      </c>
      <c r="E80" s="25">
        <v>80088.9</v>
      </c>
      <c r="F80" s="25">
        <v>80088.9</v>
      </c>
      <c r="G80" s="25">
        <v>36040</v>
      </c>
      <c r="H80" s="25">
        <v>36040</v>
      </c>
      <c r="I80" s="25">
        <v>29365.9</v>
      </c>
      <c r="J80" s="27">
        <f t="shared" si="10"/>
        <v>0.3666662920829229</v>
      </c>
      <c r="K80" s="27">
        <f t="shared" si="11"/>
        <v>0.8148140954495006</v>
      </c>
    </row>
    <row r="81" spans="1:11" ht="27">
      <c r="A81" s="28"/>
      <c r="B81" s="28">
        <v>9</v>
      </c>
      <c r="C81" s="28"/>
      <c r="D81" s="20" t="s">
        <v>58</v>
      </c>
      <c r="E81" s="25">
        <f>E82</f>
        <v>2433563.1</v>
      </c>
      <c r="F81" s="25">
        <f>F82</f>
        <v>1659867.09</v>
      </c>
      <c r="G81" s="25">
        <f>G82</f>
        <v>956563.3</v>
      </c>
      <c r="H81" s="25">
        <f>H82</f>
        <v>182867.29</v>
      </c>
      <c r="I81" s="25">
        <f>I82</f>
        <v>566964.47</v>
      </c>
      <c r="J81" s="27">
        <f t="shared" si="10"/>
        <v>0.3415722098568747</v>
      </c>
      <c r="K81" s="27">
        <f t="shared" si="11"/>
        <v>3.100414896507735</v>
      </c>
    </row>
    <row r="82" spans="1:11" ht="27">
      <c r="A82" s="28"/>
      <c r="B82" s="28"/>
      <c r="C82" s="28">
        <v>1</v>
      </c>
      <c r="D82" s="20" t="s">
        <v>58</v>
      </c>
      <c r="E82" s="25">
        <v>2433563.1</v>
      </c>
      <c r="F82" s="25">
        <v>1659867.09</v>
      </c>
      <c r="G82" s="25">
        <v>956563.3</v>
      </c>
      <c r="H82" s="25">
        <v>182867.29</v>
      </c>
      <c r="I82" s="25">
        <v>566964.47</v>
      </c>
      <c r="J82" s="27">
        <f t="shared" si="10"/>
        <v>0.3415722098568747</v>
      </c>
      <c r="K82" s="27">
        <f t="shared" si="11"/>
        <v>3.100414896507735</v>
      </c>
    </row>
    <row r="83" spans="1:11" ht="28.5">
      <c r="A83" s="28">
        <v>5</v>
      </c>
      <c r="B83" s="28"/>
      <c r="C83" s="22"/>
      <c r="D83" s="18" t="s">
        <v>59</v>
      </c>
      <c r="E83" s="23">
        <f>SUM(E85,E87,E89,E91)</f>
        <v>4451160.3</v>
      </c>
      <c r="F83" s="23">
        <f>SUM(F85,F87,F89,F91)</f>
        <v>4619835.630000001</v>
      </c>
      <c r="G83" s="23">
        <f>SUM(G85,G87,G89,G91)</f>
        <v>1878900.3</v>
      </c>
      <c r="H83" s="23">
        <f>SUM(H85,H87,H89,H91)</f>
        <v>1941036.26</v>
      </c>
      <c r="I83" s="23">
        <f>SUM(I85,I87,I89,I91)</f>
        <v>1816469.41</v>
      </c>
      <c r="J83" s="29">
        <f t="shared" si="10"/>
        <v>0.393189185823912</v>
      </c>
      <c r="K83" s="29">
        <f t="shared" si="11"/>
        <v>0.9358245631124892</v>
      </c>
    </row>
    <row r="84" spans="1:11" ht="14.25">
      <c r="A84" s="28"/>
      <c r="B84" s="28"/>
      <c r="C84" s="28"/>
      <c r="D84" s="17" t="s">
        <v>1</v>
      </c>
      <c r="E84" s="25"/>
      <c r="F84" s="25"/>
      <c r="G84" s="25"/>
      <c r="H84" s="25"/>
      <c r="I84" s="25"/>
      <c r="J84" s="27"/>
      <c r="K84" s="27"/>
    </row>
    <row r="85" spans="1:11" ht="14.25">
      <c r="A85" s="28"/>
      <c r="B85" s="28">
        <v>1</v>
      </c>
      <c r="C85" s="28"/>
      <c r="D85" s="20" t="s">
        <v>60</v>
      </c>
      <c r="E85" s="25">
        <f>E86</f>
        <v>48324.9</v>
      </c>
      <c r="F85" s="25">
        <f>F86</f>
        <v>48324.9</v>
      </c>
      <c r="G85" s="26">
        <f>G86</f>
        <v>20780</v>
      </c>
      <c r="H85" s="26">
        <f>H86</f>
        <v>20780</v>
      </c>
      <c r="I85" s="25">
        <f>I86</f>
        <v>20780</v>
      </c>
      <c r="J85" s="27">
        <f aca="true" t="shared" si="12" ref="J85:J90">I85/F85</f>
        <v>0.4300060631268766</v>
      </c>
      <c r="K85" s="27">
        <f aca="true" t="shared" si="13" ref="K85:K90">I85/H85</f>
        <v>1</v>
      </c>
    </row>
    <row r="86" spans="1:11" ht="14.25">
      <c r="A86" s="28"/>
      <c r="B86" s="28"/>
      <c r="C86" s="28">
        <v>1</v>
      </c>
      <c r="D86" s="20" t="s">
        <v>60</v>
      </c>
      <c r="E86" s="40">
        <v>48324.9</v>
      </c>
      <c r="F86" s="40">
        <v>48324.9</v>
      </c>
      <c r="G86" s="25">
        <v>20780</v>
      </c>
      <c r="H86" s="25">
        <v>20780</v>
      </c>
      <c r="I86" s="40">
        <v>20780</v>
      </c>
      <c r="J86" s="27">
        <f t="shared" si="12"/>
        <v>0.4300060631268766</v>
      </c>
      <c r="K86" s="27">
        <f t="shared" si="13"/>
        <v>1</v>
      </c>
    </row>
    <row r="87" spans="1:11" ht="27">
      <c r="A87" s="28"/>
      <c r="B87" s="28">
        <v>3</v>
      </c>
      <c r="C87" s="28"/>
      <c r="D87" s="20" t="s">
        <v>61</v>
      </c>
      <c r="E87" s="25">
        <f>E88</f>
        <v>149861.8</v>
      </c>
      <c r="F87" s="25">
        <f>F88</f>
        <v>149861.8</v>
      </c>
      <c r="G87" s="26">
        <f>G88</f>
        <v>65313.7</v>
      </c>
      <c r="H87" s="26">
        <f>H88</f>
        <v>65313.69</v>
      </c>
      <c r="I87" s="25">
        <f>I88</f>
        <v>65313.62</v>
      </c>
      <c r="J87" s="27">
        <f t="shared" si="12"/>
        <v>0.4358256740543621</v>
      </c>
      <c r="K87" s="27">
        <f t="shared" si="13"/>
        <v>0.9999989282491925</v>
      </c>
    </row>
    <row r="88" spans="1:11" ht="14.25">
      <c r="A88" s="28"/>
      <c r="B88" s="28"/>
      <c r="C88" s="28">
        <v>1</v>
      </c>
      <c r="D88" s="20" t="s">
        <v>62</v>
      </c>
      <c r="E88" s="40">
        <v>149861.8</v>
      </c>
      <c r="F88" s="40">
        <v>149861.8</v>
      </c>
      <c r="G88" s="25">
        <v>65313.7</v>
      </c>
      <c r="H88" s="25">
        <v>65313.69</v>
      </c>
      <c r="I88" s="40">
        <v>65313.62</v>
      </c>
      <c r="J88" s="27">
        <f t="shared" si="12"/>
        <v>0.4358256740543621</v>
      </c>
      <c r="K88" s="27">
        <f t="shared" si="13"/>
        <v>0.9999989282491925</v>
      </c>
    </row>
    <row r="89" spans="1:11" ht="27">
      <c r="A89" s="28"/>
      <c r="B89" s="28">
        <v>4</v>
      </c>
      <c r="C89" s="28"/>
      <c r="D89" s="20" t="s">
        <v>63</v>
      </c>
      <c r="E89" s="25">
        <f>E90</f>
        <v>2776114.9</v>
      </c>
      <c r="F89" s="25">
        <f>F90</f>
        <v>2671381.93</v>
      </c>
      <c r="G89" s="25">
        <f>G90</f>
        <v>1328680.8</v>
      </c>
      <c r="H89" s="25">
        <f>H90</f>
        <v>1292902.03</v>
      </c>
      <c r="I89" s="25">
        <f>I90</f>
        <v>1296670.78</v>
      </c>
      <c r="J89" s="27">
        <f t="shared" si="12"/>
        <v>0.4853932586120323</v>
      </c>
      <c r="K89" s="27">
        <f t="shared" si="13"/>
        <v>1.002914954043347</v>
      </c>
    </row>
    <row r="90" spans="1:11" ht="27">
      <c r="A90" s="28"/>
      <c r="B90" s="28"/>
      <c r="C90" s="28">
        <v>1</v>
      </c>
      <c r="D90" s="20" t="s">
        <v>63</v>
      </c>
      <c r="E90" s="25">
        <v>2776114.9</v>
      </c>
      <c r="F90" s="25">
        <v>2671381.93</v>
      </c>
      <c r="G90" s="25">
        <v>1328680.8</v>
      </c>
      <c r="H90" s="25">
        <v>1292902.03</v>
      </c>
      <c r="I90" s="25">
        <v>1296670.78</v>
      </c>
      <c r="J90" s="27">
        <f t="shared" si="12"/>
        <v>0.4853932586120323</v>
      </c>
      <c r="K90" s="27">
        <f t="shared" si="13"/>
        <v>1.002914954043347</v>
      </c>
    </row>
    <row r="91" spans="1:11" ht="27">
      <c r="A91" s="28"/>
      <c r="B91" s="28">
        <v>6</v>
      </c>
      <c r="C91" s="28"/>
      <c r="D91" s="20" t="s">
        <v>64</v>
      </c>
      <c r="E91" s="25">
        <f>E92</f>
        <v>1476858.7</v>
      </c>
      <c r="F91" s="25">
        <f>F92</f>
        <v>1750267</v>
      </c>
      <c r="G91" s="25">
        <f>G92</f>
        <v>464125.8</v>
      </c>
      <c r="H91" s="25">
        <f>H92</f>
        <v>562040.54</v>
      </c>
      <c r="I91" s="25">
        <f>I92</f>
        <v>433705.01</v>
      </c>
      <c r="J91" s="27">
        <f>I91/F91</f>
        <v>0.2477936280578906</v>
      </c>
      <c r="K91" s="27">
        <f>I91/H91</f>
        <v>0.771661435667968</v>
      </c>
    </row>
    <row r="92" spans="1:11" ht="27">
      <c r="A92" s="28"/>
      <c r="B92" s="28"/>
      <c r="C92" s="28">
        <v>1</v>
      </c>
      <c r="D92" s="20" t="s">
        <v>64</v>
      </c>
      <c r="E92" s="25">
        <v>1476858.7</v>
      </c>
      <c r="F92" s="25">
        <v>1750267</v>
      </c>
      <c r="G92" s="25">
        <v>464125.8</v>
      </c>
      <c r="H92" s="25">
        <v>562040.54</v>
      </c>
      <c r="I92" s="25">
        <v>433705.01</v>
      </c>
      <c r="J92" s="27">
        <f>I92/F92</f>
        <v>0.2477936280578906</v>
      </c>
      <c r="K92" s="27">
        <f>I92/H92</f>
        <v>0.771661435667968</v>
      </c>
    </row>
    <row r="93" spans="1:11" ht="28.5">
      <c r="A93" s="28">
        <v>6</v>
      </c>
      <c r="B93" s="28"/>
      <c r="C93" s="22"/>
      <c r="D93" s="18" t="s">
        <v>65</v>
      </c>
      <c r="E93" s="23">
        <f>SUM(E95,E97,E99)</f>
        <v>26849593</v>
      </c>
      <c r="F93" s="23">
        <f>SUM(F95,F97,F99)</f>
        <v>26879704.8</v>
      </c>
      <c r="G93" s="23">
        <f>SUM(G95,G97,G99)</f>
        <v>12019204.000000002</v>
      </c>
      <c r="H93" s="23">
        <f>SUM(H95,H97,H99)</f>
        <v>13145890.8</v>
      </c>
      <c r="I93" s="23">
        <f>SUM(I95,I97,I99)</f>
        <v>11478123.66</v>
      </c>
      <c r="J93" s="29">
        <f>I93/F93</f>
        <v>0.4270182185929363</v>
      </c>
      <c r="K93" s="29">
        <f>I93/H93</f>
        <v>0.8731339575709848</v>
      </c>
    </row>
    <row r="94" spans="1:11" ht="14.25">
      <c r="A94" s="28"/>
      <c r="B94" s="28"/>
      <c r="C94" s="28"/>
      <c r="D94" s="17" t="s">
        <v>1</v>
      </c>
      <c r="E94" s="25"/>
      <c r="F94" s="25"/>
      <c r="G94" s="25"/>
      <c r="H94" s="25"/>
      <c r="I94" s="25"/>
      <c r="J94" s="27"/>
      <c r="K94" s="27"/>
    </row>
    <row r="95" spans="1:11" ht="14.25">
      <c r="A95" s="28"/>
      <c r="B95" s="28">
        <v>3</v>
      </c>
      <c r="C95" s="28"/>
      <c r="D95" s="20" t="s">
        <v>66</v>
      </c>
      <c r="E95" s="25">
        <f>E96</f>
        <v>24164279.8</v>
      </c>
      <c r="F95" s="25">
        <f>F96</f>
        <v>24164279.8</v>
      </c>
      <c r="G95" s="26">
        <f>G96</f>
        <v>10781199.9</v>
      </c>
      <c r="H95" s="26">
        <f>H96</f>
        <v>11893386.7</v>
      </c>
      <c r="I95" s="25">
        <f>I96</f>
        <v>10406244.45</v>
      </c>
      <c r="J95" s="27">
        <f aca="true" t="shared" si="14" ref="J95:J101">I95/F95</f>
        <v>0.43064575216514417</v>
      </c>
      <c r="K95" s="27">
        <f aca="true" t="shared" si="15" ref="K95:K101">I95/H95</f>
        <v>0.8749605736774707</v>
      </c>
    </row>
    <row r="96" spans="1:11" ht="14.25">
      <c r="A96" s="28"/>
      <c r="B96" s="28"/>
      <c r="C96" s="28">
        <v>1</v>
      </c>
      <c r="D96" s="20" t="s">
        <v>66</v>
      </c>
      <c r="E96" s="40">
        <v>24164279.8</v>
      </c>
      <c r="F96" s="40">
        <v>24164279.8</v>
      </c>
      <c r="G96" s="25">
        <v>10781199.9</v>
      </c>
      <c r="H96" s="25">
        <v>11893386.7</v>
      </c>
      <c r="I96" s="40">
        <v>10406244.45</v>
      </c>
      <c r="J96" s="27">
        <f t="shared" si="14"/>
        <v>0.43064575216514417</v>
      </c>
      <c r="K96" s="27">
        <f t="shared" si="15"/>
        <v>0.8749605736774707</v>
      </c>
    </row>
    <row r="97" spans="1:11" ht="14.25">
      <c r="A97" s="28"/>
      <c r="B97" s="28">
        <v>4</v>
      </c>
      <c r="C97" s="28"/>
      <c r="D97" s="20" t="s">
        <v>67</v>
      </c>
      <c r="E97" s="25">
        <f>E98</f>
        <v>1971973</v>
      </c>
      <c r="F97" s="25">
        <f>F98</f>
        <v>1971973</v>
      </c>
      <c r="G97" s="26">
        <f>G98</f>
        <v>984014.8</v>
      </c>
      <c r="H97" s="26">
        <f>H98</f>
        <v>984014.8</v>
      </c>
      <c r="I97" s="25">
        <f>I98</f>
        <v>847500</v>
      </c>
      <c r="J97" s="27">
        <f t="shared" si="14"/>
        <v>0.42977261859061966</v>
      </c>
      <c r="K97" s="27">
        <f t="shared" si="15"/>
        <v>0.861267533780996</v>
      </c>
    </row>
    <row r="98" spans="1:11" ht="14.25">
      <c r="A98" s="28"/>
      <c r="B98" s="28"/>
      <c r="C98" s="28">
        <v>1</v>
      </c>
      <c r="D98" s="20" t="s">
        <v>67</v>
      </c>
      <c r="E98" s="40">
        <v>1971973</v>
      </c>
      <c r="F98" s="40">
        <v>1971973</v>
      </c>
      <c r="G98" s="25">
        <v>984014.8</v>
      </c>
      <c r="H98" s="25">
        <v>984014.8</v>
      </c>
      <c r="I98" s="40">
        <v>847500</v>
      </c>
      <c r="J98" s="27">
        <f t="shared" si="14"/>
        <v>0.42977261859061966</v>
      </c>
      <c r="K98" s="27">
        <f t="shared" si="15"/>
        <v>0.861267533780996</v>
      </c>
    </row>
    <row r="99" spans="1:11" ht="40.5">
      <c r="A99" s="28"/>
      <c r="B99" s="28">
        <v>6</v>
      </c>
      <c r="C99" s="28"/>
      <c r="D99" s="20" t="s">
        <v>68</v>
      </c>
      <c r="E99" s="25">
        <f>E100</f>
        <v>713340.2</v>
      </c>
      <c r="F99" s="25">
        <f>F100</f>
        <v>743452</v>
      </c>
      <c r="G99" s="26">
        <f>G100</f>
        <v>253989.3</v>
      </c>
      <c r="H99" s="26">
        <f>H100</f>
        <v>268489.3</v>
      </c>
      <c r="I99" s="25">
        <f>I100</f>
        <v>224379.21</v>
      </c>
      <c r="J99" s="27">
        <f t="shared" si="14"/>
        <v>0.3018072585721741</v>
      </c>
      <c r="K99" s="27">
        <f t="shared" si="15"/>
        <v>0.8357100636785153</v>
      </c>
    </row>
    <row r="100" spans="1:11" ht="40.5">
      <c r="A100" s="28"/>
      <c r="B100" s="28"/>
      <c r="C100" s="28">
        <v>1</v>
      </c>
      <c r="D100" s="20" t="s">
        <v>68</v>
      </c>
      <c r="E100" s="40">
        <v>713340.2</v>
      </c>
      <c r="F100" s="40">
        <v>743452</v>
      </c>
      <c r="G100" s="25">
        <v>253989.3</v>
      </c>
      <c r="H100" s="25">
        <v>268489.3</v>
      </c>
      <c r="I100" s="25">
        <v>224379.21</v>
      </c>
      <c r="J100" s="27">
        <f t="shared" si="14"/>
        <v>0.3018072585721741</v>
      </c>
      <c r="K100" s="27">
        <f t="shared" si="15"/>
        <v>0.8357100636785153</v>
      </c>
    </row>
    <row r="101" spans="1:11" ht="14.25">
      <c r="A101" s="28">
        <v>7</v>
      </c>
      <c r="B101" s="28"/>
      <c r="C101" s="28"/>
      <c r="D101" s="18" t="s">
        <v>69</v>
      </c>
      <c r="E101" s="23">
        <f>SUM(E103,E105,E110,E114,E116)</f>
        <v>80728761.5</v>
      </c>
      <c r="F101" s="23">
        <f>SUM(F103,F105,F110,F114,F116)</f>
        <v>86501447.3</v>
      </c>
      <c r="G101" s="21">
        <f>SUM(G103,G105,G110,G114,G116)</f>
        <v>34348674.599999994</v>
      </c>
      <c r="H101" s="21">
        <f>SUM(H103,H105,H110,H114,H116)</f>
        <v>37180793.599999994</v>
      </c>
      <c r="I101" s="23">
        <f>SUM(I103,I105,I110,I114,I116)</f>
        <v>29102192.919999998</v>
      </c>
      <c r="J101" s="29">
        <f t="shared" si="14"/>
        <v>0.3364359074718048</v>
      </c>
      <c r="K101" s="29">
        <f t="shared" si="15"/>
        <v>0.782721133741481</v>
      </c>
    </row>
    <row r="102" spans="1:11" ht="14.25">
      <c r="A102" s="28"/>
      <c r="B102" s="28"/>
      <c r="C102" s="28"/>
      <c r="D102" s="17" t="s">
        <v>1</v>
      </c>
      <c r="E102" s="25"/>
      <c r="F102" s="25"/>
      <c r="G102" s="25"/>
      <c r="H102" s="25"/>
      <c r="I102" s="25"/>
      <c r="J102" s="27"/>
      <c r="K102" s="27"/>
    </row>
    <row r="103" spans="1:11" ht="27">
      <c r="A103" s="28"/>
      <c r="B103" s="28">
        <v>1</v>
      </c>
      <c r="C103" s="28"/>
      <c r="D103" s="20" t="s">
        <v>70</v>
      </c>
      <c r="E103" s="25">
        <f>SUM(E104:E104)</f>
        <v>2985898.2</v>
      </c>
      <c r="F103" s="25">
        <f>SUM(F104:F104)</f>
        <v>3023349.6</v>
      </c>
      <c r="G103" s="26">
        <f>SUM(G104:G104)</f>
        <v>1342164.2</v>
      </c>
      <c r="H103" s="26">
        <f>SUM(H104:H104)</f>
        <v>1379615.6</v>
      </c>
      <c r="I103" s="25">
        <f>SUM(I104:I104)</f>
        <v>770028.92</v>
      </c>
      <c r="J103" s="27">
        <f aca="true" t="shared" si="16" ref="J103:J119">I103/F103</f>
        <v>0.25469397253959647</v>
      </c>
      <c r="K103" s="27">
        <f aca="true" t="shared" si="17" ref="K103:K140">I103/H103</f>
        <v>0.5581474433893036</v>
      </c>
    </row>
    <row r="104" spans="1:11" ht="14.25">
      <c r="A104" s="28"/>
      <c r="B104" s="28"/>
      <c r="C104" s="28">
        <v>1</v>
      </c>
      <c r="D104" s="20" t="s">
        <v>71</v>
      </c>
      <c r="E104" s="40">
        <v>2985898.2</v>
      </c>
      <c r="F104" s="40">
        <v>3023349.6</v>
      </c>
      <c r="G104" s="25">
        <v>1342164.2</v>
      </c>
      <c r="H104" s="25">
        <v>1379615.6</v>
      </c>
      <c r="I104" s="40">
        <v>770028.92</v>
      </c>
      <c r="J104" s="27">
        <f t="shared" si="16"/>
        <v>0.25469397253959647</v>
      </c>
      <c r="K104" s="27">
        <f t="shared" si="17"/>
        <v>0.5581474433893036</v>
      </c>
    </row>
    <row r="105" spans="1:11" ht="14.25">
      <c r="A105" s="28"/>
      <c r="B105" s="28">
        <v>2</v>
      </c>
      <c r="C105" s="28"/>
      <c r="D105" s="20" t="s">
        <v>72</v>
      </c>
      <c r="E105" s="25">
        <f>SUM(E106:E109)</f>
        <v>27061617.2</v>
      </c>
      <c r="F105" s="25">
        <f>SUM(F106:F109)</f>
        <v>26615337.799999997</v>
      </c>
      <c r="G105" s="26">
        <f>SUM(G106:G109)</f>
        <v>10423624.3</v>
      </c>
      <c r="H105" s="26">
        <f>SUM(H106:H109)</f>
        <v>10181758.9</v>
      </c>
      <c r="I105" s="25">
        <f>SUM(I106:I109)</f>
        <v>9265184.5</v>
      </c>
      <c r="J105" s="27">
        <f t="shared" si="16"/>
        <v>0.34811448081639607</v>
      </c>
      <c r="K105" s="27">
        <f t="shared" si="17"/>
        <v>0.9099787758674976</v>
      </c>
    </row>
    <row r="106" spans="1:11" ht="27">
      <c r="A106" s="28"/>
      <c r="B106" s="28"/>
      <c r="C106" s="28">
        <v>1</v>
      </c>
      <c r="D106" s="20" t="s">
        <v>73</v>
      </c>
      <c r="E106" s="40">
        <v>9802775.6</v>
      </c>
      <c r="F106" s="40">
        <v>9802775.6</v>
      </c>
      <c r="G106" s="25">
        <v>3626751.7</v>
      </c>
      <c r="H106" s="25">
        <v>3626751.7</v>
      </c>
      <c r="I106" s="40">
        <v>3599358.88</v>
      </c>
      <c r="J106" s="27">
        <f t="shared" si="16"/>
        <v>0.36717752470024917</v>
      </c>
      <c r="K106" s="27">
        <f t="shared" si="17"/>
        <v>0.9924470098132165</v>
      </c>
    </row>
    <row r="107" spans="1:11" ht="27">
      <c r="A107" s="28"/>
      <c r="B107" s="28"/>
      <c r="C107" s="28">
        <v>2</v>
      </c>
      <c r="D107" s="20" t="s">
        <v>74</v>
      </c>
      <c r="E107" s="40">
        <v>7264222.4</v>
      </c>
      <c r="F107" s="40">
        <v>7264222.4</v>
      </c>
      <c r="G107" s="25">
        <v>2750759.5</v>
      </c>
      <c r="H107" s="25">
        <v>2750759.5</v>
      </c>
      <c r="I107" s="40">
        <v>2703543.92</v>
      </c>
      <c r="J107" s="27">
        <f t="shared" si="16"/>
        <v>0.3721725149824708</v>
      </c>
      <c r="K107" s="27">
        <f t="shared" si="17"/>
        <v>0.9828354387215603</v>
      </c>
    </row>
    <row r="108" spans="1:11" ht="14.25">
      <c r="A108" s="28"/>
      <c r="B108" s="28"/>
      <c r="C108" s="28">
        <v>3</v>
      </c>
      <c r="D108" s="20" t="s">
        <v>75</v>
      </c>
      <c r="E108" s="40">
        <v>842992.9</v>
      </c>
      <c r="F108" s="40">
        <v>842992.9</v>
      </c>
      <c r="G108" s="25">
        <v>354057</v>
      </c>
      <c r="H108" s="25">
        <v>354057</v>
      </c>
      <c r="I108" s="40">
        <v>323135.03</v>
      </c>
      <c r="J108" s="27">
        <f t="shared" si="16"/>
        <v>0.38331880375267696</v>
      </c>
      <c r="K108" s="27">
        <f t="shared" si="17"/>
        <v>0.9126638648579184</v>
      </c>
    </row>
    <row r="109" spans="1:11" ht="14.25">
      <c r="A109" s="28"/>
      <c r="B109" s="28"/>
      <c r="C109" s="28">
        <v>4</v>
      </c>
      <c r="D109" s="20" t="s">
        <v>76</v>
      </c>
      <c r="E109" s="40">
        <v>9151626.3</v>
      </c>
      <c r="F109" s="40">
        <v>8705346.9</v>
      </c>
      <c r="G109" s="25">
        <v>3692056.1</v>
      </c>
      <c r="H109" s="25">
        <v>3450190.7</v>
      </c>
      <c r="I109" s="40">
        <v>2639146.67</v>
      </c>
      <c r="J109" s="27">
        <f t="shared" si="16"/>
        <v>0.3031638716200959</v>
      </c>
      <c r="K109" s="27">
        <f t="shared" si="17"/>
        <v>0.7649277676158596</v>
      </c>
    </row>
    <row r="110" spans="1:11" ht="14.25">
      <c r="A110" s="28"/>
      <c r="B110" s="28">
        <v>3</v>
      </c>
      <c r="C110" s="28"/>
      <c r="D110" s="17" t="s">
        <v>77</v>
      </c>
      <c r="E110" s="25">
        <f>SUM(E111:E113)</f>
        <v>34103956.599999994</v>
      </c>
      <c r="F110" s="25">
        <f>SUM(F111:F113)</f>
        <v>37503956.599999994</v>
      </c>
      <c r="G110" s="26">
        <f>SUM(G111:G113)</f>
        <v>15385937.2</v>
      </c>
      <c r="H110" s="26">
        <f>SUM(H111:H113)</f>
        <v>16785937.2</v>
      </c>
      <c r="I110" s="25">
        <f>SUM(I111:I113)</f>
        <v>14604982.2</v>
      </c>
      <c r="J110" s="27">
        <f t="shared" si="16"/>
        <v>0.38942510401689195</v>
      </c>
      <c r="K110" s="27">
        <f t="shared" si="17"/>
        <v>0.8700724913947611</v>
      </c>
    </row>
    <row r="111" spans="1:11" ht="27">
      <c r="A111" s="28"/>
      <c r="B111" s="28"/>
      <c r="C111" s="28">
        <v>1</v>
      </c>
      <c r="D111" s="20" t="s">
        <v>78</v>
      </c>
      <c r="E111" s="40">
        <v>12320814.3</v>
      </c>
      <c r="F111" s="40">
        <v>15720814.3</v>
      </c>
      <c r="G111" s="25">
        <v>5512217.3</v>
      </c>
      <c r="H111" s="25">
        <v>6912217.3</v>
      </c>
      <c r="I111" s="40">
        <v>4970172.7</v>
      </c>
      <c r="J111" s="27">
        <f t="shared" si="16"/>
        <v>0.3161523700461241</v>
      </c>
      <c r="K111" s="27">
        <f t="shared" si="17"/>
        <v>0.7190417320936945</v>
      </c>
    </row>
    <row r="112" spans="1:11" ht="27">
      <c r="A112" s="28"/>
      <c r="B112" s="28"/>
      <c r="C112" s="28">
        <v>2</v>
      </c>
      <c r="D112" s="20" t="s">
        <v>79</v>
      </c>
      <c r="E112" s="40">
        <v>7515101.6</v>
      </c>
      <c r="F112" s="40">
        <v>7515101.6</v>
      </c>
      <c r="G112" s="25">
        <v>3513248.1</v>
      </c>
      <c r="H112" s="25">
        <v>3513248.1</v>
      </c>
      <c r="I112" s="40">
        <v>3403859.4</v>
      </c>
      <c r="J112" s="27">
        <f t="shared" si="16"/>
        <v>0.45293591240336656</v>
      </c>
      <c r="K112" s="27">
        <f t="shared" si="17"/>
        <v>0.968863941035078</v>
      </c>
    </row>
    <row r="113" spans="1:11" ht="27">
      <c r="A113" s="28"/>
      <c r="B113" s="28"/>
      <c r="C113" s="28">
        <v>3</v>
      </c>
      <c r="D113" s="20" t="s">
        <v>138</v>
      </c>
      <c r="E113" s="40">
        <v>14268040.7</v>
      </c>
      <c r="F113" s="40">
        <v>14268040.7</v>
      </c>
      <c r="G113" s="25">
        <v>6360471.8</v>
      </c>
      <c r="H113" s="25">
        <v>6360471.8</v>
      </c>
      <c r="I113" s="40">
        <v>6230950.1</v>
      </c>
      <c r="J113" s="27">
        <f t="shared" si="16"/>
        <v>0.4367067792286295</v>
      </c>
      <c r="K113" s="27">
        <f t="shared" si="17"/>
        <v>0.9796364634459978</v>
      </c>
    </row>
    <row r="114" spans="1:11" ht="27">
      <c r="A114" s="28"/>
      <c r="B114" s="28">
        <v>4</v>
      </c>
      <c r="C114" s="28"/>
      <c r="D114" s="20" t="s">
        <v>80</v>
      </c>
      <c r="E114" s="25">
        <f>E115</f>
        <v>3983195.8</v>
      </c>
      <c r="F114" s="25">
        <f>F115</f>
        <v>4392023.8</v>
      </c>
      <c r="G114" s="26">
        <f>G115</f>
        <v>1851562.4</v>
      </c>
      <c r="H114" s="26">
        <f>H115</f>
        <v>2055976.4</v>
      </c>
      <c r="I114" s="25">
        <f>I115</f>
        <v>1982187.82</v>
      </c>
      <c r="J114" s="27">
        <f t="shared" si="16"/>
        <v>0.45131536400144284</v>
      </c>
      <c r="K114" s="27">
        <f t="shared" si="17"/>
        <v>0.9641102008758468</v>
      </c>
    </row>
    <row r="115" spans="1:11" ht="27">
      <c r="A115" s="28"/>
      <c r="B115" s="28"/>
      <c r="C115" s="28">
        <v>1</v>
      </c>
      <c r="D115" s="20" t="s">
        <v>80</v>
      </c>
      <c r="E115" s="40">
        <v>3983195.8</v>
      </c>
      <c r="F115" s="40">
        <v>4392023.8</v>
      </c>
      <c r="G115" s="25">
        <v>1851562.4</v>
      </c>
      <c r="H115" s="25">
        <v>2055976.4</v>
      </c>
      <c r="I115" s="40">
        <v>1982187.82</v>
      </c>
      <c r="J115" s="27">
        <f t="shared" si="16"/>
        <v>0.45131536400144284</v>
      </c>
      <c r="K115" s="27">
        <f t="shared" si="17"/>
        <v>0.9641102008758468</v>
      </c>
    </row>
    <row r="116" spans="1:11" ht="27">
      <c r="A116" s="28"/>
      <c r="B116" s="28">
        <v>6</v>
      </c>
      <c r="C116" s="28"/>
      <c r="D116" s="20" t="s">
        <v>81</v>
      </c>
      <c r="E116" s="25">
        <f>SUM(E117:E118)</f>
        <v>12594093.7</v>
      </c>
      <c r="F116" s="25">
        <f>SUM(F117:F118)</f>
        <v>14966779.5</v>
      </c>
      <c r="G116" s="26">
        <f>SUM(G117:G118)</f>
        <v>5345386.5</v>
      </c>
      <c r="H116" s="26">
        <f>SUM(H117:H118)</f>
        <v>6777505.5</v>
      </c>
      <c r="I116" s="25">
        <f>SUM(I117:I118)</f>
        <v>2479809.48</v>
      </c>
      <c r="J116" s="27">
        <f t="shared" si="16"/>
        <v>0.16568758028405509</v>
      </c>
      <c r="K116" s="27">
        <f t="shared" si="17"/>
        <v>0.36588822834596</v>
      </c>
    </row>
    <row r="117" spans="1:11" ht="27">
      <c r="A117" s="28"/>
      <c r="B117" s="28"/>
      <c r="C117" s="28">
        <v>1</v>
      </c>
      <c r="D117" s="19" t="s">
        <v>82</v>
      </c>
      <c r="E117" s="40">
        <v>10986470.2</v>
      </c>
      <c r="F117" s="40">
        <v>10986470.2</v>
      </c>
      <c r="G117" s="25">
        <v>4805331.9</v>
      </c>
      <c r="H117" s="25">
        <v>4805331.9</v>
      </c>
      <c r="I117" s="40">
        <v>1746097.24</v>
      </c>
      <c r="J117" s="27">
        <f t="shared" si="16"/>
        <v>0.15893159570031876</v>
      </c>
      <c r="K117" s="27">
        <f t="shared" si="17"/>
        <v>0.3633666261429309</v>
      </c>
    </row>
    <row r="118" spans="1:11" ht="27">
      <c r="A118" s="28"/>
      <c r="B118" s="28"/>
      <c r="C118" s="28">
        <v>2</v>
      </c>
      <c r="D118" s="20" t="s">
        <v>81</v>
      </c>
      <c r="E118" s="40">
        <v>1607623.5</v>
      </c>
      <c r="F118" s="40">
        <v>3980309.3</v>
      </c>
      <c r="G118" s="25">
        <v>540054.6</v>
      </c>
      <c r="H118" s="25">
        <v>1972173.6</v>
      </c>
      <c r="I118" s="40">
        <v>733712.24</v>
      </c>
      <c r="J118" s="27">
        <f t="shared" si="16"/>
        <v>0.18433548367711022</v>
      </c>
      <c r="K118" s="27">
        <f t="shared" si="17"/>
        <v>0.3720322795112965</v>
      </c>
    </row>
    <row r="119" spans="1:11" ht="14.25">
      <c r="A119" s="28">
        <v>8</v>
      </c>
      <c r="B119" s="28"/>
      <c r="C119" s="22"/>
      <c r="D119" s="18" t="s">
        <v>83</v>
      </c>
      <c r="E119" s="23">
        <f>SUM(E121,E123,E131,E135,E138)</f>
        <v>21027053.6</v>
      </c>
      <c r="F119" s="23">
        <f>SUM(F121,F123,F131,F135,F138)</f>
        <v>21077861.200000003</v>
      </c>
      <c r="G119" s="21">
        <f>SUM(G121,G123,G131,G135,G138)</f>
        <v>9469321.600000001</v>
      </c>
      <c r="H119" s="21">
        <f>SUM(H121,H123,H131,H135,H138)</f>
        <v>9490129.200000001</v>
      </c>
      <c r="I119" s="23">
        <f>SUM(I121,I123,I131,I135,I138)</f>
        <v>8855012.760000002</v>
      </c>
      <c r="J119" s="29">
        <f t="shared" si="16"/>
        <v>0.42010964376214793</v>
      </c>
      <c r="K119" s="29">
        <f t="shared" si="17"/>
        <v>0.9330761018511741</v>
      </c>
    </row>
    <row r="120" spans="1:11" ht="14.25">
      <c r="A120" s="28"/>
      <c r="B120" s="28"/>
      <c r="C120" s="28"/>
      <c r="D120" s="17" t="s">
        <v>1</v>
      </c>
      <c r="E120" s="25"/>
      <c r="F120" s="25"/>
      <c r="G120" s="25"/>
      <c r="H120" s="25"/>
      <c r="I120" s="25"/>
      <c r="J120" s="27"/>
      <c r="K120" s="27"/>
    </row>
    <row r="121" spans="1:11" ht="14.25">
      <c r="A121" s="28"/>
      <c r="B121" s="28">
        <v>1</v>
      </c>
      <c r="C121" s="28"/>
      <c r="D121" s="20" t="s">
        <v>84</v>
      </c>
      <c r="E121" s="25">
        <f>E122</f>
        <v>1806766.1</v>
      </c>
      <c r="F121" s="25">
        <f>F122</f>
        <v>1806766.1</v>
      </c>
      <c r="G121" s="25">
        <f>G122</f>
        <v>1148706.4</v>
      </c>
      <c r="H121" s="25">
        <f>H122</f>
        <v>1148706.4</v>
      </c>
      <c r="I121" s="25">
        <f>I122</f>
        <v>1059376.67</v>
      </c>
      <c r="J121" s="27">
        <f aca="true" t="shared" si="18" ref="J121:J140">I121/F121</f>
        <v>0.5863385802954793</v>
      </c>
      <c r="K121" s="27">
        <f t="shared" si="17"/>
        <v>0.9222344978664696</v>
      </c>
    </row>
    <row r="122" spans="1:11" ht="14.25">
      <c r="A122" s="28"/>
      <c r="B122" s="28"/>
      <c r="C122" s="28">
        <v>1</v>
      </c>
      <c r="D122" s="20" t="s">
        <v>84</v>
      </c>
      <c r="E122" s="25">
        <v>1806766.1</v>
      </c>
      <c r="F122" s="25">
        <v>1806766.1</v>
      </c>
      <c r="G122" s="25">
        <v>1148706.4</v>
      </c>
      <c r="H122" s="25">
        <v>1148706.4</v>
      </c>
      <c r="I122" s="25">
        <v>1059376.67</v>
      </c>
      <c r="J122" s="27">
        <f t="shared" si="18"/>
        <v>0.5863385802954793</v>
      </c>
      <c r="K122" s="27">
        <f t="shared" si="17"/>
        <v>0.9222344978664696</v>
      </c>
    </row>
    <row r="123" spans="1:11" ht="14.25">
      <c r="A123" s="28"/>
      <c r="B123" s="28">
        <v>2</v>
      </c>
      <c r="C123" s="28"/>
      <c r="D123" s="20" t="s">
        <v>85</v>
      </c>
      <c r="E123" s="25">
        <f>SUM(E124:E130)</f>
        <v>11711512.3</v>
      </c>
      <c r="F123" s="25">
        <f>SUM(F124:F130)</f>
        <v>11711512.3</v>
      </c>
      <c r="G123" s="25">
        <f>SUM(G124:G130)</f>
        <v>4611180.4</v>
      </c>
      <c r="H123" s="25">
        <f>SUM(H124:H130)</f>
        <v>4611180.4</v>
      </c>
      <c r="I123" s="25">
        <f>SUM(I124:I130)</f>
        <v>4275223.57</v>
      </c>
      <c r="J123" s="27">
        <f t="shared" si="18"/>
        <v>0.36504453570868045</v>
      </c>
      <c r="K123" s="27">
        <f t="shared" si="17"/>
        <v>0.9271429870755002</v>
      </c>
    </row>
    <row r="124" spans="1:11" ht="14.25">
      <c r="A124" s="28"/>
      <c r="B124" s="28"/>
      <c r="C124" s="28">
        <v>1</v>
      </c>
      <c r="D124" s="17" t="s">
        <v>86</v>
      </c>
      <c r="E124" s="25">
        <v>1513064.6</v>
      </c>
      <c r="F124" s="25">
        <v>1513064.6</v>
      </c>
      <c r="G124" s="25">
        <v>552613.6</v>
      </c>
      <c r="H124" s="25">
        <v>552613.6</v>
      </c>
      <c r="I124" s="25">
        <v>529110.9</v>
      </c>
      <c r="J124" s="27">
        <f t="shared" si="18"/>
        <v>0.349694851098889</v>
      </c>
      <c r="K124" s="27">
        <f t="shared" si="17"/>
        <v>0.9574699211166718</v>
      </c>
    </row>
    <row r="125" spans="1:11" ht="14.25">
      <c r="A125" s="28"/>
      <c r="B125" s="28"/>
      <c r="C125" s="28">
        <v>2</v>
      </c>
      <c r="D125" s="17" t="s">
        <v>87</v>
      </c>
      <c r="E125" s="25">
        <v>2054925.1</v>
      </c>
      <c r="F125" s="25">
        <v>2054925.1</v>
      </c>
      <c r="G125" s="25">
        <v>803488.6</v>
      </c>
      <c r="H125" s="25">
        <v>803488.6</v>
      </c>
      <c r="I125" s="25">
        <v>785843.43</v>
      </c>
      <c r="J125" s="27">
        <f t="shared" si="18"/>
        <v>0.38241950035064537</v>
      </c>
      <c r="K125" s="27">
        <f t="shared" si="17"/>
        <v>0.9780393026111386</v>
      </c>
    </row>
    <row r="126" spans="1:11" ht="14.25">
      <c r="A126" s="28"/>
      <c r="B126" s="28"/>
      <c r="C126" s="28">
        <v>3</v>
      </c>
      <c r="D126" s="17" t="s">
        <v>88</v>
      </c>
      <c r="E126" s="25">
        <v>165185</v>
      </c>
      <c r="F126" s="25">
        <v>165185</v>
      </c>
      <c r="G126" s="25">
        <v>64827.5</v>
      </c>
      <c r="H126" s="25">
        <v>64827.5</v>
      </c>
      <c r="I126" s="25">
        <v>14826.4</v>
      </c>
      <c r="J126" s="27">
        <f t="shared" si="18"/>
        <v>0.0897563338075491</v>
      </c>
      <c r="K126" s="27">
        <f t="shared" si="17"/>
        <v>0.22870541051251397</v>
      </c>
    </row>
    <row r="127" spans="1:11" ht="14.25">
      <c r="A127" s="28"/>
      <c r="B127" s="28"/>
      <c r="C127" s="28">
        <v>4</v>
      </c>
      <c r="D127" s="17" t="s">
        <v>89</v>
      </c>
      <c r="E127" s="25">
        <v>759349.2</v>
      </c>
      <c r="F127" s="25">
        <v>759349.2</v>
      </c>
      <c r="G127" s="25">
        <v>295124.4</v>
      </c>
      <c r="H127" s="25">
        <v>295124.4</v>
      </c>
      <c r="I127" s="25">
        <v>292430.7</v>
      </c>
      <c r="J127" s="27">
        <f t="shared" si="18"/>
        <v>0.3851070100554528</v>
      </c>
      <c r="K127" s="27">
        <f t="shared" si="17"/>
        <v>0.9908726625111308</v>
      </c>
    </row>
    <row r="128" spans="1:11" ht="14.25">
      <c r="A128" s="28"/>
      <c r="B128" s="28"/>
      <c r="C128" s="28">
        <v>5</v>
      </c>
      <c r="D128" s="17" t="s">
        <v>90</v>
      </c>
      <c r="E128" s="25">
        <v>6171820</v>
      </c>
      <c r="F128" s="25">
        <v>6171820</v>
      </c>
      <c r="G128" s="25">
        <v>2473070.6</v>
      </c>
      <c r="H128" s="25">
        <v>2473070.6</v>
      </c>
      <c r="I128" s="25">
        <v>2281956.44</v>
      </c>
      <c r="J128" s="27">
        <f t="shared" si="18"/>
        <v>0.36973800920960104</v>
      </c>
      <c r="K128" s="27">
        <f t="shared" si="17"/>
        <v>0.922721915015285</v>
      </c>
    </row>
    <row r="129" spans="1:11" ht="14.25">
      <c r="A129" s="28"/>
      <c r="B129" s="28"/>
      <c r="C129" s="28">
        <v>6</v>
      </c>
      <c r="D129" s="17" t="s">
        <v>91</v>
      </c>
      <c r="E129" s="25">
        <v>647814.8</v>
      </c>
      <c r="F129" s="25">
        <v>647814.8</v>
      </c>
      <c r="G129" s="25">
        <v>306675.7</v>
      </c>
      <c r="H129" s="25">
        <v>306675.7</v>
      </c>
      <c r="I129" s="25">
        <v>306675.7</v>
      </c>
      <c r="J129" s="27">
        <f t="shared" si="18"/>
        <v>0.47340026810131536</v>
      </c>
      <c r="K129" s="27">
        <f t="shared" si="17"/>
        <v>1</v>
      </c>
    </row>
    <row r="130" spans="1:11" ht="27">
      <c r="A130" s="28"/>
      <c r="B130" s="28"/>
      <c r="C130" s="28">
        <v>7</v>
      </c>
      <c r="D130" s="19" t="s">
        <v>92</v>
      </c>
      <c r="E130" s="25">
        <v>399353.6</v>
      </c>
      <c r="F130" s="25">
        <v>399353.6</v>
      </c>
      <c r="G130" s="25">
        <v>115380</v>
      </c>
      <c r="H130" s="25">
        <v>115380</v>
      </c>
      <c r="I130" s="25">
        <v>64380</v>
      </c>
      <c r="J130" s="27">
        <f t="shared" si="18"/>
        <v>0.1612105161941698</v>
      </c>
      <c r="K130" s="27">
        <f t="shared" si="17"/>
        <v>0.5579823192927718</v>
      </c>
    </row>
    <row r="131" spans="1:11" ht="40.5">
      <c r="A131" s="28"/>
      <c r="B131" s="28">
        <v>3</v>
      </c>
      <c r="C131" s="28"/>
      <c r="D131" s="20" t="s">
        <v>93</v>
      </c>
      <c r="E131" s="25">
        <f>SUM(E132:E134)</f>
        <v>5997564.7</v>
      </c>
      <c r="F131" s="25">
        <f>SUM(F132:F134)</f>
        <v>6051704.7</v>
      </c>
      <c r="G131" s="25">
        <f>SUM(G132:G134)</f>
        <v>3069685</v>
      </c>
      <c r="H131" s="25">
        <f>SUM(H132:H134)</f>
        <v>3093825</v>
      </c>
      <c r="I131" s="25">
        <f>SUM(I132:I134)</f>
        <v>2969498.4199999995</v>
      </c>
      <c r="J131" s="27">
        <f t="shared" si="18"/>
        <v>0.4906879246768269</v>
      </c>
      <c r="K131" s="27">
        <f t="shared" si="17"/>
        <v>0.9598146048984669</v>
      </c>
    </row>
    <row r="132" spans="1:11" ht="14.25">
      <c r="A132" s="28"/>
      <c r="B132" s="28"/>
      <c r="C132" s="28">
        <v>1</v>
      </c>
      <c r="D132" s="17" t="s">
        <v>94</v>
      </c>
      <c r="E132" s="25">
        <v>4574964.3</v>
      </c>
      <c r="F132" s="25">
        <v>4574964.3</v>
      </c>
      <c r="G132" s="25">
        <v>2299990.6</v>
      </c>
      <c r="H132" s="25">
        <v>2299990.6</v>
      </c>
      <c r="I132" s="25">
        <v>2269298.53</v>
      </c>
      <c r="J132" s="27">
        <f t="shared" si="18"/>
        <v>0.49602540723651106</v>
      </c>
      <c r="K132" s="27">
        <f t="shared" si="17"/>
        <v>0.9866555672010137</v>
      </c>
    </row>
    <row r="133" spans="1:11" ht="14.25">
      <c r="A133" s="28"/>
      <c r="B133" s="28"/>
      <c r="C133" s="28">
        <v>2</v>
      </c>
      <c r="D133" s="17" t="s">
        <v>95</v>
      </c>
      <c r="E133" s="25">
        <v>1048260.7</v>
      </c>
      <c r="F133" s="25">
        <v>1102400.7</v>
      </c>
      <c r="G133" s="25">
        <v>604278</v>
      </c>
      <c r="H133" s="25">
        <v>628418</v>
      </c>
      <c r="I133" s="25">
        <v>534783.49</v>
      </c>
      <c r="J133" s="27">
        <f t="shared" si="18"/>
        <v>0.48510808275067313</v>
      </c>
      <c r="K133" s="27">
        <f t="shared" si="17"/>
        <v>0.8509996371841672</v>
      </c>
    </row>
    <row r="134" spans="1:11" ht="14.25">
      <c r="A134" s="28"/>
      <c r="B134" s="28"/>
      <c r="C134" s="28">
        <v>3</v>
      </c>
      <c r="D134" s="17" t="s">
        <v>96</v>
      </c>
      <c r="E134" s="25">
        <v>374339.7</v>
      </c>
      <c r="F134" s="25">
        <v>374339.7</v>
      </c>
      <c r="G134" s="25">
        <v>165416.4</v>
      </c>
      <c r="H134" s="25">
        <v>165416.4</v>
      </c>
      <c r="I134" s="25">
        <v>165416.4</v>
      </c>
      <c r="J134" s="27">
        <f t="shared" si="18"/>
        <v>0.4418884772307078</v>
      </c>
      <c r="K134" s="27">
        <f t="shared" si="17"/>
        <v>1</v>
      </c>
    </row>
    <row r="135" spans="1:11" ht="27">
      <c r="A135" s="28"/>
      <c r="B135" s="28">
        <v>4</v>
      </c>
      <c r="C135" s="28"/>
      <c r="D135" s="20" t="s">
        <v>97</v>
      </c>
      <c r="E135" s="25">
        <f>SUM(E136:E137)</f>
        <v>809135.2999999999</v>
      </c>
      <c r="F135" s="25">
        <f>SUM(F136:F137)</f>
        <v>806797.2999999999</v>
      </c>
      <c r="G135" s="25">
        <f>SUM(G136:G137)</f>
        <v>408655.5</v>
      </c>
      <c r="H135" s="25">
        <f>SUM(H136:H137)</f>
        <v>406317.5</v>
      </c>
      <c r="I135" s="25">
        <f>SUM(I136:I137)</f>
        <v>342055.14</v>
      </c>
      <c r="J135" s="27">
        <f t="shared" si="18"/>
        <v>0.42396663945206564</v>
      </c>
      <c r="K135" s="27">
        <f t="shared" si="17"/>
        <v>0.841842007789475</v>
      </c>
    </row>
    <row r="136" spans="1:11" ht="14.25">
      <c r="A136" s="28"/>
      <c r="B136" s="28"/>
      <c r="C136" s="28">
        <v>1</v>
      </c>
      <c r="D136" s="17" t="s">
        <v>98</v>
      </c>
      <c r="E136" s="25">
        <v>613442.2</v>
      </c>
      <c r="F136" s="25">
        <v>611104.2</v>
      </c>
      <c r="G136" s="25">
        <v>300808.9</v>
      </c>
      <c r="H136" s="25">
        <v>298470.9</v>
      </c>
      <c r="I136" s="25">
        <v>274170.79</v>
      </c>
      <c r="J136" s="27">
        <f t="shared" si="18"/>
        <v>0.44864818471219803</v>
      </c>
      <c r="K136" s="27">
        <f t="shared" si="17"/>
        <v>0.9185846593419994</v>
      </c>
    </row>
    <row r="137" spans="1:11" ht="40.5">
      <c r="A137" s="28"/>
      <c r="B137" s="28"/>
      <c r="C137" s="28">
        <v>2</v>
      </c>
      <c r="D137" s="19" t="s">
        <v>99</v>
      </c>
      <c r="E137" s="25">
        <v>195693.1</v>
      </c>
      <c r="F137" s="25">
        <v>195693.1</v>
      </c>
      <c r="G137" s="25">
        <v>107846.6</v>
      </c>
      <c r="H137" s="25">
        <v>107846.6</v>
      </c>
      <c r="I137" s="25">
        <v>67884.35</v>
      </c>
      <c r="J137" s="27">
        <f t="shared" si="18"/>
        <v>0.34689189348014826</v>
      </c>
      <c r="K137" s="27">
        <f t="shared" si="17"/>
        <v>0.6294528524775005</v>
      </c>
    </row>
    <row r="138" spans="1:11" ht="27">
      <c r="A138" s="28"/>
      <c r="B138" s="28">
        <v>6</v>
      </c>
      <c r="C138" s="31"/>
      <c r="D138" s="20" t="s">
        <v>100</v>
      </c>
      <c r="E138" s="25">
        <f>E139</f>
        <v>702075.2</v>
      </c>
      <c r="F138" s="25">
        <f>F139</f>
        <v>701080.8</v>
      </c>
      <c r="G138" s="25">
        <f>G139</f>
        <v>231094.3</v>
      </c>
      <c r="H138" s="25">
        <f>H139</f>
        <v>230099.9</v>
      </c>
      <c r="I138" s="25">
        <f>I139</f>
        <v>208858.96</v>
      </c>
      <c r="J138" s="27">
        <f t="shared" si="18"/>
        <v>0.2979099698636733</v>
      </c>
      <c r="K138" s="27">
        <f t="shared" si="17"/>
        <v>0.9076881823938211</v>
      </c>
    </row>
    <row r="139" spans="1:11" ht="27">
      <c r="A139" s="28"/>
      <c r="B139" s="28"/>
      <c r="C139" s="31">
        <v>1</v>
      </c>
      <c r="D139" s="20" t="s">
        <v>100</v>
      </c>
      <c r="E139" s="25">
        <v>702075.2</v>
      </c>
      <c r="F139" s="25">
        <v>701080.8</v>
      </c>
      <c r="G139" s="25">
        <v>231094.3</v>
      </c>
      <c r="H139" s="25">
        <v>230099.9</v>
      </c>
      <c r="I139" s="25">
        <v>208858.96</v>
      </c>
      <c r="J139" s="27">
        <f t="shared" si="18"/>
        <v>0.2979099698636733</v>
      </c>
      <c r="K139" s="27">
        <f t="shared" si="17"/>
        <v>0.9076881823938211</v>
      </c>
    </row>
    <row r="140" spans="1:11" ht="14.25">
      <c r="A140" s="28">
        <v>9</v>
      </c>
      <c r="B140" s="28"/>
      <c r="C140" s="16"/>
      <c r="D140" s="33" t="s">
        <v>101</v>
      </c>
      <c r="E140" s="23">
        <f>SUM(E142,E145,E148,E151,E154,E157,E159,)</f>
        <v>128027645.5</v>
      </c>
      <c r="F140" s="23">
        <f>SUM(F142,F145,F148,F151,F154,F157,F159,)</f>
        <v>127953712.10000002</v>
      </c>
      <c r="G140" s="21">
        <f>SUM(G142,G145,G148,G151,G154,G157,G159,)</f>
        <v>50408189.2</v>
      </c>
      <c r="H140" s="21">
        <f>SUM(H142,H145,H148,H151,H154,H157,H159,)</f>
        <v>52876160.10000001</v>
      </c>
      <c r="I140" s="23">
        <f>SUM(I142,I145,I148,I151,I154,I157,I159,)</f>
        <v>46445156.16</v>
      </c>
      <c r="J140" s="29">
        <f t="shared" si="18"/>
        <v>0.36298404632216985</v>
      </c>
      <c r="K140" s="29">
        <f t="shared" si="17"/>
        <v>0.8783761164230227</v>
      </c>
    </row>
    <row r="141" spans="1:11" ht="14.25">
      <c r="A141" s="28"/>
      <c r="B141" s="28"/>
      <c r="C141" s="16"/>
      <c r="D141" s="17" t="s">
        <v>1</v>
      </c>
      <c r="E141" s="23"/>
      <c r="F141" s="23"/>
      <c r="G141" s="25"/>
      <c r="H141" s="25"/>
      <c r="I141" s="23"/>
      <c r="J141" s="29"/>
      <c r="K141" s="29"/>
    </row>
    <row r="142" spans="1:11" ht="27">
      <c r="A142" s="28"/>
      <c r="B142" s="28">
        <v>1</v>
      </c>
      <c r="C142" s="31"/>
      <c r="D142" s="34" t="s">
        <v>102</v>
      </c>
      <c r="E142" s="25">
        <f>E143+E144</f>
        <v>26523679.3</v>
      </c>
      <c r="F142" s="25">
        <f>F143+F144</f>
        <v>24303142.200000003</v>
      </c>
      <c r="G142" s="26">
        <f>G143+G144</f>
        <v>10262791.8</v>
      </c>
      <c r="H142" s="26">
        <f>H143+H144</f>
        <v>10262791.8</v>
      </c>
      <c r="I142" s="25">
        <f>I143+I144</f>
        <v>10130198.700000001</v>
      </c>
      <c r="J142" s="27">
        <f aca="true" t="shared" si="19" ref="J142:J161">I142/F142</f>
        <v>0.4168267056430259</v>
      </c>
      <c r="K142" s="27">
        <f aca="true" t="shared" si="20" ref="K142:K161">I142/H142</f>
        <v>0.9870802114488965</v>
      </c>
    </row>
    <row r="143" spans="1:11" ht="14.25">
      <c r="A143" s="28"/>
      <c r="B143" s="28"/>
      <c r="C143" s="31">
        <v>1</v>
      </c>
      <c r="D143" s="34" t="s">
        <v>137</v>
      </c>
      <c r="E143" s="40">
        <v>494638.1</v>
      </c>
      <c r="F143" s="40">
        <v>494638.1</v>
      </c>
      <c r="G143" s="25">
        <v>208737.5</v>
      </c>
      <c r="H143" s="25">
        <v>208737.5</v>
      </c>
      <c r="I143" s="40">
        <v>190000.9</v>
      </c>
      <c r="J143" s="27">
        <f t="shared" si="19"/>
        <v>0.3841210371784948</v>
      </c>
      <c r="K143" s="27">
        <f t="shared" si="20"/>
        <v>0.9102384573926582</v>
      </c>
    </row>
    <row r="144" spans="1:11" ht="14.25">
      <c r="A144" s="28"/>
      <c r="B144" s="28"/>
      <c r="C144" s="31">
        <v>2</v>
      </c>
      <c r="D144" s="34" t="s">
        <v>103</v>
      </c>
      <c r="E144" s="40">
        <v>26029041.2</v>
      </c>
      <c r="F144" s="40">
        <v>23808504.1</v>
      </c>
      <c r="G144" s="25">
        <v>10054054.3</v>
      </c>
      <c r="H144" s="25">
        <v>10054054.3</v>
      </c>
      <c r="I144" s="40">
        <v>9940197.8</v>
      </c>
      <c r="J144" s="27">
        <f t="shared" si="19"/>
        <v>0.41750618847153864</v>
      </c>
      <c r="K144" s="27">
        <f t="shared" si="20"/>
        <v>0.9886755634490655</v>
      </c>
    </row>
    <row r="145" spans="1:11" ht="14.25">
      <c r="A145" s="28"/>
      <c r="B145" s="28">
        <v>2</v>
      </c>
      <c r="C145" s="31"/>
      <c r="D145" s="34" t="s">
        <v>104</v>
      </c>
      <c r="E145" s="25">
        <f>SUM(E146:E147)</f>
        <v>51503693.5</v>
      </c>
      <c r="F145" s="25">
        <f>SUM(F146:F147)</f>
        <v>53694230.6</v>
      </c>
      <c r="G145" s="26">
        <f>SUM(G146:G147)</f>
        <v>22696237.6</v>
      </c>
      <c r="H145" s="26">
        <f>SUM(H146:H147)</f>
        <v>22636237.6</v>
      </c>
      <c r="I145" s="25">
        <f>SUM(I146:I147)</f>
        <v>22353383.9</v>
      </c>
      <c r="J145" s="27">
        <f t="shared" si="19"/>
        <v>0.41630885944755486</v>
      </c>
      <c r="K145" s="27">
        <f t="shared" si="20"/>
        <v>0.9875043854461042</v>
      </c>
    </row>
    <row r="146" spans="1:11" ht="14.25">
      <c r="A146" s="28"/>
      <c r="B146" s="28"/>
      <c r="C146" s="31">
        <v>1</v>
      </c>
      <c r="D146" s="34" t="s">
        <v>105</v>
      </c>
      <c r="E146" s="40">
        <v>32768372.9</v>
      </c>
      <c r="F146" s="40">
        <v>30728714.1</v>
      </c>
      <c r="G146" s="25">
        <v>12981389.4</v>
      </c>
      <c r="H146" s="25">
        <v>12981389.4</v>
      </c>
      <c r="I146" s="40">
        <v>12840638.6</v>
      </c>
      <c r="J146" s="27">
        <f t="shared" si="19"/>
        <v>0.4178710035900916</v>
      </c>
      <c r="K146" s="27">
        <f t="shared" si="20"/>
        <v>0.9891574934190017</v>
      </c>
    </row>
    <row r="147" spans="1:11" ht="14.25">
      <c r="A147" s="28"/>
      <c r="B147" s="28"/>
      <c r="C147" s="31">
        <v>2</v>
      </c>
      <c r="D147" s="34" t="s">
        <v>106</v>
      </c>
      <c r="E147" s="40">
        <v>18735320.6</v>
      </c>
      <c r="F147" s="40">
        <v>22965516.5</v>
      </c>
      <c r="G147" s="25">
        <v>9714848.2</v>
      </c>
      <c r="H147" s="25">
        <v>9654848.2</v>
      </c>
      <c r="I147" s="40">
        <v>9512745.3</v>
      </c>
      <c r="J147" s="27">
        <f t="shared" si="19"/>
        <v>0.4142186525611127</v>
      </c>
      <c r="K147" s="27">
        <f t="shared" si="20"/>
        <v>0.9852817054130382</v>
      </c>
    </row>
    <row r="148" spans="1:11" ht="40.5">
      <c r="A148" s="28"/>
      <c r="B148" s="28">
        <v>3</v>
      </c>
      <c r="C148" s="31"/>
      <c r="D148" s="34" t="s">
        <v>107</v>
      </c>
      <c r="E148" s="25">
        <f>SUM(E149:E150)</f>
        <v>8697830</v>
      </c>
      <c r="F148" s="25">
        <f>SUM(F149:F150)</f>
        <v>8697830</v>
      </c>
      <c r="G148" s="26">
        <f>SUM(G149:G150)</f>
        <v>3253273.5</v>
      </c>
      <c r="H148" s="26">
        <f>SUM(H149:H150)</f>
        <v>3253273.5</v>
      </c>
      <c r="I148" s="25">
        <f>SUM(I149:I150)</f>
        <v>3225388.6500000004</v>
      </c>
      <c r="J148" s="27">
        <f t="shared" si="19"/>
        <v>0.3708268211726374</v>
      </c>
      <c r="K148" s="27">
        <f t="shared" si="20"/>
        <v>0.9914286794516355</v>
      </c>
    </row>
    <row r="149" spans="1:11" ht="27">
      <c r="A149" s="28"/>
      <c r="B149" s="28"/>
      <c r="C149" s="31">
        <v>1</v>
      </c>
      <c r="D149" s="34" t="s">
        <v>108</v>
      </c>
      <c r="E149" s="40">
        <v>2854281.3</v>
      </c>
      <c r="F149" s="40">
        <v>2854281.3</v>
      </c>
      <c r="G149" s="25">
        <v>1164448.7</v>
      </c>
      <c r="H149" s="25">
        <v>1164448.7</v>
      </c>
      <c r="I149" s="40">
        <v>1160421.3</v>
      </c>
      <c r="J149" s="27">
        <f t="shared" si="19"/>
        <v>0.4065546377646801</v>
      </c>
      <c r="K149" s="27">
        <f t="shared" si="20"/>
        <v>0.9965413676016814</v>
      </c>
    </row>
    <row r="150" spans="1:11" ht="14.25">
      <c r="A150" s="28"/>
      <c r="B150" s="28"/>
      <c r="C150" s="31">
        <v>2</v>
      </c>
      <c r="D150" s="34" t="s">
        <v>109</v>
      </c>
      <c r="E150" s="40">
        <v>5843548.7</v>
      </c>
      <c r="F150" s="40">
        <v>5843548.7</v>
      </c>
      <c r="G150" s="25">
        <v>2088824.8</v>
      </c>
      <c r="H150" s="25">
        <v>2088824.8</v>
      </c>
      <c r="I150" s="40">
        <v>2064967.35</v>
      </c>
      <c r="J150" s="27">
        <f t="shared" si="19"/>
        <v>0.3533755695404746</v>
      </c>
      <c r="K150" s="27">
        <f t="shared" si="20"/>
        <v>0.9885785298987259</v>
      </c>
    </row>
    <row r="151" spans="1:11" ht="14.25">
      <c r="A151" s="28"/>
      <c r="B151" s="28">
        <v>4</v>
      </c>
      <c r="C151" s="31"/>
      <c r="D151" s="34" t="s">
        <v>110</v>
      </c>
      <c r="E151" s="25">
        <f>SUM(E152:E153)</f>
        <v>9795346.200000001</v>
      </c>
      <c r="F151" s="25">
        <f>SUM(F152:F153)</f>
        <v>9774373</v>
      </c>
      <c r="G151" s="26">
        <f>SUM(G152:G153)</f>
        <v>4475988.3</v>
      </c>
      <c r="H151" s="26">
        <f>SUM(H152:H153)</f>
        <v>4455015.1</v>
      </c>
      <c r="I151" s="25">
        <f>SUM(I152:I153)</f>
        <v>4137301.15</v>
      </c>
      <c r="J151" s="27">
        <f t="shared" si="19"/>
        <v>0.4232804651510639</v>
      </c>
      <c r="K151" s="27">
        <f t="shared" si="20"/>
        <v>0.9286839790958284</v>
      </c>
    </row>
    <row r="152" spans="1:11" ht="14.25">
      <c r="A152" s="28"/>
      <c r="B152" s="28"/>
      <c r="C152" s="31">
        <v>1</v>
      </c>
      <c r="D152" s="34" t="s">
        <v>111</v>
      </c>
      <c r="E152" s="40">
        <v>8973745.4</v>
      </c>
      <c r="F152" s="40">
        <v>8952772.2</v>
      </c>
      <c r="G152" s="25">
        <v>4065774.3</v>
      </c>
      <c r="H152" s="25">
        <v>4044801.1</v>
      </c>
      <c r="I152" s="40">
        <v>3737087.55</v>
      </c>
      <c r="J152" s="27">
        <f t="shared" si="19"/>
        <v>0.41742238789455627</v>
      </c>
      <c r="K152" s="27">
        <f t="shared" si="20"/>
        <v>0.9239236881141077</v>
      </c>
    </row>
    <row r="153" spans="1:11" ht="27">
      <c r="A153" s="28"/>
      <c r="B153" s="28"/>
      <c r="C153" s="31">
        <v>2</v>
      </c>
      <c r="D153" s="34" t="s">
        <v>112</v>
      </c>
      <c r="E153" s="40">
        <v>821600.8</v>
      </c>
      <c r="F153" s="40">
        <v>821600.8</v>
      </c>
      <c r="G153" s="25">
        <v>410214</v>
      </c>
      <c r="H153" s="25">
        <v>410214</v>
      </c>
      <c r="I153" s="40">
        <v>400213.6</v>
      </c>
      <c r="J153" s="27">
        <f t="shared" si="19"/>
        <v>0.4871144234523627</v>
      </c>
      <c r="K153" s="27">
        <f t="shared" si="20"/>
        <v>0.9756215048730662</v>
      </c>
    </row>
    <row r="154" spans="1:11" ht="27">
      <c r="A154" s="28"/>
      <c r="B154" s="28">
        <v>5</v>
      </c>
      <c r="C154" s="31"/>
      <c r="D154" s="34" t="s">
        <v>113</v>
      </c>
      <c r="E154" s="25">
        <f>SUM(E155:E156)</f>
        <v>4863129</v>
      </c>
      <c r="F154" s="25">
        <f>SUM(F155:F156)</f>
        <v>4782343.8</v>
      </c>
      <c r="G154" s="26">
        <f>SUM(G155:G156)</f>
        <v>1834881.3</v>
      </c>
      <c r="H154" s="26">
        <f>SUM(H155:H156)</f>
        <v>1846896.1</v>
      </c>
      <c r="I154" s="25">
        <f>SUM(I155:I156)</f>
        <v>1748153</v>
      </c>
      <c r="J154" s="27">
        <f t="shared" si="19"/>
        <v>0.36554314643794533</v>
      </c>
      <c r="K154" s="27">
        <f t="shared" si="20"/>
        <v>0.9465356497314602</v>
      </c>
    </row>
    <row r="155" spans="1:11" ht="14.25">
      <c r="A155" s="28"/>
      <c r="B155" s="28"/>
      <c r="C155" s="31">
        <v>1</v>
      </c>
      <c r="D155" s="34" t="s">
        <v>114</v>
      </c>
      <c r="E155" s="40">
        <v>3662579.1</v>
      </c>
      <c r="F155" s="40">
        <v>3582579.1</v>
      </c>
      <c r="G155" s="25">
        <v>1268561</v>
      </c>
      <c r="H155" s="25">
        <v>1281361</v>
      </c>
      <c r="I155" s="40">
        <v>1275839</v>
      </c>
      <c r="J155" s="27">
        <f t="shared" si="19"/>
        <v>0.3561230511281663</v>
      </c>
      <c r="K155" s="27">
        <f t="shared" si="20"/>
        <v>0.9956905196896113</v>
      </c>
    </row>
    <row r="156" spans="1:11" ht="14.25">
      <c r="A156" s="28"/>
      <c r="B156" s="28"/>
      <c r="C156" s="31">
        <v>2</v>
      </c>
      <c r="D156" s="34" t="s">
        <v>115</v>
      </c>
      <c r="E156" s="40">
        <v>1200549.9</v>
      </c>
      <c r="F156" s="40">
        <v>1199764.7</v>
      </c>
      <c r="G156" s="25">
        <v>566320.3</v>
      </c>
      <c r="H156" s="25">
        <v>565535.1</v>
      </c>
      <c r="I156" s="40">
        <v>472314</v>
      </c>
      <c r="J156" s="27">
        <f t="shared" si="19"/>
        <v>0.393672192555757</v>
      </c>
      <c r="K156" s="27">
        <f t="shared" si="20"/>
        <v>0.8351630164069392</v>
      </c>
    </row>
    <row r="157" spans="1:11" ht="27">
      <c r="A157" s="28"/>
      <c r="B157" s="28">
        <v>6</v>
      </c>
      <c r="C157" s="31"/>
      <c r="D157" s="34" t="s">
        <v>116</v>
      </c>
      <c r="E157" s="25">
        <f>E158</f>
        <v>25888878.1</v>
      </c>
      <c r="F157" s="25">
        <f>F158</f>
        <v>25946703.1</v>
      </c>
      <c r="G157" s="26">
        <f>G158</f>
        <v>7639691.2</v>
      </c>
      <c r="H157" s="26">
        <f>H158</f>
        <v>10176620.5</v>
      </c>
      <c r="I157" s="25">
        <f>I158</f>
        <v>4638655.01</v>
      </c>
      <c r="J157" s="27">
        <f t="shared" si="19"/>
        <v>0.17877627813145938</v>
      </c>
      <c r="K157" s="27">
        <f t="shared" si="20"/>
        <v>0.4558148758716118</v>
      </c>
    </row>
    <row r="158" spans="1:11" ht="27">
      <c r="A158" s="28"/>
      <c r="B158" s="28"/>
      <c r="C158" s="31">
        <v>1</v>
      </c>
      <c r="D158" s="34" t="s">
        <v>116</v>
      </c>
      <c r="E158" s="40">
        <v>25888878.1</v>
      </c>
      <c r="F158" s="40">
        <v>25946703.1</v>
      </c>
      <c r="G158" s="25">
        <v>7639691.2</v>
      </c>
      <c r="H158" s="25">
        <v>10176620.5</v>
      </c>
      <c r="I158" s="40">
        <v>4638655.01</v>
      </c>
      <c r="J158" s="27">
        <f t="shared" si="19"/>
        <v>0.17877627813145938</v>
      </c>
      <c r="K158" s="27">
        <f t="shared" si="20"/>
        <v>0.4558148758716118</v>
      </c>
    </row>
    <row r="159" spans="1:11" ht="14.25">
      <c r="A159" s="28"/>
      <c r="B159" s="28">
        <v>8</v>
      </c>
      <c r="C159" s="31"/>
      <c r="D159" s="34" t="s">
        <v>117</v>
      </c>
      <c r="E159" s="25">
        <f>E160</f>
        <v>755089.4</v>
      </c>
      <c r="F159" s="25">
        <f>F160</f>
        <v>755089.4</v>
      </c>
      <c r="G159" s="26">
        <f>G160</f>
        <v>245325.5</v>
      </c>
      <c r="H159" s="26">
        <f>H160</f>
        <v>245325.5</v>
      </c>
      <c r="I159" s="25">
        <f>I160</f>
        <v>212075.75</v>
      </c>
      <c r="J159" s="27">
        <f t="shared" si="19"/>
        <v>0.2808617761022734</v>
      </c>
      <c r="K159" s="27">
        <f t="shared" si="20"/>
        <v>0.8644668002307139</v>
      </c>
    </row>
    <row r="160" spans="1:11" ht="14.25">
      <c r="A160" s="28"/>
      <c r="B160" s="28"/>
      <c r="C160" s="31">
        <v>1</v>
      </c>
      <c r="D160" s="34" t="s">
        <v>117</v>
      </c>
      <c r="E160" s="40">
        <v>755089.4</v>
      </c>
      <c r="F160" s="40">
        <v>755089.4</v>
      </c>
      <c r="G160" s="25">
        <v>245325.5</v>
      </c>
      <c r="H160" s="25">
        <v>245325.5</v>
      </c>
      <c r="I160" s="40">
        <v>212075.75</v>
      </c>
      <c r="J160" s="27">
        <f t="shared" si="19"/>
        <v>0.2808617761022734</v>
      </c>
      <c r="K160" s="27">
        <f t="shared" si="20"/>
        <v>0.8644668002307139</v>
      </c>
    </row>
    <row r="161" spans="1:11" ht="14.25">
      <c r="A161" s="28">
        <v>10</v>
      </c>
      <c r="B161" s="28"/>
      <c r="C161" s="22"/>
      <c r="D161" s="18" t="s">
        <v>118</v>
      </c>
      <c r="E161" s="23">
        <f>SUM(E163,E166,E168,E170,E172,E174,E176,E178)</f>
        <v>362033007.09999996</v>
      </c>
      <c r="F161" s="23">
        <f>SUM(F163,F166,F168,F170,F172,F174,F176,F178)</f>
        <v>362493632.7</v>
      </c>
      <c r="G161" s="21">
        <f>SUM(G163,G166,G168,G170,G172,G174,G176,G178)</f>
        <v>179651286.79999998</v>
      </c>
      <c r="H161" s="21">
        <f>SUM(H163,H166,H168,H170,H172,H174,H176,H178)</f>
        <v>178858201.10000002</v>
      </c>
      <c r="I161" s="23">
        <f>SUM(I163,I166,I168,I170,I172,I174,I176,I178)</f>
        <v>161782532.67</v>
      </c>
      <c r="J161" s="29">
        <f t="shared" si="19"/>
        <v>0.4463044811710978</v>
      </c>
      <c r="K161" s="29">
        <f t="shared" si="20"/>
        <v>0.9045295752446207</v>
      </c>
    </row>
    <row r="162" spans="1:11" ht="14.25">
      <c r="A162" s="28"/>
      <c r="B162" s="28"/>
      <c r="C162" s="28"/>
      <c r="D162" s="17" t="s">
        <v>1</v>
      </c>
      <c r="E162" s="25"/>
      <c r="F162" s="25"/>
      <c r="G162" s="25"/>
      <c r="H162" s="25"/>
      <c r="I162" s="25"/>
      <c r="J162" s="27"/>
      <c r="K162" s="27"/>
    </row>
    <row r="163" spans="1:11" ht="14.25">
      <c r="A163" s="28"/>
      <c r="B163" s="28">
        <v>1</v>
      </c>
      <c r="C163" s="28"/>
      <c r="D163" s="17" t="s">
        <v>119</v>
      </c>
      <c r="E163" s="25">
        <f>SUM(E164:E165)</f>
        <v>1271230.0999999999</v>
      </c>
      <c r="F163" s="25">
        <f>SUM(F164:F165)</f>
        <v>1276630.0999999999</v>
      </c>
      <c r="G163" s="25">
        <f>SUM(G164:G165)</f>
        <v>602296.7</v>
      </c>
      <c r="H163" s="25">
        <f>SUM(H164:H165)</f>
        <v>607696.7</v>
      </c>
      <c r="I163" s="25">
        <f>SUM(I164:I165)</f>
        <v>339489.46</v>
      </c>
      <c r="J163" s="27">
        <f aca="true" t="shared" si="21" ref="J163:J181">I163/F163</f>
        <v>0.2659262538146328</v>
      </c>
      <c r="K163" s="27">
        <f aca="true" t="shared" si="22" ref="K163:K181">I163/H163</f>
        <v>0.5586495039383956</v>
      </c>
    </row>
    <row r="164" spans="1:11" ht="14.25">
      <c r="A164" s="28"/>
      <c r="B164" s="28"/>
      <c r="C164" s="28">
        <v>1</v>
      </c>
      <c r="D164" s="20" t="s">
        <v>120</v>
      </c>
      <c r="E164" s="25">
        <v>208603.4</v>
      </c>
      <c r="F164" s="25">
        <v>208603.4</v>
      </c>
      <c r="G164" s="25">
        <v>91939.9</v>
      </c>
      <c r="H164" s="25">
        <v>91939.9</v>
      </c>
      <c r="I164" s="25">
        <v>89048.55</v>
      </c>
      <c r="J164" s="27">
        <f t="shared" si="21"/>
        <v>0.42687966734962135</v>
      </c>
      <c r="K164" s="27">
        <f t="shared" si="22"/>
        <v>0.9685517386901662</v>
      </c>
    </row>
    <row r="165" spans="1:11" ht="14.25">
      <c r="A165" s="28"/>
      <c r="B165" s="28"/>
      <c r="C165" s="28">
        <v>2</v>
      </c>
      <c r="D165" s="20" t="s">
        <v>121</v>
      </c>
      <c r="E165" s="25">
        <v>1062626.7</v>
      </c>
      <c r="F165" s="25">
        <v>1068026.7</v>
      </c>
      <c r="G165" s="25">
        <v>510356.8</v>
      </c>
      <c r="H165" s="25">
        <v>515756.8</v>
      </c>
      <c r="I165" s="25">
        <v>250440.91</v>
      </c>
      <c r="J165" s="27">
        <f t="shared" si="21"/>
        <v>0.2344893718481008</v>
      </c>
      <c r="K165" s="27">
        <f t="shared" si="22"/>
        <v>0.48557946303373994</v>
      </c>
    </row>
    <row r="166" spans="1:11" ht="14.25">
      <c r="A166" s="28"/>
      <c r="B166" s="28">
        <v>2</v>
      </c>
      <c r="C166" s="28"/>
      <c r="D166" s="20" t="s">
        <v>122</v>
      </c>
      <c r="E166" s="25">
        <f>E167</f>
        <v>254675669.4</v>
      </c>
      <c r="F166" s="25">
        <f>F167</f>
        <v>254675669.4</v>
      </c>
      <c r="G166" s="25">
        <f>G167</f>
        <v>125742135.9</v>
      </c>
      <c r="H166" s="25">
        <f>H167</f>
        <v>123333343.5</v>
      </c>
      <c r="I166" s="25">
        <f>I167</f>
        <v>116173261.57</v>
      </c>
      <c r="J166" s="27">
        <f t="shared" si="21"/>
        <v>0.4561616028876922</v>
      </c>
      <c r="K166" s="27">
        <f t="shared" si="22"/>
        <v>0.9419452864342398</v>
      </c>
    </row>
    <row r="167" spans="1:11" ht="14.25">
      <c r="A167" s="28"/>
      <c r="B167" s="28"/>
      <c r="C167" s="28">
        <v>1</v>
      </c>
      <c r="D167" s="20" t="s">
        <v>122</v>
      </c>
      <c r="E167" s="25">
        <v>254675669.4</v>
      </c>
      <c r="F167" s="25">
        <v>254675669.4</v>
      </c>
      <c r="G167" s="25">
        <v>125742135.9</v>
      </c>
      <c r="H167" s="25">
        <v>123333343.5</v>
      </c>
      <c r="I167" s="25">
        <v>116173261.57</v>
      </c>
      <c r="J167" s="27">
        <f t="shared" si="21"/>
        <v>0.4561616028876922</v>
      </c>
      <c r="K167" s="27">
        <f t="shared" si="22"/>
        <v>0.9419452864342398</v>
      </c>
    </row>
    <row r="168" spans="1:11" ht="14.25">
      <c r="A168" s="28"/>
      <c r="B168" s="28">
        <v>3</v>
      </c>
      <c r="C168" s="28"/>
      <c r="D168" s="20" t="s">
        <v>123</v>
      </c>
      <c r="E168" s="25">
        <f>E169</f>
        <v>5069400</v>
      </c>
      <c r="F168" s="25">
        <f>F169</f>
        <v>5069400</v>
      </c>
      <c r="G168" s="25">
        <f>G169</f>
        <v>2534700</v>
      </c>
      <c r="H168" s="25">
        <f>H169</f>
        <v>2730539.5</v>
      </c>
      <c r="I168" s="25">
        <f>I169</f>
        <v>2714739.52</v>
      </c>
      <c r="J168" s="27">
        <f t="shared" si="21"/>
        <v>0.5355149564050973</v>
      </c>
      <c r="K168" s="27">
        <f t="shared" si="22"/>
        <v>0.9942136050403226</v>
      </c>
    </row>
    <row r="169" spans="1:11" ht="14.25">
      <c r="A169" s="28"/>
      <c r="B169" s="28"/>
      <c r="C169" s="28">
        <v>1</v>
      </c>
      <c r="D169" s="20" t="s">
        <v>123</v>
      </c>
      <c r="E169" s="25">
        <v>5069400</v>
      </c>
      <c r="F169" s="25">
        <v>5069400</v>
      </c>
      <c r="G169" s="25">
        <v>2534700</v>
      </c>
      <c r="H169" s="25">
        <v>2730539.5</v>
      </c>
      <c r="I169" s="25">
        <v>2714739.52</v>
      </c>
      <c r="J169" s="27">
        <f t="shared" si="21"/>
        <v>0.5355149564050973</v>
      </c>
      <c r="K169" s="27">
        <f t="shared" si="22"/>
        <v>0.9942136050403226</v>
      </c>
    </row>
    <row r="170" spans="1:11" ht="14.25">
      <c r="A170" s="28"/>
      <c r="B170" s="28">
        <v>4</v>
      </c>
      <c r="C170" s="28"/>
      <c r="D170" s="20" t="s">
        <v>124</v>
      </c>
      <c r="E170" s="25">
        <f>E171</f>
        <v>57476042.2</v>
      </c>
      <c r="F170" s="25">
        <f>F171</f>
        <v>57470706.2</v>
      </c>
      <c r="G170" s="25">
        <f>G171</f>
        <v>28435816.4</v>
      </c>
      <c r="H170" s="25">
        <f>H171</f>
        <v>29241387.6</v>
      </c>
      <c r="I170" s="25">
        <f>I171</f>
        <v>25853490.76</v>
      </c>
      <c r="J170" s="27">
        <f t="shared" si="21"/>
        <v>0.44985510827079417</v>
      </c>
      <c r="K170" s="27">
        <f t="shared" si="22"/>
        <v>0.8841403531753056</v>
      </c>
    </row>
    <row r="171" spans="1:11" ht="14.25">
      <c r="A171" s="28"/>
      <c r="B171" s="28"/>
      <c r="C171" s="28">
        <v>1</v>
      </c>
      <c r="D171" s="20" t="s">
        <v>124</v>
      </c>
      <c r="E171" s="25">
        <v>57476042.2</v>
      </c>
      <c r="F171" s="25">
        <v>57470706.2</v>
      </c>
      <c r="G171" s="25">
        <v>28435816.4</v>
      </c>
      <c r="H171" s="25">
        <v>29241387.6</v>
      </c>
      <c r="I171" s="25">
        <v>25853490.76</v>
      </c>
      <c r="J171" s="27">
        <f t="shared" si="21"/>
        <v>0.44985510827079417</v>
      </c>
      <c r="K171" s="27">
        <f t="shared" si="22"/>
        <v>0.8841403531753056</v>
      </c>
    </row>
    <row r="172" spans="1:11" ht="14.25">
      <c r="A172" s="28"/>
      <c r="B172" s="28">
        <v>5</v>
      </c>
      <c r="C172" s="28"/>
      <c r="D172" s="20" t="s">
        <v>125</v>
      </c>
      <c r="E172" s="25">
        <f>E173</f>
        <v>2364498.2</v>
      </c>
      <c r="F172" s="25">
        <f>F173</f>
        <v>2364498.2</v>
      </c>
      <c r="G172" s="25">
        <f>G173</f>
        <v>1507764.9</v>
      </c>
      <c r="H172" s="25">
        <f>H173</f>
        <v>1507764.9</v>
      </c>
      <c r="I172" s="25">
        <f>I173</f>
        <v>741603.02</v>
      </c>
      <c r="J172" s="27">
        <f t="shared" si="21"/>
        <v>0.31364076318603246</v>
      </c>
      <c r="K172" s="27">
        <f t="shared" si="22"/>
        <v>0.4918558722251726</v>
      </c>
    </row>
    <row r="173" spans="1:11" ht="14.25">
      <c r="A173" s="28"/>
      <c r="B173" s="28"/>
      <c r="C173" s="28">
        <v>1</v>
      </c>
      <c r="D173" s="20" t="s">
        <v>125</v>
      </c>
      <c r="E173" s="25">
        <v>2364498.2</v>
      </c>
      <c r="F173" s="25">
        <v>2364498.2</v>
      </c>
      <c r="G173" s="25">
        <v>1507764.9</v>
      </c>
      <c r="H173" s="25">
        <v>1507764.9</v>
      </c>
      <c r="I173" s="25">
        <v>741603.02</v>
      </c>
      <c r="J173" s="27">
        <f t="shared" si="21"/>
        <v>0.31364076318603246</v>
      </c>
      <c r="K173" s="27">
        <f t="shared" si="22"/>
        <v>0.4918558722251726</v>
      </c>
    </row>
    <row r="174" spans="1:11" ht="14.25">
      <c r="A174" s="28"/>
      <c r="B174" s="28">
        <v>6</v>
      </c>
      <c r="C174" s="28"/>
      <c r="D174" s="20" t="s">
        <v>126</v>
      </c>
      <c r="E174" s="25">
        <f>E175</f>
        <v>500000</v>
      </c>
      <c r="F174" s="25">
        <f>F175</f>
        <v>500000</v>
      </c>
      <c r="G174" s="25">
        <f>G175</f>
        <v>250000</v>
      </c>
      <c r="H174" s="25">
        <f>H175</f>
        <v>250000</v>
      </c>
      <c r="I174" s="25">
        <f>I175</f>
        <v>248656</v>
      </c>
      <c r="J174" s="27">
        <f t="shared" si="21"/>
        <v>0.497312</v>
      </c>
      <c r="K174" s="27">
        <f t="shared" si="22"/>
        <v>0.994624</v>
      </c>
    </row>
    <row r="175" spans="1:11" ht="14.25">
      <c r="A175" s="28"/>
      <c r="B175" s="28"/>
      <c r="C175" s="28">
        <v>1</v>
      </c>
      <c r="D175" s="20" t="s">
        <v>126</v>
      </c>
      <c r="E175" s="25">
        <v>500000</v>
      </c>
      <c r="F175" s="25">
        <v>500000</v>
      </c>
      <c r="G175" s="25">
        <v>250000</v>
      </c>
      <c r="H175" s="25">
        <v>250000</v>
      </c>
      <c r="I175" s="25">
        <v>248656</v>
      </c>
      <c r="J175" s="27">
        <f t="shared" si="21"/>
        <v>0.497312</v>
      </c>
      <c r="K175" s="27">
        <f t="shared" si="22"/>
        <v>0.994624</v>
      </c>
    </row>
    <row r="176" spans="1:11" ht="27">
      <c r="A176" s="28"/>
      <c r="B176" s="28">
        <v>7</v>
      </c>
      <c r="C176" s="28"/>
      <c r="D176" s="20" t="s">
        <v>127</v>
      </c>
      <c r="E176" s="25">
        <f>E177</f>
        <v>11222135.8</v>
      </c>
      <c r="F176" s="25">
        <f>F177</f>
        <v>11222135.8</v>
      </c>
      <c r="G176" s="25">
        <f>G177</f>
        <v>5628034.7</v>
      </c>
      <c r="H176" s="25">
        <f>H177</f>
        <v>5467127.5</v>
      </c>
      <c r="I176" s="25">
        <f>I177</f>
        <v>4866736.51</v>
      </c>
      <c r="J176" s="27">
        <f t="shared" si="21"/>
        <v>0.43367292971093785</v>
      </c>
      <c r="K176" s="27">
        <f t="shared" si="22"/>
        <v>0.8901816374320883</v>
      </c>
    </row>
    <row r="177" spans="1:11" ht="27">
      <c r="A177" s="28"/>
      <c r="B177" s="28"/>
      <c r="C177" s="28">
        <v>1</v>
      </c>
      <c r="D177" s="20" t="s">
        <v>127</v>
      </c>
      <c r="E177" s="25">
        <v>11222135.8</v>
      </c>
      <c r="F177" s="25">
        <v>11222135.8</v>
      </c>
      <c r="G177" s="25">
        <v>5628034.7</v>
      </c>
      <c r="H177" s="25">
        <v>5467127.5</v>
      </c>
      <c r="I177" s="25">
        <v>4866736.51</v>
      </c>
      <c r="J177" s="27">
        <f t="shared" si="21"/>
        <v>0.43367292971093785</v>
      </c>
      <c r="K177" s="27">
        <f t="shared" si="22"/>
        <v>0.8901816374320883</v>
      </c>
    </row>
    <row r="178" spans="1:11" ht="27">
      <c r="A178" s="28"/>
      <c r="B178" s="28">
        <v>9</v>
      </c>
      <c r="C178" s="28"/>
      <c r="D178" s="20" t="s">
        <v>128</v>
      </c>
      <c r="E178" s="25">
        <f>SUM(E179:E180)</f>
        <v>29454031.4</v>
      </c>
      <c r="F178" s="25">
        <f>SUM(F179:F180)</f>
        <v>29914593</v>
      </c>
      <c r="G178" s="25">
        <f>SUM(G179:G180)</f>
        <v>14950538.200000001</v>
      </c>
      <c r="H178" s="25">
        <f>SUM(H179:H180)</f>
        <v>15720341.399999999</v>
      </c>
      <c r="I178" s="25">
        <f>SUM(I179:I180)</f>
        <v>10844555.83</v>
      </c>
      <c r="J178" s="27">
        <f t="shared" si="21"/>
        <v>0.36251724467720486</v>
      </c>
      <c r="K178" s="27">
        <f t="shared" si="22"/>
        <v>0.6898422594053842</v>
      </c>
    </row>
    <row r="179" spans="1:11" ht="27">
      <c r="A179" s="28"/>
      <c r="B179" s="28"/>
      <c r="C179" s="28">
        <v>1</v>
      </c>
      <c r="D179" s="20" t="s">
        <v>128</v>
      </c>
      <c r="E179" s="25">
        <v>4386512.5</v>
      </c>
      <c r="F179" s="25">
        <v>4427567.2</v>
      </c>
      <c r="G179" s="25">
        <v>1589454.8</v>
      </c>
      <c r="H179" s="25">
        <v>1611982.2</v>
      </c>
      <c r="I179" s="25">
        <v>1233226.52</v>
      </c>
      <c r="J179" s="27">
        <f t="shared" si="21"/>
        <v>0.2785336651694411</v>
      </c>
      <c r="K179" s="27">
        <f t="shared" si="22"/>
        <v>0.765037306243208</v>
      </c>
    </row>
    <row r="180" spans="1:11" ht="40.5">
      <c r="A180" s="28"/>
      <c r="B180" s="28"/>
      <c r="C180" s="28">
        <v>2</v>
      </c>
      <c r="D180" s="20" t="s">
        <v>129</v>
      </c>
      <c r="E180" s="25">
        <v>25067518.9</v>
      </c>
      <c r="F180" s="25">
        <v>25487025.8</v>
      </c>
      <c r="G180" s="25">
        <v>13361083.4</v>
      </c>
      <c r="H180" s="25">
        <v>14108359.2</v>
      </c>
      <c r="I180" s="25">
        <v>9611329.31</v>
      </c>
      <c r="J180" s="27">
        <f t="shared" si="21"/>
        <v>0.37710674385553455</v>
      </c>
      <c r="K180" s="27">
        <f t="shared" si="22"/>
        <v>0.6812506808020596</v>
      </c>
    </row>
    <row r="181" spans="1:11" ht="28.5">
      <c r="A181" s="28">
        <v>11</v>
      </c>
      <c r="B181" s="28"/>
      <c r="C181" s="22"/>
      <c r="D181" s="18" t="s">
        <v>130</v>
      </c>
      <c r="E181" s="23">
        <f>E183</f>
        <v>20166921.1</v>
      </c>
      <c r="F181" s="23">
        <f>F183</f>
        <v>20949554.97</v>
      </c>
      <c r="G181" s="21">
        <f>G183</f>
        <v>9049669.2</v>
      </c>
      <c r="H181" s="21">
        <f>H183</f>
        <v>12883990.65</v>
      </c>
      <c r="I181" s="23">
        <f>I183</f>
        <v>8294976.59</v>
      </c>
      <c r="J181" s="29">
        <f t="shared" si="21"/>
        <v>0.3959500143023802</v>
      </c>
      <c r="K181" s="29">
        <f t="shared" si="22"/>
        <v>0.6438204447160166</v>
      </c>
    </row>
    <row r="182" spans="1:11" ht="14.25">
      <c r="A182" s="28"/>
      <c r="B182" s="28"/>
      <c r="C182" s="28"/>
      <c r="D182" s="17" t="s">
        <v>1</v>
      </c>
      <c r="E182" s="25"/>
      <c r="F182" s="25"/>
      <c r="G182" s="25"/>
      <c r="H182" s="25"/>
      <c r="I182" s="25"/>
      <c r="J182" s="27"/>
      <c r="K182" s="27"/>
    </row>
    <row r="183" spans="1:11" ht="27">
      <c r="A183" s="28"/>
      <c r="B183" s="28">
        <v>1</v>
      </c>
      <c r="C183" s="28"/>
      <c r="D183" s="20" t="s">
        <v>131</v>
      </c>
      <c r="E183" s="25">
        <f>E184</f>
        <v>20166921.1</v>
      </c>
      <c r="F183" s="25">
        <f>F184</f>
        <v>20949554.97</v>
      </c>
      <c r="G183" s="26">
        <f>G184</f>
        <v>9049669.2</v>
      </c>
      <c r="H183" s="26">
        <f>H184</f>
        <v>12883990.65</v>
      </c>
      <c r="I183" s="25">
        <f>I184</f>
        <v>8294976.59</v>
      </c>
      <c r="J183" s="27">
        <f>I183/F183</f>
        <v>0.3959500143023802</v>
      </c>
      <c r="K183" s="27">
        <f>I183/H183</f>
        <v>0.6438204447160166</v>
      </c>
    </row>
    <row r="184" spans="1:11" ht="14.25">
      <c r="A184" s="35"/>
      <c r="B184" s="35"/>
      <c r="C184" s="35">
        <v>1</v>
      </c>
      <c r="D184" s="36" t="s">
        <v>132</v>
      </c>
      <c r="E184" s="37">
        <v>20166921.1</v>
      </c>
      <c r="F184" s="37">
        <v>20949554.97</v>
      </c>
      <c r="G184" s="37">
        <v>9049669.2</v>
      </c>
      <c r="H184" s="37">
        <v>12883990.65</v>
      </c>
      <c r="I184" s="37">
        <v>8294976.59</v>
      </c>
      <c r="J184" s="38">
        <f>I184/F184</f>
        <v>0.3959500143023802</v>
      </c>
      <c r="K184" s="38">
        <f>I184/H184</f>
        <v>0.6438204447160166</v>
      </c>
    </row>
    <row r="185" spans="4:7" ht="13.5">
      <c r="D185" s="14"/>
      <c r="E185" s="8"/>
      <c r="F185" s="8"/>
      <c r="G185" s="8"/>
    </row>
    <row r="186" spans="1:11" ht="24.75" customHeight="1">
      <c r="A186" s="43" t="s">
        <v>144</v>
      </c>
      <c r="B186" s="43"/>
      <c r="C186" s="43"/>
      <c r="D186" s="43"/>
      <c r="E186" s="43"/>
      <c r="F186" s="43"/>
      <c r="G186" s="43"/>
      <c r="H186" s="43"/>
      <c r="I186" s="43"/>
      <c r="J186" s="43"/>
      <c r="K186" s="43"/>
    </row>
    <row r="187" spans="1:11" ht="35.25" customHeight="1">
      <c r="A187" s="43" t="s">
        <v>145</v>
      </c>
      <c r="B187" s="43"/>
      <c r="C187" s="43"/>
      <c r="D187" s="43"/>
      <c r="E187" s="43"/>
      <c r="F187" s="43"/>
      <c r="G187" s="43"/>
      <c r="H187" s="43"/>
      <c r="I187" s="43"/>
      <c r="J187" s="43"/>
      <c r="K187" s="43"/>
    </row>
    <row r="188" spans="1:11" ht="24.75" customHeight="1">
      <c r="A188" s="43" t="s">
        <v>142</v>
      </c>
      <c r="B188" s="43"/>
      <c r="C188" s="43"/>
      <c r="D188" s="43"/>
      <c r="E188" s="43"/>
      <c r="F188" s="43"/>
      <c r="G188" s="43"/>
      <c r="H188" s="43"/>
      <c r="I188" s="43"/>
      <c r="J188" s="43"/>
      <c r="K188" s="43"/>
    </row>
    <row r="189" spans="1:11" ht="13.5">
      <c r="A189" s="7"/>
      <c r="B189" s="7"/>
      <c r="C189" s="7"/>
      <c r="D189" s="14"/>
      <c r="E189" s="8"/>
      <c r="F189" s="7"/>
      <c r="G189" s="7"/>
      <c r="H189" s="8"/>
      <c r="I189" s="8"/>
      <c r="J189" s="8"/>
      <c r="K189" s="7"/>
    </row>
    <row r="190" spans="1:11" ht="13.5">
      <c r="A190" s="7"/>
      <c r="B190" s="7"/>
      <c r="C190" s="7"/>
      <c r="D190" s="14"/>
      <c r="E190" s="8"/>
      <c r="F190" s="7"/>
      <c r="G190" s="7"/>
      <c r="H190" s="8"/>
      <c r="I190" s="8"/>
      <c r="J190" s="8"/>
      <c r="K190" s="7"/>
    </row>
    <row r="191" spans="1:11" ht="13.5">
      <c r="A191" s="7"/>
      <c r="B191" s="7"/>
      <c r="C191" s="7"/>
      <c r="D191" s="14"/>
      <c r="E191" s="8"/>
      <c r="F191" s="7"/>
      <c r="G191" s="7"/>
      <c r="H191" s="8"/>
      <c r="I191" s="8"/>
      <c r="J191" s="8"/>
      <c r="K191" s="7"/>
    </row>
    <row r="192" spans="1:11" ht="13.5">
      <c r="A192" s="7"/>
      <c r="B192" s="7"/>
      <c r="C192" s="7"/>
      <c r="D192" s="14"/>
      <c r="E192" s="8"/>
      <c r="F192" s="7"/>
      <c r="G192" s="7"/>
      <c r="H192" s="8"/>
      <c r="I192" s="8"/>
      <c r="J192" s="8"/>
      <c r="K192" s="7"/>
    </row>
    <row r="193" spans="1:11" ht="13.5">
      <c r="A193" s="7"/>
      <c r="B193" s="7"/>
      <c r="C193" s="7"/>
      <c r="D193" s="14"/>
      <c r="E193" s="8"/>
      <c r="F193" s="7"/>
      <c r="G193" s="7"/>
      <c r="H193" s="8"/>
      <c r="I193" s="8"/>
      <c r="J193" s="8"/>
      <c r="K193" s="7"/>
    </row>
    <row r="194" spans="1:11" ht="13.5">
      <c r="A194" s="7"/>
      <c r="B194" s="7"/>
      <c r="C194" s="7"/>
      <c r="D194" s="14"/>
      <c r="E194" s="8"/>
      <c r="F194" s="7"/>
      <c r="G194" s="7"/>
      <c r="H194" s="8"/>
      <c r="I194" s="8"/>
      <c r="J194" s="8"/>
      <c r="K194" s="7"/>
    </row>
    <row r="195" spans="1:11" ht="13.5">
      <c r="A195" s="7"/>
      <c r="B195" s="7"/>
      <c r="C195" s="7"/>
      <c r="D195" s="14"/>
      <c r="E195" s="8"/>
      <c r="F195" s="7"/>
      <c r="G195" s="7"/>
      <c r="H195" s="8"/>
      <c r="I195" s="8"/>
      <c r="J195" s="8"/>
      <c r="K195" s="7"/>
    </row>
    <row r="196" spans="1:11" ht="13.5">
      <c r="A196" s="7"/>
      <c r="B196" s="7"/>
      <c r="C196" s="7"/>
      <c r="D196" s="14"/>
      <c r="E196" s="8"/>
      <c r="F196" s="7"/>
      <c r="G196" s="7"/>
      <c r="H196" s="8"/>
      <c r="I196" s="8"/>
      <c r="J196" s="8"/>
      <c r="K196" s="7"/>
    </row>
    <row r="197" spans="1:11" ht="13.5">
      <c r="A197" s="7"/>
      <c r="B197" s="7"/>
      <c r="C197" s="7"/>
      <c r="D197" s="14"/>
      <c r="E197" s="8"/>
      <c r="F197" s="7"/>
      <c r="G197" s="7"/>
      <c r="H197" s="8"/>
      <c r="I197" s="8"/>
      <c r="J197" s="8"/>
      <c r="K197" s="7"/>
    </row>
    <row r="198" spans="1:11" ht="13.5">
      <c r="A198" s="7"/>
      <c r="B198" s="7"/>
      <c r="C198" s="7"/>
      <c r="D198" s="14"/>
      <c r="E198" s="8"/>
      <c r="F198" s="7"/>
      <c r="G198" s="7"/>
      <c r="H198" s="8"/>
      <c r="I198" s="8"/>
      <c r="J198" s="8"/>
      <c r="K198" s="7"/>
    </row>
    <row r="199" spans="1:11" ht="13.5">
      <c r="A199" s="7"/>
      <c r="B199" s="7"/>
      <c r="C199" s="7"/>
      <c r="D199" s="14"/>
      <c r="E199" s="8"/>
      <c r="F199" s="7"/>
      <c r="G199" s="7"/>
      <c r="H199" s="8"/>
      <c r="I199" s="8"/>
      <c r="J199" s="8"/>
      <c r="K199" s="7"/>
    </row>
    <row r="200" spans="1:11" ht="13.5">
      <c r="A200" s="7"/>
      <c r="B200" s="7"/>
      <c r="C200" s="7"/>
      <c r="D200" s="14"/>
      <c r="E200" s="8"/>
      <c r="F200" s="7"/>
      <c r="G200" s="7"/>
      <c r="H200" s="8"/>
      <c r="I200" s="8"/>
      <c r="J200" s="8"/>
      <c r="K200" s="7"/>
    </row>
    <row r="201" spans="1:11" ht="13.5">
      <c r="A201" s="7"/>
      <c r="B201" s="7"/>
      <c r="C201" s="7"/>
      <c r="D201" s="14"/>
      <c r="E201" s="8"/>
      <c r="F201" s="7"/>
      <c r="G201" s="7"/>
      <c r="H201" s="8"/>
      <c r="I201" s="8"/>
      <c r="J201" s="8"/>
      <c r="K201" s="7"/>
    </row>
    <row r="202" spans="1:11" ht="13.5">
      <c r="A202" s="7"/>
      <c r="B202" s="7"/>
      <c r="C202" s="7"/>
      <c r="D202" s="14"/>
      <c r="E202" s="8"/>
      <c r="F202" s="7"/>
      <c r="G202" s="7"/>
      <c r="H202" s="8"/>
      <c r="I202" s="8"/>
      <c r="J202" s="8"/>
      <c r="K202" s="7"/>
    </row>
    <row r="203" spans="1:11" ht="13.5">
      <c r="A203" s="7"/>
      <c r="B203" s="7"/>
      <c r="C203" s="7"/>
      <c r="D203" s="14"/>
      <c r="E203" s="8"/>
      <c r="F203" s="7"/>
      <c r="G203" s="7"/>
      <c r="H203" s="8"/>
      <c r="I203" s="8"/>
      <c r="J203" s="8"/>
      <c r="K203" s="7"/>
    </row>
    <row r="204" spans="1:11" ht="13.5">
      <c r="A204" s="7"/>
      <c r="B204" s="7"/>
      <c r="C204" s="7"/>
      <c r="D204" s="14"/>
      <c r="E204" s="8"/>
      <c r="F204" s="7"/>
      <c r="G204" s="7"/>
      <c r="H204" s="8"/>
      <c r="I204" s="8"/>
      <c r="J204" s="8"/>
      <c r="K204" s="7"/>
    </row>
    <row r="205" spans="1:11" ht="13.5">
      <c r="A205" s="7"/>
      <c r="B205" s="7"/>
      <c r="C205" s="7"/>
      <c r="D205" s="14"/>
      <c r="E205" s="8"/>
      <c r="F205" s="7"/>
      <c r="G205" s="7"/>
      <c r="H205" s="8"/>
      <c r="I205" s="8"/>
      <c r="J205" s="8"/>
      <c r="K205" s="7"/>
    </row>
    <row r="206" spans="1:11" ht="13.5">
      <c r="A206" s="7"/>
      <c r="B206" s="7"/>
      <c r="C206" s="7"/>
      <c r="D206" s="14"/>
      <c r="E206" s="8"/>
      <c r="F206" s="7"/>
      <c r="G206" s="7"/>
      <c r="H206" s="8"/>
      <c r="I206" s="8"/>
      <c r="J206" s="8"/>
      <c r="K206" s="7"/>
    </row>
    <row r="207" spans="1:11" ht="13.5">
      <c r="A207" s="7"/>
      <c r="B207" s="7"/>
      <c r="C207" s="7"/>
      <c r="D207" s="14"/>
      <c r="E207" s="8"/>
      <c r="F207" s="7"/>
      <c r="G207" s="7"/>
      <c r="H207" s="8"/>
      <c r="I207" s="8"/>
      <c r="J207" s="8"/>
      <c r="K207" s="7"/>
    </row>
    <row r="208" spans="1:11" ht="13.5">
      <c r="A208" s="7"/>
      <c r="B208" s="7"/>
      <c r="C208" s="7"/>
      <c r="D208" s="14"/>
      <c r="E208" s="8"/>
      <c r="F208" s="7"/>
      <c r="G208" s="7"/>
      <c r="H208" s="8"/>
      <c r="I208" s="8"/>
      <c r="J208" s="8"/>
      <c r="K208" s="7"/>
    </row>
    <row r="209" spans="1:11" ht="13.5">
      <c r="A209" s="7"/>
      <c r="B209" s="7"/>
      <c r="C209" s="7"/>
      <c r="D209" s="14"/>
      <c r="E209" s="8"/>
      <c r="F209" s="7"/>
      <c r="G209" s="7"/>
      <c r="H209" s="8"/>
      <c r="I209" s="8"/>
      <c r="J209" s="8"/>
      <c r="K209" s="7"/>
    </row>
    <row r="210" spans="1:11" ht="13.5">
      <c r="A210" s="7"/>
      <c r="B210" s="7"/>
      <c r="C210" s="7"/>
      <c r="D210" s="14"/>
      <c r="E210" s="8"/>
      <c r="F210" s="7"/>
      <c r="G210" s="7"/>
      <c r="H210" s="8"/>
      <c r="I210" s="8"/>
      <c r="J210" s="8"/>
      <c r="K210" s="7"/>
    </row>
    <row r="211" spans="1:11" ht="13.5">
      <c r="A211" s="7"/>
      <c r="B211" s="7"/>
      <c r="C211" s="7"/>
      <c r="D211" s="14"/>
      <c r="E211" s="8"/>
      <c r="F211" s="7"/>
      <c r="G211" s="7"/>
      <c r="H211" s="8"/>
      <c r="I211" s="8"/>
      <c r="J211" s="8"/>
      <c r="K211" s="7"/>
    </row>
    <row r="212" spans="1:11" ht="13.5">
      <c r="A212" s="7"/>
      <c r="B212" s="7"/>
      <c r="C212" s="7"/>
      <c r="D212" s="14"/>
      <c r="E212" s="8"/>
      <c r="F212" s="7"/>
      <c r="G212" s="7"/>
      <c r="H212" s="8"/>
      <c r="I212" s="8"/>
      <c r="J212" s="8"/>
      <c r="K212" s="7"/>
    </row>
    <row r="213" spans="1:11" ht="13.5">
      <c r="A213" s="7"/>
      <c r="B213" s="7"/>
      <c r="C213" s="7"/>
      <c r="D213" s="14"/>
      <c r="E213" s="8"/>
      <c r="F213" s="7"/>
      <c r="G213" s="7"/>
      <c r="H213" s="8"/>
      <c r="I213" s="8"/>
      <c r="J213" s="8"/>
      <c r="K213" s="7"/>
    </row>
    <row r="214" spans="1:11" ht="13.5">
      <c r="A214" s="7"/>
      <c r="B214" s="7"/>
      <c r="C214" s="7"/>
      <c r="D214" s="14"/>
      <c r="E214" s="8"/>
      <c r="F214" s="7"/>
      <c r="G214" s="7"/>
      <c r="H214" s="8"/>
      <c r="I214" s="8"/>
      <c r="J214" s="8"/>
      <c r="K214" s="7"/>
    </row>
    <row r="215" spans="1:11" ht="13.5">
      <c r="A215" s="7"/>
      <c r="B215" s="7"/>
      <c r="C215" s="7"/>
      <c r="D215" s="14"/>
      <c r="E215" s="8"/>
      <c r="F215" s="7"/>
      <c r="G215" s="7"/>
      <c r="H215" s="8"/>
      <c r="I215" s="8"/>
      <c r="J215" s="8"/>
      <c r="K215" s="7"/>
    </row>
    <row r="216" spans="1:11" ht="13.5">
      <c r="A216" s="7"/>
      <c r="B216" s="7"/>
      <c r="C216" s="7"/>
      <c r="D216" s="14"/>
      <c r="E216" s="8"/>
      <c r="F216" s="7"/>
      <c r="G216" s="7"/>
      <c r="H216" s="8"/>
      <c r="I216" s="8"/>
      <c r="J216" s="8"/>
      <c r="K216" s="7"/>
    </row>
    <row r="217" spans="1:11" ht="13.5">
      <c r="A217" s="7"/>
      <c r="B217" s="7"/>
      <c r="C217" s="7"/>
      <c r="D217" s="14"/>
      <c r="E217" s="8"/>
      <c r="F217" s="7"/>
      <c r="G217" s="7"/>
      <c r="H217" s="8"/>
      <c r="I217" s="8"/>
      <c r="J217" s="8"/>
      <c r="K217" s="7"/>
    </row>
    <row r="218" spans="1:11" ht="13.5">
      <c r="A218" s="7"/>
      <c r="B218" s="7"/>
      <c r="C218" s="7"/>
      <c r="D218" s="14"/>
      <c r="E218" s="8"/>
      <c r="F218" s="7"/>
      <c r="G218" s="7"/>
      <c r="H218" s="8"/>
      <c r="I218" s="8"/>
      <c r="J218" s="8"/>
      <c r="K218" s="7"/>
    </row>
    <row r="219" spans="1:11" ht="13.5">
      <c r="A219" s="7"/>
      <c r="B219" s="7"/>
      <c r="C219" s="7"/>
      <c r="D219" s="14"/>
      <c r="E219" s="8"/>
      <c r="F219" s="7"/>
      <c r="G219" s="7"/>
      <c r="H219" s="8"/>
      <c r="I219" s="8"/>
      <c r="J219" s="8"/>
      <c r="K219" s="7"/>
    </row>
    <row r="220" spans="1:11" ht="13.5">
      <c r="A220" s="7"/>
      <c r="B220" s="7"/>
      <c r="C220" s="7"/>
      <c r="D220" s="14"/>
      <c r="E220" s="8"/>
      <c r="F220" s="7"/>
      <c r="G220" s="7"/>
      <c r="H220" s="8"/>
      <c r="I220" s="8"/>
      <c r="J220" s="8"/>
      <c r="K220" s="7"/>
    </row>
    <row r="221" spans="1:11" ht="13.5">
      <c r="A221" s="7"/>
      <c r="B221" s="7"/>
      <c r="C221" s="7"/>
      <c r="D221" s="14"/>
      <c r="E221" s="8"/>
      <c r="F221" s="7"/>
      <c r="G221" s="7"/>
      <c r="H221" s="8"/>
      <c r="I221" s="8"/>
      <c r="J221" s="8"/>
      <c r="K221" s="7"/>
    </row>
    <row r="222" spans="1:11" ht="13.5">
      <c r="A222" s="7"/>
      <c r="B222" s="7"/>
      <c r="C222" s="7"/>
      <c r="D222" s="14"/>
      <c r="E222" s="8"/>
      <c r="F222" s="7"/>
      <c r="G222" s="7"/>
      <c r="H222" s="8"/>
      <c r="I222" s="8"/>
      <c r="J222" s="8"/>
      <c r="K222" s="7"/>
    </row>
    <row r="223" spans="1:11" ht="13.5">
      <c r="A223" s="7"/>
      <c r="B223" s="7"/>
      <c r="C223" s="7"/>
      <c r="D223" s="14"/>
      <c r="E223" s="8"/>
      <c r="F223" s="7"/>
      <c r="G223" s="7"/>
      <c r="H223" s="8"/>
      <c r="I223" s="8"/>
      <c r="J223" s="8"/>
      <c r="K223" s="7"/>
    </row>
    <row r="224" spans="1:11" ht="13.5">
      <c r="A224" s="7"/>
      <c r="B224" s="7"/>
      <c r="C224" s="7"/>
      <c r="D224" s="14"/>
      <c r="E224" s="8"/>
      <c r="F224" s="7"/>
      <c r="G224" s="7"/>
      <c r="H224" s="8"/>
      <c r="I224" s="8"/>
      <c r="J224" s="8"/>
      <c r="K224" s="7"/>
    </row>
    <row r="225" spans="1:11" ht="13.5">
      <c r="A225" s="7"/>
      <c r="B225" s="7"/>
      <c r="C225" s="7"/>
      <c r="D225" s="14"/>
      <c r="E225" s="8"/>
      <c r="F225" s="7"/>
      <c r="G225" s="7"/>
      <c r="H225" s="8"/>
      <c r="I225" s="8"/>
      <c r="J225" s="8"/>
      <c r="K225" s="7"/>
    </row>
    <row r="226" spans="1:11" ht="13.5">
      <c r="A226" s="7"/>
      <c r="B226" s="7"/>
      <c r="C226" s="7"/>
      <c r="D226" s="14"/>
      <c r="E226" s="8"/>
      <c r="F226" s="7"/>
      <c r="G226" s="7"/>
      <c r="H226" s="8"/>
      <c r="I226" s="8"/>
      <c r="J226" s="8"/>
      <c r="K226" s="7"/>
    </row>
    <row r="227" spans="1:11" ht="13.5">
      <c r="A227" s="7"/>
      <c r="B227" s="7"/>
      <c r="C227" s="7"/>
      <c r="D227" s="14"/>
      <c r="E227" s="8"/>
      <c r="F227" s="7"/>
      <c r="G227" s="7"/>
      <c r="H227" s="8"/>
      <c r="I227" s="8"/>
      <c r="J227" s="8"/>
      <c r="K227" s="7"/>
    </row>
    <row r="228" spans="1:11" ht="13.5">
      <c r="A228" s="7"/>
      <c r="B228" s="7"/>
      <c r="C228" s="7"/>
      <c r="D228" s="14"/>
      <c r="E228" s="8"/>
      <c r="F228" s="7"/>
      <c r="G228" s="7"/>
      <c r="H228" s="8"/>
      <c r="I228" s="8"/>
      <c r="J228" s="8"/>
      <c r="K228" s="7"/>
    </row>
    <row r="229" spans="1:11" ht="13.5">
      <c r="A229" s="7"/>
      <c r="B229" s="7"/>
      <c r="C229" s="7"/>
      <c r="D229" s="14"/>
      <c r="E229" s="8"/>
      <c r="F229" s="7"/>
      <c r="G229" s="7"/>
      <c r="H229" s="8"/>
      <c r="I229" s="8"/>
      <c r="J229" s="8"/>
      <c r="K229" s="7"/>
    </row>
    <row r="230" spans="1:11" ht="13.5">
      <c r="A230" s="7"/>
      <c r="B230" s="7"/>
      <c r="C230" s="7"/>
      <c r="D230" s="14"/>
      <c r="E230" s="8"/>
      <c r="F230" s="7"/>
      <c r="G230" s="7"/>
      <c r="H230" s="8"/>
      <c r="I230" s="8"/>
      <c r="J230" s="8"/>
      <c r="K230" s="7"/>
    </row>
    <row r="231" spans="1:11" ht="13.5">
      <c r="A231" s="7"/>
      <c r="B231" s="7"/>
      <c r="C231" s="7"/>
      <c r="D231" s="14"/>
      <c r="E231" s="8"/>
      <c r="F231" s="7"/>
      <c r="G231" s="7"/>
      <c r="H231" s="8"/>
      <c r="I231" s="8"/>
      <c r="J231" s="8"/>
      <c r="K231" s="7"/>
    </row>
    <row r="232" spans="1:11" ht="13.5">
      <c r="A232" s="7"/>
      <c r="B232" s="7"/>
      <c r="C232" s="7"/>
      <c r="D232" s="14"/>
      <c r="E232" s="8"/>
      <c r="F232" s="7"/>
      <c r="G232" s="7"/>
      <c r="H232" s="8"/>
      <c r="I232" s="8"/>
      <c r="J232" s="8"/>
      <c r="K232" s="7"/>
    </row>
    <row r="233" spans="1:11" ht="13.5">
      <c r="A233" s="7"/>
      <c r="B233" s="7"/>
      <c r="C233" s="7"/>
      <c r="D233" s="14"/>
      <c r="E233" s="8"/>
      <c r="F233" s="7"/>
      <c r="G233" s="7"/>
      <c r="H233" s="8"/>
      <c r="I233" s="8"/>
      <c r="J233" s="8"/>
      <c r="K233" s="7"/>
    </row>
    <row r="234" spans="1:11" ht="13.5">
      <c r="A234" s="7"/>
      <c r="B234" s="7"/>
      <c r="C234" s="7"/>
      <c r="D234" s="14"/>
      <c r="E234" s="8"/>
      <c r="F234" s="7"/>
      <c r="G234" s="7"/>
      <c r="H234" s="8"/>
      <c r="I234" s="8"/>
      <c r="J234" s="8"/>
      <c r="K234" s="7"/>
    </row>
    <row r="235" spans="1:11" ht="13.5">
      <c r="A235" s="7"/>
      <c r="B235" s="7"/>
      <c r="C235" s="7"/>
      <c r="D235" s="14"/>
      <c r="E235" s="8"/>
      <c r="F235" s="7"/>
      <c r="G235" s="7"/>
      <c r="H235" s="8"/>
      <c r="I235" s="8"/>
      <c r="J235" s="8"/>
      <c r="K235" s="7"/>
    </row>
    <row r="236" spans="1:11" ht="13.5">
      <c r="A236" s="7"/>
      <c r="B236" s="7"/>
      <c r="C236" s="7"/>
      <c r="D236" s="14"/>
      <c r="E236" s="8"/>
      <c r="F236" s="7"/>
      <c r="G236" s="7"/>
      <c r="H236" s="8"/>
      <c r="I236" s="8"/>
      <c r="J236" s="8"/>
      <c r="K236" s="7"/>
    </row>
    <row r="237" spans="1:11" ht="13.5">
      <c r="A237" s="7"/>
      <c r="B237" s="7"/>
      <c r="C237" s="7"/>
      <c r="D237" s="14"/>
      <c r="E237" s="8"/>
      <c r="F237" s="7"/>
      <c r="G237" s="7"/>
      <c r="H237" s="8"/>
      <c r="I237" s="8"/>
      <c r="J237" s="8"/>
      <c r="K237" s="7"/>
    </row>
    <row r="238" spans="1:11" ht="13.5">
      <c r="A238" s="7"/>
      <c r="B238" s="7"/>
      <c r="C238" s="7"/>
      <c r="D238" s="14"/>
      <c r="E238" s="8"/>
      <c r="F238" s="7"/>
      <c r="G238" s="7"/>
      <c r="H238" s="8"/>
      <c r="I238" s="8"/>
      <c r="J238" s="8"/>
      <c r="K238" s="7"/>
    </row>
    <row r="239" spans="1:11" ht="13.5">
      <c r="A239" s="7"/>
      <c r="B239" s="7"/>
      <c r="C239" s="7"/>
      <c r="D239" s="14"/>
      <c r="E239" s="8"/>
      <c r="F239" s="7"/>
      <c r="G239" s="7"/>
      <c r="H239" s="8"/>
      <c r="I239" s="8"/>
      <c r="J239" s="8"/>
      <c r="K239" s="7"/>
    </row>
    <row r="240" spans="1:11" ht="13.5">
      <c r="A240" s="7"/>
      <c r="B240" s="7"/>
      <c r="C240" s="7"/>
      <c r="D240" s="14"/>
      <c r="E240" s="8"/>
      <c r="F240" s="7"/>
      <c r="G240" s="7"/>
      <c r="H240" s="8"/>
      <c r="I240" s="8"/>
      <c r="J240" s="8"/>
      <c r="K240" s="7"/>
    </row>
    <row r="241" spans="1:11" ht="13.5">
      <c r="A241" s="7"/>
      <c r="B241" s="7"/>
      <c r="C241" s="7"/>
      <c r="D241" s="14"/>
      <c r="E241" s="8"/>
      <c r="F241" s="7"/>
      <c r="G241" s="7"/>
      <c r="H241" s="8"/>
      <c r="I241" s="8"/>
      <c r="J241" s="8"/>
      <c r="K241" s="7"/>
    </row>
    <row r="242" spans="1:11" ht="13.5">
      <c r="A242" s="7"/>
      <c r="B242" s="7"/>
      <c r="C242" s="7"/>
      <c r="D242" s="14"/>
      <c r="E242" s="8"/>
      <c r="F242" s="7"/>
      <c r="G242" s="7"/>
      <c r="H242" s="8"/>
      <c r="I242" s="8"/>
      <c r="J242" s="8"/>
      <c r="K242" s="7"/>
    </row>
    <row r="243" spans="1:11" ht="13.5">
      <c r="A243" s="7"/>
      <c r="B243" s="7"/>
      <c r="C243" s="7"/>
      <c r="D243" s="14"/>
      <c r="E243" s="8"/>
      <c r="F243" s="7"/>
      <c r="G243" s="7"/>
      <c r="H243" s="8"/>
      <c r="I243" s="8"/>
      <c r="J243" s="8"/>
      <c r="K243" s="7"/>
    </row>
    <row r="244" spans="1:11" ht="13.5">
      <c r="A244" s="7"/>
      <c r="B244" s="7"/>
      <c r="C244" s="7"/>
      <c r="D244" s="14"/>
      <c r="E244" s="8"/>
      <c r="F244" s="7"/>
      <c r="G244" s="7"/>
      <c r="H244" s="8"/>
      <c r="I244" s="8"/>
      <c r="J244" s="8"/>
      <c r="K244" s="7"/>
    </row>
    <row r="245" spans="1:11" ht="13.5">
      <c r="A245" s="7"/>
      <c r="B245" s="7"/>
      <c r="C245" s="7"/>
      <c r="D245" s="14"/>
      <c r="E245" s="8"/>
      <c r="F245" s="7"/>
      <c r="G245" s="7"/>
      <c r="H245" s="8"/>
      <c r="I245" s="8"/>
      <c r="J245" s="8"/>
      <c r="K245" s="7"/>
    </row>
    <row r="246" spans="1:11" ht="13.5">
      <c r="A246" s="7"/>
      <c r="B246" s="7"/>
      <c r="C246" s="7"/>
      <c r="D246" s="14"/>
      <c r="E246" s="8"/>
      <c r="F246" s="7"/>
      <c r="G246" s="7"/>
      <c r="H246" s="8"/>
      <c r="I246" s="8"/>
      <c r="J246" s="8"/>
      <c r="K246" s="7"/>
    </row>
    <row r="247" spans="1:11" ht="13.5">
      <c r="A247" s="7"/>
      <c r="B247" s="7"/>
      <c r="C247" s="7"/>
      <c r="D247" s="14"/>
      <c r="E247" s="8"/>
      <c r="F247" s="7"/>
      <c r="G247" s="7"/>
      <c r="H247" s="8"/>
      <c r="I247" s="8"/>
      <c r="J247" s="8"/>
      <c r="K247" s="7"/>
    </row>
    <row r="248" spans="1:11" ht="13.5">
      <c r="A248" s="7"/>
      <c r="B248" s="7"/>
      <c r="C248" s="7"/>
      <c r="D248" s="14"/>
      <c r="E248" s="8"/>
      <c r="F248" s="7"/>
      <c r="G248" s="7"/>
      <c r="H248" s="8"/>
      <c r="I248" s="8"/>
      <c r="J248" s="8"/>
      <c r="K248" s="7"/>
    </row>
    <row r="249" spans="1:11" ht="13.5">
      <c r="A249" s="7"/>
      <c r="B249" s="7"/>
      <c r="C249" s="7"/>
      <c r="D249" s="14"/>
      <c r="E249" s="8"/>
      <c r="F249" s="7"/>
      <c r="G249" s="7"/>
      <c r="H249" s="8"/>
      <c r="I249" s="8"/>
      <c r="J249" s="8"/>
      <c r="K249" s="7"/>
    </row>
    <row r="250" spans="1:11" ht="13.5">
      <c r="A250" s="7"/>
      <c r="B250" s="7"/>
      <c r="C250" s="7"/>
      <c r="D250" s="14"/>
      <c r="E250" s="8"/>
      <c r="F250" s="7"/>
      <c r="G250" s="7"/>
      <c r="H250" s="8"/>
      <c r="I250" s="8"/>
      <c r="J250" s="8"/>
      <c r="K250" s="7"/>
    </row>
    <row r="251" spans="1:11" ht="13.5">
      <c r="A251" s="7"/>
      <c r="B251" s="7"/>
      <c r="C251" s="7"/>
      <c r="D251" s="14"/>
      <c r="E251" s="8"/>
      <c r="F251" s="7"/>
      <c r="G251" s="7"/>
      <c r="H251" s="8"/>
      <c r="I251" s="8"/>
      <c r="J251" s="8"/>
      <c r="K251" s="7"/>
    </row>
    <row r="252" spans="1:11" ht="13.5">
      <c r="A252" s="7"/>
      <c r="B252" s="7"/>
      <c r="C252" s="7"/>
      <c r="D252" s="14"/>
      <c r="E252" s="8"/>
      <c r="F252" s="7"/>
      <c r="G252" s="7"/>
      <c r="H252" s="8"/>
      <c r="I252" s="8"/>
      <c r="J252" s="8"/>
      <c r="K252" s="7"/>
    </row>
    <row r="253" spans="1:11" ht="13.5">
      <c r="A253" s="7"/>
      <c r="B253" s="7"/>
      <c r="C253" s="7"/>
      <c r="D253" s="14"/>
      <c r="E253" s="8"/>
      <c r="F253" s="7"/>
      <c r="G253" s="7"/>
      <c r="H253" s="8"/>
      <c r="I253" s="8"/>
      <c r="J253" s="8"/>
      <c r="K253" s="7"/>
    </row>
    <row r="254" spans="1:11" ht="13.5">
      <c r="A254" s="7"/>
      <c r="B254" s="7"/>
      <c r="C254" s="7"/>
      <c r="D254" s="14"/>
      <c r="E254" s="8"/>
      <c r="F254" s="7"/>
      <c r="G254" s="7"/>
      <c r="H254" s="8"/>
      <c r="I254" s="8"/>
      <c r="J254" s="8"/>
      <c r="K254" s="7"/>
    </row>
    <row r="255" spans="1:11" ht="13.5">
      <c r="A255" s="7"/>
      <c r="B255" s="7"/>
      <c r="C255" s="7"/>
      <c r="D255" s="14"/>
      <c r="E255" s="8"/>
      <c r="F255" s="7"/>
      <c r="G255" s="7"/>
      <c r="H255" s="8"/>
      <c r="I255" s="8"/>
      <c r="J255" s="8"/>
      <c r="K255" s="7"/>
    </row>
    <row r="256" spans="1:11" ht="13.5">
      <c r="A256" s="7"/>
      <c r="B256" s="7"/>
      <c r="C256" s="7"/>
      <c r="D256" s="14"/>
      <c r="E256" s="8"/>
      <c r="F256" s="7"/>
      <c r="G256" s="7"/>
      <c r="H256" s="8"/>
      <c r="I256" s="8"/>
      <c r="J256" s="8"/>
      <c r="K256" s="7"/>
    </row>
    <row r="257" spans="1:11" ht="13.5">
      <c r="A257" s="7"/>
      <c r="B257" s="7"/>
      <c r="C257" s="7"/>
      <c r="D257" s="14"/>
      <c r="E257" s="8"/>
      <c r="F257" s="7"/>
      <c r="G257" s="7"/>
      <c r="H257" s="8"/>
      <c r="I257" s="8"/>
      <c r="J257" s="8"/>
      <c r="K257" s="7"/>
    </row>
    <row r="258" spans="1:11" ht="13.5">
      <c r="A258" s="7"/>
      <c r="B258" s="7"/>
      <c r="C258" s="7"/>
      <c r="D258" s="14"/>
      <c r="E258" s="8"/>
      <c r="F258" s="7"/>
      <c r="G258" s="7"/>
      <c r="H258" s="8"/>
      <c r="I258" s="8"/>
      <c r="J258" s="8"/>
      <c r="K258" s="7"/>
    </row>
    <row r="259" spans="1:11" ht="13.5">
      <c r="A259" s="7"/>
      <c r="B259" s="7"/>
      <c r="C259" s="7"/>
      <c r="D259" s="14"/>
      <c r="E259" s="8"/>
      <c r="F259" s="7"/>
      <c r="G259" s="7"/>
      <c r="H259" s="8"/>
      <c r="I259" s="8"/>
      <c r="J259" s="8"/>
      <c r="K259" s="7"/>
    </row>
    <row r="260" spans="1:11" ht="13.5">
      <c r="A260" s="7"/>
      <c r="B260" s="7"/>
      <c r="C260" s="7"/>
      <c r="D260" s="14"/>
      <c r="E260" s="8"/>
      <c r="F260" s="7"/>
      <c r="G260" s="7"/>
      <c r="H260" s="8"/>
      <c r="I260" s="8"/>
      <c r="J260" s="8"/>
      <c r="K260" s="7"/>
    </row>
    <row r="261" spans="1:11" ht="13.5">
      <c r="A261" s="7"/>
      <c r="B261" s="7"/>
      <c r="C261" s="7"/>
      <c r="D261" s="14"/>
      <c r="E261" s="8"/>
      <c r="F261" s="7"/>
      <c r="G261" s="7"/>
      <c r="H261" s="8"/>
      <c r="I261" s="8"/>
      <c r="J261" s="8"/>
      <c r="K261" s="7"/>
    </row>
    <row r="262" spans="1:11" ht="13.5">
      <c r="A262" s="7"/>
      <c r="B262" s="7"/>
      <c r="C262" s="7"/>
      <c r="D262" s="14"/>
      <c r="E262" s="8"/>
      <c r="F262" s="7"/>
      <c r="G262" s="7"/>
      <c r="H262" s="8"/>
      <c r="I262" s="8"/>
      <c r="J262" s="8"/>
      <c r="K262" s="7"/>
    </row>
    <row r="263" spans="1:11" ht="13.5">
      <c r="A263" s="7"/>
      <c r="B263" s="7"/>
      <c r="C263" s="7"/>
      <c r="D263" s="14"/>
      <c r="E263" s="8"/>
      <c r="F263" s="7"/>
      <c r="G263" s="7"/>
      <c r="H263" s="8"/>
      <c r="I263" s="8"/>
      <c r="J263" s="8"/>
      <c r="K263" s="7"/>
    </row>
    <row r="264" spans="1:11" ht="13.5">
      <c r="A264" s="7"/>
      <c r="B264" s="7"/>
      <c r="C264" s="7"/>
      <c r="D264" s="14"/>
      <c r="E264" s="8"/>
      <c r="F264" s="7"/>
      <c r="G264" s="7"/>
      <c r="H264" s="8"/>
      <c r="I264" s="8"/>
      <c r="J264" s="8"/>
      <c r="K264" s="7"/>
    </row>
  </sheetData>
  <sheetProtection/>
  <mergeCells count="7">
    <mergeCell ref="A188:K188"/>
    <mergeCell ref="A2:K2"/>
    <mergeCell ref="A1:K1"/>
    <mergeCell ref="A3:K3"/>
    <mergeCell ref="A4:K4"/>
    <mergeCell ref="A186:K186"/>
    <mergeCell ref="A187:K187"/>
  </mergeCells>
  <printOptions/>
  <pageMargins left="0.2" right="0.16" top="0.22" bottom="0.54" header="0.13" footer="0.25"/>
  <pageSetup firstPageNumber="58" useFirstPageNumber="1" horizontalDpi="300" verticalDpi="300" orientation="landscape" paperSize="9" scale="90" r:id="rId1"/>
  <headerFooter alignWithMargins="0">
    <oddFooter>&amp;L&amp;"GHEA Grapalat,Regular"&amp;8Հայաստանի Հանրապետության ֆինանսների նախարարություն&amp;R&amp;"GHEA Grapalat,Regular"&amp;8&amp;P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Ani Paryan</cp:lastModifiedBy>
  <cp:lastPrinted>2014-08-08T05:55:45Z</cp:lastPrinted>
  <dcterms:created xsi:type="dcterms:W3CDTF">1996-10-14T23:33:28Z</dcterms:created>
  <dcterms:modified xsi:type="dcterms:W3CDTF">2014-09-01T06:27:36Z</dcterms:modified>
  <cp:category/>
  <cp:version/>
  <cp:contentType/>
  <cp:contentStatus/>
</cp:coreProperties>
</file>