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-45" windowWidth="14805" windowHeight="8160"/>
  </bookViews>
  <sheets>
    <sheet name="01.07.18-30.09.18" sheetId="1" r:id="rId1"/>
  </sheets>
  <calcPr calcId="144525"/>
</workbook>
</file>

<file path=xl/calcChain.xml><?xml version="1.0" encoding="utf-8"?>
<calcChain xmlns="http://schemas.openxmlformats.org/spreadsheetml/2006/main">
  <c r="J50" i="1" l="1"/>
  <c r="N50" i="1"/>
  <c r="L17" i="1"/>
  <c r="L41" i="1" l="1"/>
  <c r="J41" i="1"/>
  <c r="L42" i="1"/>
  <c r="L22" i="1"/>
  <c r="L23" i="1"/>
  <c r="L21" i="1"/>
  <c r="L44" i="1" l="1"/>
  <c r="H44" i="1"/>
  <c r="L13" i="1" l="1"/>
  <c r="L14" i="1"/>
  <c r="L50" i="1" l="1"/>
  <c r="L20" i="1" l="1"/>
  <c r="L36" i="1"/>
  <c r="L24" i="1" l="1"/>
  <c r="L40" i="1" l="1"/>
  <c r="H53" i="1" l="1"/>
  <c r="L65" i="1" l="1"/>
  <c r="L28" i="1" l="1"/>
  <c r="L52" i="1"/>
  <c r="L53" i="1" s="1"/>
  <c r="J53" i="1"/>
  <c r="N53" i="1"/>
</calcChain>
</file>

<file path=xl/sharedStrings.xml><?xml version="1.0" encoding="utf-8"?>
<sst xmlns="http://schemas.openxmlformats.org/spreadsheetml/2006/main" count="821" uniqueCount="294">
  <si>
    <t>հազ. դրամ</t>
  </si>
  <si>
    <t>ՀՀ ՖՆ աշխատակազմի գործառնական վարչություն</t>
  </si>
  <si>
    <t>գանձապետական հաշիվներից դուրս</t>
  </si>
  <si>
    <t>ՀՀ կառավարության աշխատակազմ ՊԿՀ</t>
  </si>
  <si>
    <t>գանձապետական հաշիվներով</t>
  </si>
  <si>
    <t>Ընդամենը</t>
  </si>
  <si>
    <t>հազ.դրամ</t>
  </si>
  <si>
    <t>ՀՀ կառավարության աշխատակազմ</t>
  </si>
  <si>
    <t>ՖՆ աշխատակազմի գործառնական վարչություն</t>
  </si>
  <si>
    <t>Համաձայն համաձայնագրի</t>
  </si>
  <si>
    <t>արտաբյուջե</t>
  </si>
  <si>
    <t>Տարածքային զարգացման հիմնադրամ</t>
  </si>
  <si>
    <t>ՀՀ կառավարական շենք 0</t>
  </si>
  <si>
    <t xml:space="preserve">Համաշխարհային բանկի աջակցությամբ իրականացվող Սոցիալական ներդրումների և տեղական զարգացման դրամաշնորհային ծրագիր </t>
  </si>
  <si>
    <t>ՀՀ առողջապահության նախարարության Գլոբալ Հիմնադրամի ծրագրերը համակարգող խումբ</t>
  </si>
  <si>
    <t>Կառավարության 3 շենք</t>
  </si>
  <si>
    <t>ՀՀ առողջապահության նախարարություն</t>
  </si>
  <si>
    <t>Աշխողների աշխատավարձ, ներքին գործուղումներ, տպագրական ծառայություններ</t>
  </si>
  <si>
    <t>AAA-111-G-10-002</t>
  </si>
  <si>
    <t>ՀՀ ԱՎԾ</t>
  </si>
  <si>
    <t>900001300003</t>
  </si>
  <si>
    <t>ք. Երևան, Կառավարական 3շենք</t>
  </si>
  <si>
    <t>ՀՀ Ազգային վիճակագրական ծառայություն</t>
  </si>
  <si>
    <t>Հայաստանի ժողովրդագրության և առողջության հարցերի հետազոտություն</t>
  </si>
  <si>
    <t>ԱՄՆ-ի միջազգային զարգացման գործակալություն</t>
  </si>
  <si>
    <t>15.06.15թ.</t>
  </si>
  <si>
    <t>«Գերմանահայկական հիմնադրամ» ԾԿԳ</t>
  </si>
  <si>
    <t>ՀՀ կենտրոնական բանկ</t>
  </si>
  <si>
    <t>Վ.Սարգսյան 6, 0010 ք. Երևան</t>
  </si>
  <si>
    <t>&lt;&lt;Գերմանական հիմնադրամ &gt;&gt; ԾԿԳ</t>
  </si>
  <si>
    <t xml:space="preserve">Որպես դրամաշնորհի պայամանագրային գումար հաշվարկված է 2.000.000Եվրո  գումարին համարժեք ՀՀ դրամ 30.06.2015 դրությամբ 531.36 </t>
  </si>
  <si>
    <t>Օժանդակ միջոցներ տեխնիկական աջակցություն</t>
  </si>
  <si>
    <t>Վերականգնվող էներգիայի աջակցում</t>
  </si>
  <si>
    <t>KFW, ԳԴՀ բանկ</t>
  </si>
  <si>
    <t>24.11.2004</t>
  </si>
  <si>
    <t>BMZ-2004.70153</t>
  </si>
  <si>
    <t>ՀՀ կառավարություն</t>
  </si>
  <si>
    <t>Գանձապետական հաշիվներով</t>
  </si>
  <si>
    <t>ՀՀ պետական բյուջե</t>
  </si>
  <si>
    <t>ՀՀ տարածքային կառավարման նախարարություն</t>
  </si>
  <si>
    <t>ՀՀ ՏԿՆ ջրային տնտեսության պետական կոմիտե</t>
  </si>
  <si>
    <t>Այլ ծախսեր</t>
  </si>
  <si>
    <t>ՀՀ կառավարական շենք 1</t>
  </si>
  <si>
    <t>խոշորացված համայնքներին աջակցություն</t>
  </si>
  <si>
    <t>ԱՄՆ Միջազգային զարգացման գործակալության աջակցությամբ իրականացվող Տեղական ինքնակառավարման բարեփոխումների դրամաշնորհային ծրագրի</t>
  </si>
  <si>
    <t>ԱՄՆ Միջազգային զարգացման գործակալության</t>
  </si>
  <si>
    <t>10.08.2016</t>
  </si>
  <si>
    <t>111-IL-15-0003</t>
  </si>
  <si>
    <t>ապրանքներ, խորհրդատվական ծառայություններ, ներառյալ աուդիտ, վերապատրաստում և սեմինարներ</t>
  </si>
  <si>
    <t>Գլոբալ հիմնադրամի աջակցությամբ իրականացվող &lt;&lt;Հայաստանի Հանրապետությունում ՄԻԱՎ/ՁԻԱՀ-ի դեմ պայքարի ազգային ծրագրին աջակցություն&gt;&gt; դրամաշնորհային ծրագիր</t>
  </si>
  <si>
    <t>Գլոբալ հիմնադրամ</t>
  </si>
  <si>
    <t>11.12.2015թ</t>
  </si>
  <si>
    <t xml:space="preserve"> Գլոբալ հիմնադրամի աջակցությամբ իրականացվող &lt;&lt;Հայաստանի Հանրապետությունում տուբերկուլյոզի դեմ պայքարի ուժեղացում&gt;&gt; դրամաշնորհային ծրագիր</t>
  </si>
  <si>
    <t>09.12.2015թ</t>
  </si>
  <si>
    <t>Առողջապահական ԾԻԳ</t>
  </si>
  <si>
    <t>ՀՀ Առողջապահության նախարարություն</t>
  </si>
  <si>
    <t>ՀՀԱռողջապահական ԾԻԳ</t>
  </si>
  <si>
    <t>Հաշվետու ժամանակահատվածի համար գումարի հաշվարկները կատարվում են փաստացի ստացման նախորդ օրվա ՀՀ ԿԲ-ի դրությամբ</t>
  </si>
  <si>
    <t>Համաշխարհային բանկի աջակցությամբ իրականացվող ոչ վարակիչ հիվանդությունների կանախարգելման և վերահսկման դրամաշնորհային ծրագիր</t>
  </si>
  <si>
    <t>Միջազգային Զարգացման Ընկերակցություն</t>
  </si>
  <si>
    <t>11.07.2013թ</t>
  </si>
  <si>
    <t>Դրամաշնորհ TF 014138</t>
  </si>
  <si>
    <t>եվրո/հազ. դրամ</t>
  </si>
  <si>
    <t>&lt;&lt;Կարեն Դեմիրճյանի անվան Երևանի Մետրոպոլիտեն&gt;&gt; ՓԲԸ</t>
  </si>
  <si>
    <t>06 03 01 30</t>
  </si>
  <si>
    <t>Արգիշտի 1</t>
  </si>
  <si>
    <t>Երևանի քաղաքապետարան</t>
  </si>
  <si>
    <t>Վերակառուցման և զարգացման եվրոպական բանկի աջակցությամբ իրականացվող «Երևանի քաղաքային լուսավորության» դրամաշնորհային ծրագիր (Երևան համայնքի ղեկավարին պետության կողմից պատվիրակված լիազորություն)</t>
  </si>
  <si>
    <t>Վերակառուցման և զարգացման բանկ (ՎԶԵԲ)</t>
  </si>
  <si>
    <t>Արևելյան Եվրոպայի էներգախնայողության և բնապահպանական գործընկերության ֆոնդի աջակցությամբ իրականացվող &lt;&lt;Երևանի քաղաքային լուսավորության&gt;&gt; դրամաշնորհային ծրագիր (Երևան համայնքի ղեկավարին պետության կողմից պատվիրակված լիազորություն)</t>
  </si>
  <si>
    <t xml:space="preserve">Գերմանիայի զարգացման և Եվրոպական միության հարևանության ներդրումային բանկ </t>
  </si>
  <si>
    <t>08.12.2015թ.</t>
  </si>
  <si>
    <t>2020 61554</t>
  </si>
  <si>
    <t>ապրանքներ, աշխատանքներ և ծառայություններ</t>
  </si>
  <si>
    <t>Վերակառուցման և զարգացման եվրոպական բանկ (ՎԶԵԲ)</t>
  </si>
  <si>
    <t>ԵՄ Հարևանության Ներդրումային Ծրագիրը (ՀՆԾ)</t>
  </si>
  <si>
    <t>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</si>
  <si>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Հանրապետության հրապարակ, Կառա տուն 3</t>
  </si>
  <si>
    <t>ՀՀ տարածքային կառավարման և զարգացման նախարարություն</t>
  </si>
  <si>
    <t>այլ ծախսեր</t>
  </si>
  <si>
    <t>Վերակառուցման և զարգացման եվրոպական բանկ</t>
  </si>
  <si>
    <t>Վերակառուցման և զարգացման եվրոպական բանկի աջակցությամբ իրականացվող «Կոտայքի մարզի կոշտ թափոնների կառավարման» դրամաշնորհային ծրագիր</t>
  </si>
  <si>
    <t>ՀՀ տարածքներին զարգացմանն ուղղված միջոցառումներ</t>
  </si>
  <si>
    <t>Համաշխարհային բանկ</t>
  </si>
  <si>
    <t>23.09.2016</t>
  </si>
  <si>
    <t>TFOA3230</t>
  </si>
  <si>
    <t>Եվրոպական միության աջակցությամբ իրականացվող Հայաստանի տարածքային զարգացման դրամաշնորհային ծրագիր</t>
  </si>
  <si>
    <t>04 05 05 05</t>
  </si>
  <si>
    <t>ապրանքներ, աշխատանքներ և խորհրդատվական ծառայություններ</t>
  </si>
  <si>
    <t xml:space="preserve"> 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</si>
  <si>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>28.09.14թ.</t>
  </si>
  <si>
    <t>«Հյուսիս-Հարավ ճանապարհային միջանցքի ներդրումային ծրագրի իրականացման կազմակերպություն» ՊՈԱԿ</t>
  </si>
  <si>
    <t>04 05 01</t>
  </si>
  <si>
    <t>10 40 18</t>
  </si>
  <si>
    <t>ՀՀ տրանսպորտի և կապի նախարարություն</t>
  </si>
  <si>
    <t>ՀՀ ք. Երևան, Թումանյան 38</t>
  </si>
  <si>
    <t>ծառայություններ</t>
  </si>
  <si>
    <t>Եվրոպական ներդրումային բանկի աջակցությամբ իրականացվող Հյուսիս-Հարավ տրանսպորտային միջանցքի ծրագիր (3-րդ տրանշ)</t>
  </si>
  <si>
    <t>Եվրոպական ներդրումային բանկ Լյուքսեմբուրգ</t>
  </si>
  <si>
    <t>18.11.2016</t>
  </si>
  <si>
    <t>fi No 82.634 serias No 2010 0130</t>
  </si>
  <si>
    <t>ՀՀ էներգետիկայի և բնական պաշարների նախարարություն</t>
  </si>
  <si>
    <t>ք. Երևան,  Արմենակյան 129</t>
  </si>
  <si>
    <t>Համաշխարհային բանկի աջակցությամբ իրականացվող դրամաշնորհ արդյունաբերական մասշտաբի արևային էներգիայի ծրագրի նախապատրաստման համար դրամաշնորհային ծրագիր</t>
  </si>
  <si>
    <t>05.06.2015թ.</t>
  </si>
  <si>
    <t>TF0A0418</t>
  </si>
  <si>
    <t>Համաշխարհային բանկի աջակցությամբ իրականացվող Երկրաջերմային հետախուզական հորատման դրամաշնորհային ծրագիր</t>
  </si>
  <si>
    <t>16.06.2015թ.</t>
  </si>
  <si>
    <t>TF0A0544</t>
  </si>
  <si>
    <t>Խորհրդատվություն և կարողությունների զարգացում</t>
  </si>
  <si>
    <t xml:space="preserve">ՌԴ-ի  աջակցությամբ իրականացվող Հայկական ԱԷԿ-ի N2 էներգաբլոկի շահագործման նախագծային ժամկետի երկարացման դրամաշնորհային ծրագիր </t>
  </si>
  <si>
    <t>ՌԴ</t>
  </si>
  <si>
    <t>05.02.2015</t>
  </si>
  <si>
    <t>«Գյուղական տարածքների տնտեսական զարգացման» ԾԻԳ ՊՀ</t>
  </si>
  <si>
    <t>04 02 01 25</t>
  </si>
  <si>
    <t>Երևան, Տիգրան Մեծ 4</t>
  </si>
  <si>
    <t>ՀՀ պետական  բյուջե</t>
  </si>
  <si>
    <t>ԳԶՄՀ</t>
  </si>
  <si>
    <t>12.11.2014</t>
  </si>
  <si>
    <t>15.06.2016</t>
  </si>
  <si>
    <t>«Արտասահմանյան ֆինանսական ծրագրերի կառավարման կենտրոն</t>
  </si>
  <si>
    <t>900000903410</t>
  </si>
  <si>
    <t>ՀՀ ՖՆ</t>
  </si>
  <si>
    <t>Երևան 10, Հանրապետության Հրապարակ Կառավարական տուն հ. 1</t>
  </si>
  <si>
    <t>ՀՀ ՖՆ «Արտասահմանյան ֆինանսական ծրագրերի կառավարման կենտրոն»</t>
  </si>
  <si>
    <t>Ըստ պայմանագրի</t>
  </si>
  <si>
    <t>Համաշխարհային բանկի աջակցությամբ իրականացվող Հայաստանի կենսապայմանների ամբողջացված հետազոտության ընդլայնման դրամաշնորհային ծրագիր</t>
  </si>
  <si>
    <t>28.12.2016</t>
  </si>
  <si>
    <t>TF0A3852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</si>
  <si>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ծրագիր</t>
  </si>
  <si>
    <t>TF00A4543</t>
  </si>
  <si>
    <t>խորհրդատվություն, ուսուցում և խորհրդատվական ծախսեր</t>
  </si>
  <si>
    <t xml:space="preserve">գանձապետական հաշիվներով </t>
  </si>
  <si>
    <t>Հազարամյակի մարտահրավեր դրամաշնորհային ծրագիր</t>
  </si>
  <si>
    <t>ԱՄՆ կառավարություն</t>
  </si>
  <si>
    <t>Հոկտեմբեր 2011թ.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</si>
  <si>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</si>
  <si>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</si>
  <si>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</si>
  <si>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</si>
  <si>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</si>
  <si>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</si>
  <si>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</si>
  <si>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</si>
  <si>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</si>
  <si>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</si>
  <si>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</si>
  <si>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</si>
  <si>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</si>
  <si>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</si>
  <si>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</si>
  <si>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</si>
  <si>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</si>
  <si>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</si>
  <si>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</si>
  <si>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</si>
  <si>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</si>
  <si>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3</t>
  </si>
  <si>
    <t>Ուղղությունը</t>
  </si>
  <si>
    <t>Գումարը</t>
  </si>
  <si>
    <t>Հաշվետու ժամանակահատվածի համար</t>
  </si>
  <si>
    <t>Ընդհանուր ծրագրի համար</t>
  </si>
  <si>
    <t>Շրջանառման եղանակը (գանձապետական հաշիվներով/ գանձապետական հաշիվներից դուրս)</t>
  </si>
  <si>
    <t>Ուղղությունը (Հայաստանի Հանրապետության պետական բյուջե/ արտաբյուջե,այլ)</t>
  </si>
  <si>
    <t>Ծրագրի անվանումը</t>
  </si>
  <si>
    <t>Ամսաթիվը</t>
  </si>
  <si>
    <t>Հերթական համարը</t>
  </si>
  <si>
    <t>8. Ծրագիր իրականացնողը</t>
  </si>
  <si>
    <t>7.Հիմնարկի տեղական գանձապետական բաժանմունքում հաշվառման վայրը</t>
  </si>
  <si>
    <t>6. Հիմնարկը սպասարկող տեղական գանձապետական բաժանմունքի անվանումը</t>
  </si>
  <si>
    <t>5. Պետական կառավարման վերադաս մարմնի կոդը ըստ բյոըջետային ծախսերի գերատեսչական դասակարգման</t>
  </si>
  <si>
    <t xml:space="preserve">4. Պետական կառավարման վերադաս մարմնի անվանումը </t>
  </si>
  <si>
    <t>3. Հիմնարկի տեղաբաշխման մարզի կոդը ըստ բյուջետային ծախսերի տարածքային դասակարգման</t>
  </si>
  <si>
    <t>2. Փոստային հասցեն</t>
  </si>
  <si>
    <t xml:space="preserve"> 1. Հիմնարկի անվանումը  </t>
  </si>
  <si>
    <t>Այլ տեղեկություններ</t>
  </si>
  <si>
    <t>Պայմանագրով կամ համաձայնագրով դրամաշնորհի շրջանակներում փաստացի</t>
  </si>
  <si>
    <t>Պայմանագրով կամ համաձայնագրով դրամաշնորհի շրջանակներում նախատեսված</t>
  </si>
  <si>
    <t>Դրամաշնորհի</t>
  </si>
  <si>
    <t>Դրամաշնորհը տրամադրող միջազգային կազմակերպությունը, օտարերկրյա պետությունը կամ այլ անձը</t>
  </si>
  <si>
    <t>Դրամաշնորհի տրամադրման պայմանագրի կամ համաձայնագրի</t>
  </si>
  <si>
    <t>Հերթական համար</t>
  </si>
  <si>
    <t xml:space="preserve"> 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</si>
  <si>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</si>
  <si>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>Հաշվետվություն</t>
  </si>
  <si>
    <t>Օրինակելի ձև Հ-12-Բ</t>
  </si>
  <si>
    <t xml:space="preserve">ՀՀ ֆինանսների և էկոնոմիկայի նախարարի 2003թ-ի մայիսի 21-ի N 449-Ն հրամանի </t>
  </si>
  <si>
    <t>Հավելված 3</t>
  </si>
  <si>
    <t xml:space="preserve">«Վերակառուցման և զարգացման եվրոպական բանկի  աջակցությամբ իրականացվող Գյումրու քաղաքային ճանապարհներ» դրամաշնորհային ծրագիր (Տրանշ Ա) </t>
  </si>
  <si>
    <t>«Վերակառուցման և զարգացման եվրոպական բանկի  աջակցությամբ իրականացվող Գյումրու քաղաքային ճանապարհներ» տեխնիկական համագործակցության դրամշնորհանյին ծրագիր</t>
  </si>
  <si>
    <t xml:space="preserve">ՌԴ-ի կառավարության աջակցությամբ իրականացվող ԵՏՄ-ի անդամակցության շրջանակներում ՀՀ-ին տեխնիկական և ֆինանսական  աջակցություն ցուցաբերելու դրամաշնորհային ծրագիր </t>
  </si>
  <si>
    <t>Ք. Երևան Կոմիտասի 49/4</t>
  </si>
  <si>
    <t>Գրանդ Թորոնթոն  ՓԲԸ</t>
  </si>
  <si>
    <t>11.04.2016</t>
  </si>
  <si>
    <t>Արևելյան Եվրոպայի էներգախնայողության և բնապահպանական գործընկերության ֆոնդ</t>
  </si>
  <si>
    <t>«Ջրային տնտեսության» ԾԻԳ</t>
  </si>
  <si>
    <t>Շենքերի և շինությունների շինարարության և նախագծահետազոտական ծախսեր</t>
  </si>
  <si>
    <t xml:space="preserve"> Գերմանիայի զարգացման վարկերի բանկի  և Եվրոպական միության Հարևանության ներդրումային գործիքի աջակցությամբ իրականացվող ջրամատակարարման և ջրահեռացման ենթակառուցվածքների 3 փուլ</t>
  </si>
  <si>
    <t>ՀՀ ԷԵԲՊՆ ջրային տնտեսության պետական կոմիտե</t>
  </si>
  <si>
    <t>Շենքերի և շինությունների կապիտալ վերանորոգում</t>
  </si>
  <si>
    <t>Նախագծահետազոտական ծախսեր</t>
  </si>
  <si>
    <t>Վերակառուցման և զարգացման եվրոպական բանկի աջակցությամբ իրականացվող Երևանի ջրամատակարարման բարելավման դրամաշնորհային  ծրագիր</t>
  </si>
  <si>
    <t>Եվրոպական միության հարևանության ներդրումային ծրագրի աջակցությամբ իրականացվող Երևանի ջրամատակարարման բարելավման դրամաշնորհային  ծրագիր</t>
  </si>
  <si>
    <t>ԵՄ Հարևանության Ներդրումային Բանկ</t>
  </si>
  <si>
    <t>Գերմանիայի զարգացման վարկերի բանկի (KFW) կողմից տրամադրվող «Կովկասի պահպանվող տարածքների աջակցության ծրագիր-Հայաստան (Էկոտարածաշրջանային ծրագիր-Հայաստան, 3-րդ փուլ)» դրամաշնորհային ծրագիր</t>
  </si>
  <si>
    <t>Վերակառուցման և զարգացման եվրոպական բանկի աջակցությամբ իրականացվող Կոտայքի և Գեղարքունիքի մարզերի կոշտ թափոնների կառավարման խորհրդատվության համար դրամաշնորհային ծրագիր</t>
  </si>
  <si>
    <t>Արևելյան Եվրոպայի էներգախնայողության և բնապահպանական գործընկերության ֆոնդի աջակցությամբ</t>
  </si>
  <si>
    <t>հազար դրամ</t>
  </si>
  <si>
    <t>ՋիԷմՍիես Պրահա կազմակերպություն</t>
  </si>
  <si>
    <t xml:space="preserve">Եվրոպական միության հարևանության ներդրումային գործիքի աջակցությամբ իրականացվող «Երևանի կոշտ թափոնների կառավարման» դրամաշնորհային ծրագիր </t>
  </si>
  <si>
    <t xml:space="preserve">Եվրոպական միության հարևանության ներդրումային գործիքի աջակցությամբ </t>
  </si>
  <si>
    <t>Cowi Als</t>
  </si>
  <si>
    <t>Եվրո</t>
  </si>
  <si>
    <t xml:space="preserve"> Համաշխարհային Բանկի աջակցությամբ իրականացվող Մաստարայի ջրամբարի նախապատրաստման դրամաշնորհային ծրագիր   </t>
  </si>
  <si>
    <t>15.07.2016</t>
  </si>
  <si>
    <t>TF0A2706</t>
  </si>
  <si>
    <t xml:space="preserve">ԱՄՆ դոլար </t>
  </si>
  <si>
    <t>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զարգացում» դրամաշնորհային ծրագիր</t>
  </si>
  <si>
    <t>23.03.2017</t>
  </si>
  <si>
    <t>TF0A4449</t>
  </si>
  <si>
    <t>ՀՓԻ</t>
  </si>
  <si>
    <t xml:space="preserve">Գյուղատնտեսության զարգացման միջազգային հիմնադրամի աջակցությամբ իրականացվող «Ենթակառուցվածքների և գյուղական ֆինանսավորման աջակցություն» դրամաշնորհային ծրագիր </t>
  </si>
  <si>
    <t>Գլոբալ էկոլոգիական հիմնադրամի աջակցությամբ իրականացվող «Հայաստանում արտադրողականության աճին ուղղված հողերի կայուն կառավարում» դրամաշնորհային ծրագիր</t>
  </si>
  <si>
    <t>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ծրագիր</t>
  </si>
  <si>
    <t>30.06.2017</t>
  </si>
  <si>
    <t>Հազ.դրամ</t>
  </si>
  <si>
    <t>21.10.2016</t>
  </si>
  <si>
    <t>ՄԱԿ-ի շրջակա միջավայրի ծրագիր ՅՈՒՆԵՊ</t>
  </si>
  <si>
    <t>Հըայաստան/ՄԱԿ-ի շրջակա միջավայրի ծրագրի գործընկերության ներգրավումը քիմիկատներիի օրենսդրության և արդյունաբերության զարգացմանը</t>
  </si>
  <si>
    <t>Այլ</t>
  </si>
  <si>
    <t>Աջակցություն օրենսդրության և արդյունաբերության զարգացմանը</t>
  </si>
  <si>
    <t>ք. Երևան 0047, Չարենցի 46</t>
  </si>
  <si>
    <t>ՀՀ Բնապահպանության նախարարություն</t>
  </si>
  <si>
    <t>15.03.2015</t>
  </si>
  <si>
    <t>Բնապահպանական ծրագրերի իրականացման գրասենյակ</t>
  </si>
  <si>
    <t>ք. Երևան 0047, Ա. Արմենակյան 129</t>
  </si>
  <si>
    <t>15.03.2017</t>
  </si>
  <si>
    <t>Հարավային Կովկասի Բնության Հիմնադրամ</t>
  </si>
  <si>
    <t>Արփի լիճ ազգային պարկի դրամաշնորհային  ծրագիր</t>
  </si>
  <si>
    <t>Համակարգչային տեխնիկայի ձեռք բերում</t>
  </si>
  <si>
    <t>Խոսրովի պետական արգելոցի դրամաշնորհային ծրագիր</t>
  </si>
  <si>
    <t>Որոշակի ԱՊՏ-ի ընթացիկ ծախսերի ֆինանսավորում</t>
  </si>
  <si>
    <t>17.03.2016</t>
  </si>
  <si>
    <t>Կովկասի Բնության Հիմնադրամ</t>
  </si>
  <si>
    <t>«Դիլիջան ազգային պարկ» -ի կարիքների համար նախատեսված 2017թ. ՊՈԱԿ-ի բյուջեի «ընթացիկ ծախսերը» առաջարկ համաձայն ֆինանսավորելու</t>
  </si>
  <si>
    <t>Հատուկ պահպանվող տարածքների պահպանության աշխատանքների հսկողության հզորացում</t>
  </si>
  <si>
    <t>«Զանգեզուր» ԿՀ ՊՈԱԿ-ի Դրամաշնորհային պայմանագիր</t>
  </si>
  <si>
    <t>«Առկա լավագույն տեխնոլոգիայի կամ բնապահպանական իմաստով լավագույն տնտեսական գործունեության մեթոդաբանության կիրառումը՝ բաց այրման աղբյուրներից կայուն օրգանական աղտոտիչների ոչ կանխամտածված արտանետումների նվազեցման համար»</t>
  </si>
  <si>
    <t>Ոչ կանխամտածված առաջաջացող դիօքսինների արտանետումների գույքագրման անցկացում՝ հատուկ ուշադրություն դարձնելով կազմակերպված և ոչ կազմակերպված աղբավայրերին</t>
  </si>
  <si>
    <t>BMZ-N-2009.6657.2</t>
  </si>
  <si>
    <t>28.05.2013</t>
  </si>
  <si>
    <t>Շրջակա միջավայրի պահպանություն</t>
  </si>
  <si>
    <t>19.02.2016</t>
  </si>
  <si>
    <t>28.02.2018</t>
  </si>
  <si>
    <t>ՄԱԿ-ի Հարմարվողականության հիմնադիր</t>
  </si>
  <si>
    <t>Ամբողջական ծրագրային հայտի մշկում</t>
  </si>
  <si>
    <t>9. Տարադրամի արժույթը  ըստ համաձայնագրի</t>
  </si>
  <si>
    <t>եվրո</t>
  </si>
  <si>
    <t>2018թ. Տարեկան բյուջեում կատարվել է միջծրագրային վերաբաշխում համաձայն ՀՀ ֆինանսների նախարարությանը ուղղված թիվ 03/19.2/640-18 գրության</t>
  </si>
  <si>
    <t>28.04.2017</t>
  </si>
  <si>
    <t>ՀՀ ԷԵԲՊՆ ջրային կոմիտե</t>
  </si>
  <si>
    <t>Վարդանանց 13ա</t>
  </si>
  <si>
    <t>01.06.2018</t>
  </si>
  <si>
    <t>ՀՀ բնության հատուկ պահպանվող տարածքների հարակից էկոհամակարգեր կայուն կառավարում և համայնքների կարողությունների հզորացում</t>
  </si>
  <si>
    <t>Համաշխարհային բանկի աջակցությամբ իրակա-նացվող «Հանքարդյունաբերության ոլորտի քաղաքա-կանության ծրագիր» դրամաշնորհային ծրագիր</t>
  </si>
  <si>
    <t>Բնության աջակցություն</t>
  </si>
  <si>
    <t>Ռազմավարական շրջանակների հստակեցում</t>
  </si>
  <si>
    <t>Նիդերլանդներից վերադարձող Հայաստանի քաղաքացիներին վերաինտեգրման օգնության շրջանակներում խորհրդատվության և ուղղորդման ծառայության մատուցման  մասին դրամաշնորհային ծրագիր</t>
  </si>
  <si>
    <t>TF 0A5519</t>
  </si>
  <si>
    <t>25.10.2017թ.</t>
  </si>
  <si>
    <t>խորհրդատվական ծառայություններ, աուդիտ և գործառնական ծախսեր</t>
  </si>
  <si>
    <t>25.03.2018թ.</t>
  </si>
  <si>
    <t>TF 0A6768</t>
  </si>
  <si>
    <t>Համաշխարհային բանկի աջակցությամբ իրականացվող «Հայաստանի արդյունահանող ճյուղերի թափանցիկության նախաձեռնությանն աջակցության» դրամաշնորհային ծրագիր</t>
  </si>
  <si>
    <t>01.07.2018-30.09.2018թթ. ժամանակահատվածի համար</t>
  </si>
  <si>
    <t>08.04.2016</t>
  </si>
  <si>
    <t>ՀՀ տարածքային կառավարման և զարգացման  նախարարություն</t>
  </si>
  <si>
    <t>Շենքեր և շինություններ</t>
  </si>
  <si>
    <t>Եվրոպական միության</t>
  </si>
  <si>
    <t>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միջոցառում</t>
  </si>
  <si>
    <t>BMZ 201470104</t>
  </si>
  <si>
    <t>19.12.2014</t>
  </si>
  <si>
    <t>վարչական սարքավորումներ</t>
  </si>
  <si>
    <t xml:space="preserve">ՀՀ ՏԿԱԻՆ միգրացիոն պետական ծառայություն </t>
  </si>
  <si>
    <t>ք.Երևան, Հր. Քոչար 4</t>
  </si>
  <si>
    <t>01.03.2018</t>
  </si>
  <si>
    <t>Խոսրովի պետական արգելոցի և «Դիլիջան ազգային պարկ» ՊՈԱԿ-ին</t>
  </si>
  <si>
    <t xml:space="preserve"> ՄԱԿ-ի Կանաչ կլիմա հիմնադրամ</t>
  </si>
  <si>
    <t>24.08.2018</t>
  </si>
  <si>
    <t>ՄԱԿ-ի Շրջակա միջավայրի ծրագիր</t>
  </si>
  <si>
    <t>06.08.2018</t>
  </si>
  <si>
    <t>Կենսաբանական բազմազանության մասին ՄԱԿ-ի կոնվենցիայի 6-րդ ազգային զեկույցի մշակում</t>
  </si>
  <si>
    <t>ՄԱԿ-ի կոնվենցիայի 6-րդ ազգային զեկույցի մշակում</t>
  </si>
  <si>
    <t>Անապատացման դեմ պայքարի ՄԱԿ_ի կոնվենցիայի իրականացման Հայաստանի ազգային զեկույցի մշակում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</si>
</sst>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color indexed="8"/>
      <name val="GHEA Grapalat"/>
      <family val="3"/>
    </font>
    <font>
      <b/>
      <sz val="8"/>
      <name val="GHEA Grapalat"/>
      <family val="3"/>
    </font>
    <font>
      <b/>
      <sz val="10"/>
      <name val="GHEA Grapalat"/>
      <family val="3"/>
    </font>
    <font>
      <b/>
      <sz val="8"/>
      <color indexed="8"/>
      <name val="GHEA Grapalat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6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164" fontId="2" fillId="2" borderId="2" xfId="2" applyNumberFormat="1" applyFont="1" applyFill="1" applyBorder="1" applyAlignment="1">
      <alignment horizontal="center" vertical="center" wrapText="1"/>
    </xf>
    <xf numFmtId="44" fontId="2" fillId="2" borderId="2" xfId="2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4" fontId="3" fillId="2" borderId="2" xfId="0" quotePrefix="1" applyNumberFormat="1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43" fontId="2" fillId="2" borderId="2" xfId="1" applyNumberFormat="1" applyFont="1" applyFill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horizontal="center" vertical="center" wrapText="1"/>
    </xf>
    <xf numFmtId="164" fontId="2" fillId="2" borderId="9" xfId="2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164" fontId="2" fillId="2" borderId="7" xfId="2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textRotation="90" wrapText="1"/>
    </xf>
    <xf numFmtId="0" fontId="4" fillId="2" borderId="2" xfId="3" applyFont="1" applyFill="1" applyBorder="1" applyAlignment="1">
      <alignment horizontal="center" vertical="center" textRotation="90" wrapText="1"/>
    </xf>
    <xf numFmtId="0" fontId="2" fillId="2" borderId="5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43" fontId="3" fillId="2" borderId="2" xfId="0" applyNumberFormat="1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3" fontId="3" fillId="2" borderId="2" xfId="1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_APRANQACANK Hashvetv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9"/>
  <sheetViews>
    <sheetView tabSelected="1" workbookViewId="0">
      <selection activeCell="A3" sqref="A3:P3"/>
    </sheetView>
  </sheetViews>
  <sheetFormatPr defaultRowHeight="12.75" x14ac:dyDescent="0.25"/>
  <cols>
    <col min="1" max="1" width="5.7109375" style="2" bestFit="1" customWidth="1"/>
    <col min="2" max="2" width="16.28515625" style="2" bestFit="1" customWidth="1"/>
    <col min="3" max="3" width="16.85546875" style="2" customWidth="1"/>
    <col min="4" max="4" width="21" style="2" customWidth="1"/>
    <col min="5" max="5" width="34.140625" style="2" customWidth="1"/>
    <col min="6" max="7" width="16.85546875" style="2" customWidth="1"/>
    <col min="8" max="8" width="18.7109375" style="2" customWidth="1"/>
    <col min="9" max="9" width="21" style="2" customWidth="1"/>
    <col min="10" max="10" width="20.7109375" style="2" customWidth="1"/>
    <col min="11" max="11" width="19.7109375" style="2" customWidth="1"/>
    <col min="12" max="12" width="19.5703125" style="3" customWidth="1"/>
    <col min="13" max="13" width="19.42578125" style="2" customWidth="1"/>
    <col min="14" max="14" width="16.85546875" style="2" customWidth="1"/>
    <col min="15" max="15" width="21.7109375" style="2" customWidth="1"/>
    <col min="16" max="16" width="23" style="2" customWidth="1"/>
    <col min="17" max="17" width="18.5703125" style="2" customWidth="1"/>
    <col min="18" max="22" width="16.85546875" style="2" customWidth="1"/>
    <col min="23" max="23" width="20.85546875" style="2" customWidth="1"/>
    <col min="24" max="25" width="16.85546875" style="2" customWidth="1"/>
    <col min="26" max="16384" width="9.140625" style="2"/>
  </cols>
  <sheetData>
    <row r="1" spans="1:25" x14ac:dyDescent="0.25">
      <c r="A1" s="43" t="s">
        <v>187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"/>
      <c r="R1" s="1"/>
      <c r="S1" s="1"/>
    </row>
    <row r="2" spans="1:25" x14ac:dyDescent="0.25">
      <c r="A2" s="43" t="s">
        <v>186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1"/>
      <c r="R2" s="1"/>
      <c r="S2" s="1"/>
    </row>
    <row r="3" spans="1:25" x14ac:dyDescent="0.25">
      <c r="A3" s="43" t="s">
        <v>185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1"/>
      <c r="R3" s="1"/>
      <c r="S3" s="1"/>
    </row>
    <row r="4" spans="1:25" x14ac:dyDescent="0.25">
      <c r="A4" s="44" t="s">
        <v>184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1"/>
      <c r="R4" s="1"/>
      <c r="S4" s="1"/>
    </row>
    <row r="5" spans="1:25" x14ac:dyDescent="0.25">
      <c r="A5" s="44" t="s">
        <v>183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1"/>
      <c r="R5" s="1"/>
      <c r="S5" s="1"/>
    </row>
    <row r="6" spans="1:25" x14ac:dyDescent="0.25">
      <c r="A6" s="44" t="s">
        <v>274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1"/>
      <c r="R6" s="1"/>
      <c r="S6" s="1"/>
    </row>
    <row r="7" spans="1:25" ht="13.5" thickBot="1" x14ac:dyDescent="0.3">
      <c r="O7" s="2" t="s">
        <v>182</v>
      </c>
    </row>
    <row r="8" spans="1:25" x14ac:dyDescent="0.25">
      <c r="A8" s="49" t="s">
        <v>181</v>
      </c>
      <c r="B8" s="51" t="s">
        <v>180</v>
      </c>
      <c r="C8" s="51"/>
      <c r="D8" s="52" t="s">
        <v>179</v>
      </c>
      <c r="E8" s="51" t="s">
        <v>178</v>
      </c>
      <c r="F8" s="51"/>
      <c r="G8" s="51"/>
      <c r="H8" s="51" t="s">
        <v>177</v>
      </c>
      <c r="I8" s="54"/>
      <c r="J8" s="54"/>
      <c r="K8" s="54"/>
      <c r="L8" s="51" t="s">
        <v>176</v>
      </c>
      <c r="M8" s="54"/>
      <c r="N8" s="54"/>
      <c r="O8" s="54"/>
      <c r="P8" s="60" t="s">
        <v>175</v>
      </c>
      <c r="Q8" s="47" t="s">
        <v>174</v>
      </c>
      <c r="R8" s="47" t="s">
        <v>173</v>
      </c>
      <c r="S8" s="47" t="s">
        <v>172</v>
      </c>
      <c r="T8" s="47" t="s">
        <v>171</v>
      </c>
      <c r="U8" s="47" t="s">
        <v>170</v>
      </c>
      <c r="V8" s="47" t="s">
        <v>169</v>
      </c>
      <c r="W8" s="47" t="s">
        <v>168</v>
      </c>
      <c r="X8" s="47" t="s">
        <v>167</v>
      </c>
      <c r="Y8" s="57" t="s">
        <v>256</v>
      </c>
    </row>
    <row r="9" spans="1:25" ht="12.75" customHeight="1" x14ac:dyDescent="0.25">
      <c r="A9" s="50"/>
      <c r="B9" s="55" t="s">
        <v>166</v>
      </c>
      <c r="C9" s="59" t="s">
        <v>165</v>
      </c>
      <c r="D9" s="53"/>
      <c r="E9" s="55" t="s">
        <v>164</v>
      </c>
      <c r="F9" s="55" t="s">
        <v>163</v>
      </c>
      <c r="G9" s="55" t="s">
        <v>162</v>
      </c>
      <c r="H9" s="55" t="s">
        <v>161</v>
      </c>
      <c r="I9" s="56"/>
      <c r="J9" s="55" t="s">
        <v>160</v>
      </c>
      <c r="K9" s="55"/>
      <c r="L9" s="55" t="s">
        <v>161</v>
      </c>
      <c r="M9" s="56"/>
      <c r="N9" s="55" t="s">
        <v>160</v>
      </c>
      <c r="O9" s="55"/>
      <c r="P9" s="61"/>
      <c r="Q9" s="48"/>
      <c r="R9" s="48"/>
      <c r="S9" s="48"/>
      <c r="T9" s="48"/>
      <c r="U9" s="48"/>
      <c r="V9" s="48"/>
      <c r="W9" s="48"/>
      <c r="X9" s="48"/>
      <c r="Y9" s="58"/>
    </row>
    <row r="10" spans="1:25" x14ac:dyDescent="0.25">
      <c r="A10" s="50"/>
      <c r="B10" s="55"/>
      <c r="C10" s="59"/>
      <c r="D10" s="53"/>
      <c r="E10" s="55"/>
      <c r="F10" s="55"/>
      <c r="G10" s="55"/>
      <c r="H10" s="56"/>
      <c r="I10" s="56"/>
      <c r="J10" s="55"/>
      <c r="K10" s="55"/>
      <c r="L10" s="56"/>
      <c r="M10" s="56"/>
      <c r="N10" s="55"/>
      <c r="O10" s="55"/>
      <c r="P10" s="61"/>
      <c r="Q10" s="48"/>
      <c r="R10" s="48"/>
      <c r="S10" s="48"/>
      <c r="T10" s="48"/>
      <c r="U10" s="48"/>
      <c r="V10" s="48"/>
      <c r="W10" s="48"/>
      <c r="X10" s="48"/>
      <c r="Y10" s="58"/>
    </row>
    <row r="11" spans="1:25" ht="57" x14ac:dyDescent="0.25">
      <c r="A11" s="50"/>
      <c r="B11" s="55"/>
      <c r="C11" s="59"/>
      <c r="D11" s="53"/>
      <c r="E11" s="55"/>
      <c r="F11" s="55"/>
      <c r="G11" s="55"/>
      <c r="H11" s="4" t="s">
        <v>159</v>
      </c>
      <c r="I11" s="40" t="s">
        <v>158</v>
      </c>
      <c r="J11" s="4" t="s">
        <v>159</v>
      </c>
      <c r="K11" s="40" t="s">
        <v>158</v>
      </c>
      <c r="L11" s="4" t="s">
        <v>159</v>
      </c>
      <c r="M11" s="40" t="s">
        <v>158</v>
      </c>
      <c r="N11" s="4" t="s">
        <v>159</v>
      </c>
      <c r="O11" s="40" t="s">
        <v>158</v>
      </c>
      <c r="P11" s="61"/>
      <c r="Q11" s="48"/>
      <c r="R11" s="48"/>
      <c r="S11" s="48"/>
      <c r="T11" s="48"/>
      <c r="U11" s="48"/>
      <c r="V11" s="48"/>
      <c r="W11" s="48"/>
      <c r="X11" s="48"/>
      <c r="Y11" s="58"/>
    </row>
    <row r="12" spans="1:25" x14ac:dyDescent="0.25">
      <c r="A12" s="5">
        <v>1</v>
      </c>
      <c r="B12" s="6">
        <v>2</v>
      </c>
      <c r="C12" s="7" t="s">
        <v>157</v>
      </c>
      <c r="D12" s="7">
        <v>4</v>
      </c>
      <c r="E12" s="7" t="s">
        <v>156</v>
      </c>
      <c r="F12" s="7" t="s">
        <v>155</v>
      </c>
      <c r="G12" s="7" t="s">
        <v>154</v>
      </c>
      <c r="H12" s="7" t="s">
        <v>153</v>
      </c>
      <c r="I12" s="7" t="s">
        <v>152</v>
      </c>
      <c r="J12" s="7" t="s">
        <v>151</v>
      </c>
      <c r="K12" s="7" t="s">
        <v>150</v>
      </c>
      <c r="L12" s="7" t="s">
        <v>149</v>
      </c>
      <c r="M12" s="7" t="s">
        <v>148</v>
      </c>
      <c r="N12" s="7" t="s">
        <v>147</v>
      </c>
      <c r="O12" s="7" t="s">
        <v>146</v>
      </c>
      <c r="P12" s="7" t="s">
        <v>145</v>
      </c>
      <c r="Q12" s="7" t="s">
        <v>144</v>
      </c>
      <c r="R12" s="7" t="s">
        <v>143</v>
      </c>
      <c r="S12" s="7" t="s">
        <v>142</v>
      </c>
      <c r="T12" s="7" t="s">
        <v>141</v>
      </c>
      <c r="U12" s="7" t="s">
        <v>140</v>
      </c>
      <c r="V12" s="7" t="s">
        <v>139</v>
      </c>
      <c r="W12" s="7" t="s">
        <v>138</v>
      </c>
      <c r="X12" s="7" t="s">
        <v>137</v>
      </c>
      <c r="Y12" s="8" t="s">
        <v>136</v>
      </c>
    </row>
    <row r="13" spans="1:25" s="13" customFormat="1" ht="76.5" x14ac:dyDescent="0.25">
      <c r="A13" s="9">
        <v>1</v>
      </c>
      <c r="B13" s="10"/>
      <c r="C13" s="10" t="s">
        <v>135</v>
      </c>
      <c r="D13" s="10" t="s">
        <v>134</v>
      </c>
      <c r="E13" s="10" t="s">
        <v>133</v>
      </c>
      <c r="F13" s="10" t="s">
        <v>38</v>
      </c>
      <c r="G13" s="10" t="s">
        <v>132</v>
      </c>
      <c r="H13" s="11">
        <v>110846.1</v>
      </c>
      <c r="I13" s="10" t="s">
        <v>131</v>
      </c>
      <c r="J13" s="11">
        <v>27711.5</v>
      </c>
      <c r="K13" s="62" t="s">
        <v>125</v>
      </c>
      <c r="L13" s="11">
        <f>31711.6+87716.79+32891.61</f>
        <v>152320</v>
      </c>
      <c r="M13" s="62" t="s">
        <v>125</v>
      </c>
      <c r="N13" s="11">
        <v>32891.61</v>
      </c>
      <c r="O13" s="62" t="s">
        <v>125</v>
      </c>
      <c r="P13" s="10"/>
      <c r="Q13" s="6" t="s">
        <v>124</v>
      </c>
      <c r="R13" s="6" t="s">
        <v>123</v>
      </c>
      <c r="S13" s="6"/>
      <c r="T13" s="6" t="s">
        <v>122</v>
      </c>
      <c r="U13" s="6">
        <v>104021</v>
      </c>
      <c r="V13" s="6" t="s">
        <v>1</v>
      </c>
      <c r="W13" s="63" t="s">
        <v>121</v>
      </c>
      <c r="X13" s="6" t="s">
        <v>120</v>
      </c>
      <c r="Y13" s="12" t="s">
        <v>225</v>
      </c>
    </row>
    <row r="14" spans="1:25" ht="76.5" x14ac:dyDescent="0.25">
      <c r="A14" s="5">
        <v>2</v>
      </c>
      <c r="B14" s="10" t="s">
        <v>130</v>
      </c>
      <c r="C14" s="10" t="s">
        <v>259</v>
      </c>
      <c r="D14" s="10" t="s">
        <v>83</v>
      </c>
      <c r="E14" s="10" t="s">
        <v>129</v>
      </c>
      <c r="F14" s="10" t="s">
        <v>38</v>
      </c>
      <c r="G14" s="10" t="s">
        <v>4</v>
      </c>
      <c r="H14" s="11">
        <v>3000000</v>
      </c>
      <c r="I14" s="10" t="s">
        <v>48</v>
      </c>
      <c r="J14" s="11">
        <v>153569.5</v>
      </c>
      <c r="K14" s="14" t="s">
        <v>125</v>
      </c>
      <c r="L14" s="11">
        <f>14457.9+8227.4+39485.2</f>
        <v>62170.5</v>
      </c>
      <c r="M14" s="14" t="s">
        <v>125</v>
      </c>
      <c r="N14" s="11">
        <v>39485.199999999997</v>
      </c>
      <c r="O14" s="14" t="s">
        <v>125</v>
      </c>
      <c r="P14" s="6"/>
      <c r="Q14" s="6" t="s">
        <v>124</v>
      </c>
      <c r="R14" s="6" t="s">
        <v>123</v>
      </c>
      <c r="S14" s="6"/>
      <c r="T14" s="6" t="s">
        <v>122</v>
      </c>
      <c r="U14" s="6">
        <v>104021</v>
      </c>
      <c r="V14" s="6" t="s">
        <v>1</v>
      </c>
      <c r="W14" s="63" t="s">
        <v>121</v>
      </c>
      <c r="X14" s="6" t="s">
        <v>120</v>
      </c>
      <c r="Y14" s="12" t="s">
        <v>216</v>
      </c>
    </row>
    <row r="15" spans="1:25" ht="76.5" x14ac:dyDescent="0.25">
      <c r="A15" s="9">
        <v>3</v>
      </c>
      <c r="B15" s="10" t="s">
        <v>128</v>
      </c>
      <c r="C15" s="10" t="s">
        <v>127</v>
      </c>
      <c r="D15" s="10" t="s">
        <v>83</v>
      </c>
      <c r="E15" s="10" t="s">
        <v>126</v>
      </c>
      <c r="F15" s="10" t="s">
        <v>38</v>
      </c>
      <c r="G15" s="10" t="s">
        <v>4</v>
      </c>
      <c r="H15" s="11">
        <v>200000</v>
      </c>
      <c r="I15" s="10" t="s">
        <v>48</v>
      </c>
      <c r="J15" s="11">
        <v>0</v>
      </c>
      <c r="K15" s="14" t="s">
        <v>125</v>
      </c>
      <c r="L15" s="15">
        <v>96544.68</v>
      </c>
      <c r="M15" s="14" t="s">
        <v>125</v>
      </c>
      <c r="N15" s="11">
        <v>0</v>
      </c>
      <c r="O15" s="14" t="s">
        <v>125</v>
      </c>
      <c r="P15" s="6"/>
      <c r="Q15" s="6" t="s">
        <v>122</v>
      </c>
      <c r="R15" s="6" t="s">
        <v>122</v>
      </c>
      <c r="S15" s="6"/>
      <c r="T15" s="6" t="s">
        <v>122</v>
      </c>
      <c r="U15" s="6">
        <v>104021</v>
      </c>
      <c r="V15" s="6" t="s">
        <v>1</v>
      </c>
      <c r="W15" s="63" t="s">
        <v>121</v>
      </c>
      <c r="X15" s="6" t="s">
        <v>120</v>
      </c>
      <c r="Y15" s="12" t="s">
        <v>216</v>
      </c>
    </row>
    <row r="16" spans="1:25" ht="76.5" x14ac:dyDescent="0.25">
      <c r="A16" s="9">
        <v>4</v>
      </c>
      <c r="B16" s="10"/>
      <c r="C16" s="10" t="s">
        <v>224</v>
      </c>
      <c r="D16" s="10" t="s">
        <v>111</v>
      </c>
      <c r="E16" s="10" t="s">
        <v>223</v>
      </c>
      <c r="F16" s="10" t="s">
        <v>38</v>
      </c>
      <c r="G16" s="10" t="s">
        <v>4</v>
      </c>
      <c r="H16" s="11">
        <v>8200000</v>
      </c>
      <c r="I16" s="10" t="s">
        <v>48</v>
      </c>
      <c r="J16" s="11">
        <v>108160.1</v>
      </c>
      <c r="K16" s="14" t="s">
        <v>125</v>
      </c>
      <c r="L16" s="11">
        <v>0</v>
      </c>
      <c r="M16" s="14" t="s">
        <v>125</v>
      </c>
      <c r="N16" s="11">
        <v>0</v>
      </c>
      <c r="O16" s="14" t="s">
        <v>125</v>
      </c>
      <c r="P16" s="6"/>
      <c r="Q16" s="6" t="s">
        <v>124</v>
      </c>
      <c r="R16" s="6" t="s">
        <v>123</v>
      </c>
      <c r="S16" s="6"/>
      <c r="T16" s="6" t="s">
        <v>122</v>
      </c>
      <c r="U16" s="6">
        <v>104021</v>
      </c>
      <c r="V16" s="6" t="s">
        <v>1</v>
      </c>
      <c r="W16" s="63" t="s">
        <v>121</v>
      </c>
      <c r="X16" s="6" t="s">
        <v>120</v>
      </c>
      <c r="Y16" s="12" t="s">
        <v>216</v>
      </c>
    </row>
    <row r="17" spans="1:42" s="13" customFormat="1" ht="63.75" x14ac:dyDescent="0.25">
      <c r="A17" s="5">
        <v>5</v>
      </c>
      <c r="B17" s="10">
        <v>20000001401</v>
      </c>
      <c r="C17" s="10" t="s">
        <v>119</v>
      </c>
      <c r="D17" s="6" t="s">
        <v>117</v>
      </c>
      <c r="E17" s="10" t="s">
        <v>222</v>
      </c>
      <c r="F17" s="10" t="s">
        <v>38</v>
      </c>
      <c r="G17" s="10" t="s">
        <v>4</v>
      </c>
      <c r="H17" s="11">
        <v>3937500</v>
      </c>
      <c r="I17" s="10" t="s">
        <v>9</v>
      </c>
      <c r="J17" s="11">
        <v>179478.7</v>
      </c>
      <c r="K17" s="16" t="s">
        <v>9</v>
      </c>
      <c r="L17" s="11">
        <f>482057.6+60243.8</f>
        <v>542301.4</v>
      </c>
      <c r="M17" s="16" t="s">
        <v>9</v>
      </c>
      <c r="N17" s="11">
        <v>60243.8</v>
      </c>
      <c r="O17" s="16" t="s">
        <v>9</v>
      </c>
      <c r="P17" s="17"/>
      <c r="Q17" s="6" t="s">
        <v>113</v>
      </c>
      <c r="R17" s="6" t="s">
        <v>115</v>
      </c>
      <c r="S17" s="6"/>
      <c r="T17" s="6" t="s">
        <v>7</v>
      </c>
      <c r="U17" s="6" t="s">
        <v>114</v>
      </c>
      <c r="V17" s="6" t="s">
        <v>1</v>
      </c>
      <c r="W17" s="6"/>
      <c r="X17" s="6" t="s">
        <v>113</v>
      </c>
      <c r="Y17" s="12" t="s">
        <v>216</v>
      </c>
    </row>
    <row r="18" spans="1:42" s="13" customFormat="1" ht="63.75" x14ac:dyDescent="0.25">
      <c r="A18" s="9">
        <v>6</v>
      </c>
      <c r="B18" s="10">
        <v>2000000780</v>
      </c>
      <c r="C18" s="10" t="s">
        <v>118</v>
      </c>
      <c r="D18" s="6" t="s">
        <v>117</v>
      </c>
      <c r="E18" s="10" t="s">
        <v>221</v>
      </c>
      <c r="F18" s="10" t="s">
        <v>38</v>
      </c>
      <c r="G18" s="10" t="s">
        <v>4</v>
      </c>
      <c r="H18" s="11">
        <v>231000</v>
      </c>
      <c r="I18" s="10" t="s">
        <v>9</v>
      </c>
      <c r="J18" s="11">
        <v>11965.2</v>
      </c>
      <c r="K18" s="16" t="s">
        <v>9</v>
      </c>
      <c r="L18" s="11">
        <v>97002</v>
      </c>
      <c r="M18" s="16" t="s">
        <v>9</v>
      </c>
      <c r="N18" s="11">
        <v>0</v>
      </c>
      <c r="O18" s="16" t="s">
        <v>9</v>
      </c>
      <c r="P18" s="17"/>
      <c r="Q18" s="6" t="s">
        <v>113</v>
      </c>
      <c r="R18" s="6" t="s">
        <v>115</v>
      </c>
      <c r="S18" s="6"/>
      <c r="T18" s="6" t="s">
        <v>7</v>
      </c>
      <c r="U18" s="6" t="s">
        <v>114</v>
      </c>
      <c r="V18" s="6" t="s">
        <v>1</v>
      </c>
      <c r="W18" s="6"/>
      <c r="X18" s="6" t="s">
        <v>113</v>
      </c>
      <c r="Y18" s="12" t="s">
        <v>220</v>
      </c>
    </row>
    <row r="19" spans="1:42" s="6" customFormat="1" ht="76.5" x14ac:dyDescent="0.25">
      <c r="A19" s="9">
        <v>7</v>
      </c>
      <c r="B19" s="10" t="s">
        <v>219</v>
      </c>
      <c r="C19" s="6" t="s">
        <v>218</v>
      </c>
      <c r="D19" s="6" t="s">
        <v>83</v>
      </c>
      <c r="E19" s="6" t="s">
        <v>217</v>
      </c>
      <c r="F19" s="10" t="s">
        <v>116</v>
      </c>
      <c r="G19" s="10" t="s">
        <v>37</v>
      </c>
      <c r="H19" s="11">
        <v>1800000</v>
      </c>
      <c r="I19" s="10" t="s">
        <v>9</v>
      </c>
      <c r="J19" s="11">
        <v>143583</v>
      </c>
      <c r="K19" s="16" t="s">
        <v>9</v>
      </c>
      <c r="L19" s="11">
        <v>0</v>
      </c>
      <c r="M19" s="16" t="s">
        <v>9</v>
      </c>
      <c r="N19" s="11">
        <v>0</v>
      </c>
      <c r="O19" s="16" t="s">
        <v>9</v>
      </c>
      <c r="Q19" s="6" t="s">
        <v>124</v>
      </c>
      <c r="R19" s="6" t="s">
        <v>123</v>
      </c>
      <c r="T19" s="6" t="s">
        <v>122</v>
      </c>
      <c r="U19" s="6">
        <v>104021</v>
      </c>
      <c r="V19" s="6" t="s">
        <v>1</v>
      </c>
      <c r="W19" s="63" t="s">
        <v>121</v>
      </c>
      <c r="X19" s="6" t="s">
        <v>120</v>
      </c>
      <c r="Y19" s="12" t="s">
        <v>216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60" customHeight="1" x14ac:dyDescent="0.25">
      <c r="A20" s="5">
        <v>8</v>
      </c>
      <c r="B20" s="10" t="s">
        <v>215</v>
      </c>
      <c r="C20" s="6" t="s">
        <v>214</v>
      </c>
      <c r="D20" s="6" t="s">
        <v>83</v>
      </c>
      <c r="E20" s="6" t="s">
        <v>213</v>
      </c>
      <c r="F20" s="10" t="s">
        <v>116</v>
      </c>
      <c r="G20" s="10" t="s">
        <v>37</v>
      </c>
      <c r="H20" s="11">
        <v>960000</v>
      </c>
      <c r="I20" s="10" t="s">
        <v>41</v>
      </c>
      <c r="J20" s="11">
        <v>0</v>
      </c>
      <c r="K20" s="10" t="s">
        <v>41</v>
      </c>
      <c r="L20" s="11">
        <f>229495.53+92525.89</f>
        <v>322021.42</v>
      </c>
      <c r="M20" s="10" t="s">
        <v>41</v>
      </c>
      <c r="N20" s="11">
        <v>0</v>
      </c>
      <c r="O20" s="10" t="s">
        <v>41</v>
      </c>
      <c r="P20" s="6"/>
      <c r="Q20" s="10" t="s">
        <v>40</v>
      </c>
      <c r="R20" s="10" t="s">
        <v>65</v>
      </c>
      <c r="S20" s="18"/>
      <c r="T20" s="10" t="s">
        <v>198</v>
      </c>
      <c r="U20" s="10"/>
      <c r="V20" s="10" t="s">
        <v>8</v>
      </c>
      <c r="W20" s="19"/>
      <c r="X20" s="10" t="s">
        <v>195</v>
      </c>
      <c r="Y20" s="20" t="s">
        <v>6</v>
      </c>
    </row>
    <row r="21" spans="1:42" ht="69.75" customHeight="1" x14ac:dyDescent="0.25">
      <c r="A21" s="9">
        <v>9</v>
      </c>
      <c r="B21" s="10"/>
      <c r="C21" s="10" t="s">
        <v>112</v>
      </c>
      <c r="D21" s="10" t="s">
        <v>111</v>
      </c>
      <c r="E21" s="10" t="s">
        <v>110</v>
      </c>
      <c r="F21" s="6" t="s">
        <v>38</v>
      </c>
      <c r="G21" s="6" t="s">
        <v>37</v>
      </c>
      <c r="H21" s="14">
        <v>30000</v>
      </c>
      <c r="I21" s="6" t="s">
        <v>109</v>
      </c>
      <c r="J21" s="11">
        <v>1635820.5</v>
      </c>
      <c r="K21" s="6" t="s">
        <v>109</v>
      </c>
      <c r="L21" s="21">
        <f>3441145.7+365579.01+183418.83+1323311.02</f>
        <v>5313454.5600000005</v>
      </c>
      <c r="M21" s="6" t="s">
        <v>109</v>
      </c>
      <c r="N21" s="11">
        <v>1323311.02</v>
      </c>
      <c r="O21" s="6" t="s">
        <v>109</v>
      </c>
      <c r="P21" s="6" t="s">
        <v>258</v>
      </c>
      <c r="Q21" s="10" t="s">
        <v>101</v>
      </c>
      <c r="R21" s="10" t="s">
        <v>102</v>
      </c>
      <c r="S21" s="10"/>
      <c r="T21" s="10" t="s">
        <v>101</v>
      </c>
      <c r="U21" s="10">
        <v>104009</v>
      </c>
      <c r="V21" s="6" t="s">
        <v>1</v>
      </c>
      <c r="W21" s="10"/>
      <c r="X21" s="10"/>
      <c r="Y21" s="20" t="s">
        <v>212</v>
      </c>
    </row>
    <row r="22" spans="1:42" ht="76.5" x14ac:dyDescent="0.25">
      <c r="A22" s="9">
        <v>10</v>
      </c>
      <c r="B22" s="10" t="s">
        <v>108</v>
      </c>
      <c r="C22" s="10" t="s">
        <v>107</v>
      </c>
      <c r="D22" s="10" t="s">
        <v>83</v>
      </c>
      <c r="E22" s="10" t="s">
        <v>106</v>
      </c>
      <c r="F22" s="6" t="s">
        <v>38</v>
      </c>
      <c r="G22" s="6" t="s">
        <v>37</v>
      </c>
      <c r="H22" s="14">
        <v>8550000</v>
      </c>
      <c r="I22" s="6" t="s">
        <v>73</v>
      </c>
      <c r="J22" s="11">
        <v>16465</v>
      </c>
      <c r="K22" s="6" t="s">
        <v>73</v>
      </c>
      <c r="L22" s="21">
        <f>3186232.7+3790.1+7358.6</f>
        <v>3197381.4000000004</v>
      </c>
      <c r="M22" s="6" t="s">
        <v>73</v>
      </c>
      <c r="N22" s="11">
        <v>7358.6</v>
      </c>
      <c r="O22" s="6" t="s">
        <v>73</v>
      </c>
      <c r="P22" s="6" t="s">
        <v>258</v>
      </c>
      <c r="Q22" s="10" t="s">
        <v>101</v>
      </c>
      <c r="R22" s="10" t="s">
        <v>102</v>
      </c>
      <c r="S22" s="10"/>
      <c r="T22" s="10" t="s">
        <v>101</v>
      </c>
      <c r="U22" s="10">
        <v>104009</v>
      </c>
      <c r="V22" s="6" t="s">
        <v>1</v>
      </c>
      <c r="W22" s="10"/>
      <c r="X22" s="10"/>
      <c r="Y22" s="20" t="s">
        <v>6</v>
      </c>
    </row>
    <row r="23" spans="1:42" ht="76.5" x14ac:dyDescent="0.25">
      <c r="A23" s="5">
        <v>11</v>
      </c>
      <c r="B23" s="10" t="s">
        <v>105</v>
      </c>
      <c r="C23" s="10" t="s">
        <v>104</v>
      </c>
      <c r="D23" s="10" t="s">
        <v>83</v>
      </c>
      <c r="E23" s="10" t="s">
        <v>103</v>
      </c>
      <c r="F23" s="6" t="s">
        <v>38</v>
      </c>
      <c r="G23" s="6" t="s">
        <v>37</v>
      </c>
      <c r="H23" s="14">
        <v>2000000</v>
      </c>
      <c r="I23" s="6" t="s">
        <v>73</v>
      </c>
      <c r="J23" s="11">
        <v>0</v>
      </c>
      <c r="K23" s="6" t="s">
        <v>73</v>
      </c>
      <c r="L23" s="21">
        <f>551444.7+71899.82+43896.82</f>
        <v>667241.34</v>
      </c>
      <c r="M23" s="6" t="s">
        <v>73</v>
      </c>
      <c r="N23" s="11">
        <v>43896.82</v>
      </c>
      <c r="O23" s="6" t="s">
        <v>73</v>
      </c>
      <c r="P23" s="6" t="s">
        <v>258</v>
      </c>
      <c r="Q23" s="10" t="s">
        <v>101</v>
      </c>
      <c r="R23" s="10" t="s">
        <v>102</v>
      </c>
      <c r="S23" s="10"/>
      <c r="T23" s="10" t="s">
        <v>101</v>
      </c>
      <c r="U23" s="10">
        <v>104009</v>
      </c>
      <c r="V23" s="6" t="s">
        <v>1</v>
      </c>
      <c r="W23" s="10"/>
      <c r="X23" s="10"/>
      <c r="Y23" s="20" t="s">
        <v>6</v>
      </c>
    </row>
    <row r="24" spans="1:42" ht="102" x14ac:dyDescent="0.25">
      <c r="A24" s="9">
        <v>12</v>
      </c>
      <c r="B24" s="6" t="s">
        <v>100</v>
      </c>
      <c r="C24" s="10" t="s">
        <v>99</v>
      </c>
      <c r="D24" s="6" t="s">
        <v>98</v>
      </c>
      <c r="E24" s="6" t="s">
        <v>97</v>
      </c>
      <c r="F24" s="6" t="s">
        <v>38</v>
      </c>
      <c r="G24" s="6" t="s">
        <v>37</v>
      </c>
      <c r="H24" s="14">
        <v>6000000</v>
      </c>
      <c r="I24" s="6" t="s">
        <v>96</v>
      </c>
      <c r="J24" s="11">
        <v>0</v>
      </c>
      <c r="K24" s="6" t="s">
        <v>96</v>
      </c>
      <c r="L24" s="21">
        <f>2088431+576412.3</f>
        <v>2664843.2999999998</v>
      </c>
      <c r="M24" s="6" t="s">
        <v>96</v>
      </c>
      <c r="N24" s="11">
        <v>0</v>
      </c>
      <c r="O24" s="6" t="s">
        <v>96</v>
      </c>
      <c r="P24" s="6">
        <v>0</v>
      </c>
      <c r="Q24" s="6" t="s">
        <v>91</v>
      </c>
      <c r="R24" s="6" t="s">
        <v>95</v>
      </c>
      <c r="S24" s="6">
        <v>13</v>
      </c>
      <c r="T24" s="6" t="s">
        <v>94</v>
      </c>
      <c r="U24" s="6" t="s">
        <v>93</v>
      </c>
      <c r="V24" s="6" t="s">
        <v>8</v>
      </c>
      <c r="W24" s="6" t="s">
        <v>92</v>
      </c>
      <c r="X24" s="6" t="s">
        <v>91</v>
      </c>
      <c r="Y24" s="12" t="s">
        <v>257</v>
      </c>
    </row>
    <row r="25" spans="1:42" s="64" customFormat="1" ht="89.25" x14ac:dyDescent="0.25">
      <c r="A25" s="9">
        <v>13</v>
      </c>
      <c r="B25" s="10"/>
      <c r="C25" s="10" t="s">
        <v>90</v>
      </c>
      <c r="D25" s="10" t="s">
        <v>75</v>
      </c>
      <c r="E25" s="10" t="s">
        <v>89</v>
      </c>
      <c r="F25" s="10" t="s">
        <v>38</v>
      </c>
      <c r="G25" s="10" t="s">
        <v>37</v>
      </c>
      <c r="H25" s="11">
        <v>5000</v>
      </c>
      <c r="I25" s="10" t="s">
        <v>88</v>
      </c>
      <c r="J25" s="11">
        <v>363610</v>
      </c>
      <c r="K25" s="10" t="s">
        <v>88</v>
      </c>
      <c r="L25" s="22">
        <v>0</v>
      </c>
      <c r="M25" s="10" t="s">
        <v>88</v>
      </c>
      <c r="N25" s="11">
        <v>0</v>
      </c>
      <c r="O25" s="10" t="s">
        <v>88</v>
      </c>
      <c r="P25" s="10"/>
      <c r="Q25" s="10" t="s">
        <v>66</v>
      </c>
      <c r="R25" s="10" t="s">
        <v>65</v>
      </c>
      <c r="S25" s="18"/>
      <c r="T25" s="10" t="s">
        <v>39</v>
      </c>
      <c r="U25" s="10" t="s">
        <v>87</v>
      </c>
      <c r="V25" s="10" t="s">
        <v>8</v>
      </c>
      <c r="W25" s="19"/>
      <c r="X25" s="10" t="s">
        <v>63</v>
      </c>
      <c r="Y25" s="20" t="s">
        <v>6</v>
      </c>
    </row>
    <row r="26" spans="1:42" s="13" customFormat="1" ht="64.5" customHeight="1" x14ac:dyDescent="0.25">
      <c r="A26" s="5">
        <v>14</v>
      </c>
      <c r="B26" s="10"/>
      <c r="C26" s="10"/>
      <c r="D26" s="10" t="s">
        <v>278</v>
      </c>
      <c r="E26" s="10" t="s">
        <v>86</v>
      </c>
      <c r="F26" s="10" t="s">
        <v>38</v>
      </c>
      <c r="G26" s="10" t="s">
        <v>4</v>
      </c>
      <c r="H26" s="11">
        <v>2126779.4</v>
      </c>
      <c r="I26" s="6" t="s">
        <v>41</v>
      </c>
      <c r="J26" s="11">
        <v>531694.80000000005</v>
      </c>
      <c r="K26" s="6" t="s">
        <v>41</v>
      </c>
      <c r="L26" s="65">
        <v>150218.4</v>
      </c>
      <c r="M26" s="6" t="s">
        <v>41</v>
      </c>
      <c r="N26" s="14">
        <v>26271.82</v>
      </c>
      <c r="O26" s="6" t="s">
        <v>41</v>
      </c>
      <c r="P26" s="10"/>
      <c r="Q26" s="10" t="s">
        <v>276</v>
      </c>
      <c r="R26" s="10" t="s">
        <v>15</v>
      </c>
      <c r="S26" s="10"/>
      <c r="T26" s="10" t="s">
        <v>7</v>
      </c>
      <c r="U26" s="10">
        <v>104001</v>
      </c>
      <c r="V26" s="10" t="s">
        <v>8</v>
      </c>
      <c r="W26" s="10"/>
      <c r="X26" s="10" t="s">
        <v>276</v>
      </c>
      <c r="Y26" s="20" t="s">
        <v>6</v>
      </c>
    </row>
    <row r="27" spans="1:42" s="13" customFormat="1" ht="77.25" customHeight="1" x14ac:dyDescent="0.25">
      <c r="A27" s="9">
        <v>15</v>
      </c>
      <c r="B27" s="10" t="s">
        <v>47</v>
      </c>
      <c r="C27" s="10" t="s">
        <v>46</v>
      </c>
      <c r="D27" s="10" t="s">
        <v>45</v>
      </c>
      <c r="E27" s="10" t="s">
        <v>44</v>
      </c>
      <c r="F27" s="10" t="s">
        <v>38</v>
      </c>
      <c r="G27" s="10" t="s">
        <v>4</v>
      </c>
      <c r="H27" s="11">
        <v>8600</v>
      </c>
      <c r="I27" s="10" t="s">
        <v>43</v>
      </c>
      <c r="J27" s="11">
        <v>57278</v>
      </c>
      <c r="K27" s="10" t="s">
        <v>43</v>
      </c>
      <c r="L27" s="23">
        <v>1513533.21</v>
      </c>
      <c r="M27" s="10" t="s">
        <v>43</v>
      </c>
      <c r="N27" s="11">
        <v>269416.83</v>
      </c>
      <c r="O27" s="10" t="s">
        <v>43</v>
      </c>
      <c r="P27" s="10"/>
      <c r="Q27" s="10" t="s">
        <v>3</v>
      </c>
      <c r="R27" s="10" t="s">
        <v>42</v>
      </c>
      <c r="S27" s="10">
        <v>1</v>
      </c>
      <c r="T27" s="10"/>
      <c r="U27" s="10"/>
      <c r="V27" s="10" t="s">
        <v>8</v>
      </c>
      <c r="W27" s="10" t="s">
        <v>11</v>
      </c>
      <c r="X27" s="10"/>
      <c r="Y27" s="12" t="s">
        <v>6</v>
      </c>
    </row>
    <row r="28" spans="1:42" s="13" customFormat="1" ht="61.5" customHeight="1" x14ac:dyDescent="0.25">
      <c r="A28" s="9">
        <v>16</v>
      </c>
      <c r="B28" s="10" t="s">
        <v>85</v>
      </c>
      <c r="C28" s="10" t="s">
        <v>84</v>
      </c>
      <c r="D28" s="10" t="s">
        <v>83</v>
      </c>
      <c r="E28" s="10" t="s">
        <v>13</v>
      </c>
      <c r="F28" s="10" t="s">
        <v>38</v>
      </c>
      <c r="G28" s="10" t="s">
        <v>4</v>
      </c>
      <c r="H28" s="11">
        <v>2428.3000000000002</v>
      </c>
      <c r="I28" s="10" t="s">
        <v>82</v>
      </c>
      <c r="J28" s="11">
        <v>96974</v>
      </c>
      <c r="K28" s="10" t="s">
        <v>82</v>
      </c>
      <c r="L28" s="22">
        <f>145248+232555.79</f>
        <v>377803.79000000004</v>
      </c>
      <c r="M28" s="10" t="s">
        <v>82</v>
      </c>
      <c r="N28" s="11">
        <v>230402.02</v>
      </c>
      <c r="O28" s="10" t="s">
        <v>82</v>
      </c>
      <c r="P28" s="10"/>
      <c r="Q28" s="10" t="s">
        <v>3</v>
      </c>
      <c r="R28" s="10" t="s">
        <v>12</v>
      </c>
      <c r="S28" s="10">
        <v>0</v>
      </c>
      <c r="T28" s="10"/>
      <c r="U28" s="10"/>
      <c r="V28" s="10" t="s">
        <v>8</v>
      </c>
      <c r="W28" s="10" t="s">
        <v>11</v>
      </c>
      <c r="X28" s="10"/>
      <c r="Y28" s="12" t="s">
        <v>257</v>
      </c>
    </row>
    <row r="29" spans="1:42" ht="66.75" customHeight="1" x14ac:dyDescent="0.25">
      <c r="A29" s="5">
        <v>17</v>
      </c>
      <c r="B29" s="10"/>
      <c r="C29" s="10"/>
      <c r="D29" s="10" t="s">
        <v>80</v>
      </c>
      <c r="E29" s="10" t="s">
        <v>81</v>
      </c>
      <c r="F29" s="6" t="s">
        <v>38</v>
      </c>
      <c r="G29" s="6" t="s">
        <v>37</v>
      </c>
      <c r="H29" s="14">
        <v>1561369.4</v>
      </c>
      <c r="I29" s="6" t="s">
        <v>79</v>
      </c>
      <c r="J29" s="11">
        <v>390342.40000000002</v>
      </c>
      <c r="K29" s="6" t="s">
        <v>79</v>
      </c>
      <c r="L29" s="21">
        <v>0</v>
      </c>
      <c r="M29" s="6" t="s">
        <v>79</v>
      </c>
      <c r="N29" s="11">
        <v>0</v>
      </c>
      <c r="O29" s="6" t="s">
        <v>79</v>
      </c>
      <c r="P29" s="6"/>
      <c r="Q29" s="10" t="s">
        <v>78</v>
      </c>
      <c r="R29" s="10" t="s">
        <v>77</v>
      </c>
      <c r="S29" s="10"/>
      <c r="T29" s="10" t="s">
        <v>36</v>
      </c>
      <c r="U29" s="10">
        <v>104001</v>
      </c>
      <c r="V29" s="6" t="s">
        <v>1</v>
      </c>
      <c r="W29" s="10" t="s">
        <v>11</v>
      </c>
      <c r="X29" s="10"/>
      <c r="Y29" s="20" t="s">
        <v>207</v>
      </c>
    </row>
    <row r="30" spans="1:42" ht="57" customHeight="1" x14ac:dyDescent="0.25">
      <c r="A30" s="9">
        <v>18</v>
      </c>
      <c r="B30" s="10"/>
      <c r="C30" s="10" t="s">
        <v>275</v>
      </c>
      <c r="D30" s="10" t="s">
        <v>80</v>
      </c>
      <c r="E30" s="10" t="s">
        <v>81</v>
      </c>
      <c r="F30" s="6" t="s">
        <v>38</v>
      </c>
      <c r="G30" s="6" t="s">
        <v>37</v>
      </c>
      <c r="H30" s="14">
        <v>398.4</v>
      </c>
      <c r="I30" s="10" t="s">
        <v>88</v>
      </c>
      <c r="J30" s="11">
        <v>50000</v>
      </c>
      <c r="K30" s="10" t="s">
        <v>88</v>
      </c>
      <c r="L30" s="21">
        <v>0</v>
      </c>
      <c r="M30" s="10" t="s">
        <v>88</v>
      </c>
      <c r="N30" s="11">
        <v>0</v>
      </c>
      <c r="O30" s="10" t="s">
        <v>88</v>
      </c>
      <c r="P30" s="6"/>
      <c r="Q30" s="10" t="s">
        <v>66</v>
      </c>
      <c r="R30" s="10" t="s">
        <v>65</v>
      </c>
      <c r="S30" s="10"/>
      <c r="T30" s="10" t="s">
        <v>36</v>
      </c>
      <c r="U30" s="10">
        <v>104001</v>
      </c>
      <c r="V30" s="6" t="s">
        <v>1</v>
      </c>
      <c r="W30" s="10"/>
      <c r="X30" s="10" t="s">
        <v>211</v>
      </c>
      <c r="Y30" s="20" t="s">
        <v>207</v>
      </c>
    </row>
    <row r="31" spans="1:42" ht="60.75" customHeight="1" x14ac:dyDescent="0.25">
      <c r="A31" s="9">
        <v>19</v>
      </c>
      <c r="B31" s="10"/>
      <c r="C31" s="10"/>
      <c r="D31" s="10" t="s">
        <v>210</v>
      </c>
      <c r="E31" s="10" t="s">
        <v>209</v>
      </c>
      <c r="F31" s="6" t="s">
        <v>38</v>
      </c>
      <c r="G31" s="6" t="s">
        <v>37</v>
      </c>
      <c r="H31" s="14">
        <v>682976.5</v>
      </c>
      <c r="I31" s="10" t="s">
        <v>88</v>
      </c>
      <c r="J31" s="11">
        <v>0</v>
      </c>
      <c r="K31" s="10" t="s">
        <v>88</v>
      </c>
      <c r="L31" s="21">
        <v>0</v>
      </c>
      <c r="M31" s="10" t="s">
        <v>88</v>
      </c>
      <c r="N31" s="11">
        <v>0</v>
      </c>
      <c r="O31" s="10" t="s">
        <v>88</v>
      </c>
      <c r="P31" s="6"/>
      <c r="Q31" s="10" t="s">
        <v>66</v>
      </c>
      <c r="R31" s="10" t="s">
        <v>65</v>
      </c>
      <c r="S31" s="10"/>
      <c r="T31" s="10" t="s">
        <v>36</v>
      </c>
      <c r="U31" s="10">
        <v>104001</v>
      </c>
      <c r="V31" s="6" t="s">
        <v>1</v>
      </c>
      <c r="W31" s="10"/>
      <c r="X31" s="10" t="s">
        <v>208</v>
      </c>
      <c r="Y31" s="20" t="s">
        <v>207</v>
      </c>
    </row>
    <row r="32" spans="1:42" ht="89.25" x14ac:dyDescent="0.25">
      <c r="A32" s="5">
        <v>20</v>
      </c>
      <c r="B32" s="6"/>
      <c r="C32" s="6"/>
      <c r="D32" s="6" t="s">
        <v>206</v>
      </c>
      <c r="E32" s="6" t="s">
        <v>76</v>
      </c>
      <c r="F32" s="10" t="s">
        <v>38</v>
      </c>
      <c r="G32" s="6" t="s">
        <v>37</v>
      </c>
      <c r="H32" s="14">
        <v>452382.2</v>
      </c>
      <c r="I32" s="10" t="s">
        <v>41</v>
      </c>
      <c r="J32" s="11">
        <v>0</v>
      </c>
      <c r="K32" s="10" t="s">
        <v>41</v>
      </c>
      <c r="L32" s="21">
        <v>0</v>
      </c>
      <c r="M32" s="10" t="s">
        <v>41</v>
      </c>
      <c r="N32" s="11">
        <v>0</v>
      </c>
      <c r="O32" s="6"/>
      <c r="P32" s="6"/>
      <c r="Q32" s="10" t="s">
        <v>66</v>
      </c>
      <c r="R32" s="10" t="s">
        <v>65</v>
      </c>
      <c r="S32" s="18"/>
      <c r="T32" s="10" t="s">
        <v>39</v>
      </c>
      <c r="U32" s="10"/>
      <c r="V32" s="10" t="s">
        <v>8</v>
      </c>
      <c r="W32" s="19"/>
      <c r="X32" s="10" t="s">
        <v>63</v>
      </c>
      <c r="Y32" s="20" t="s">
        <v>62</v>
      </c>
    </row>
    <row r="33" spans="1:25" ht="76.5" x14ac:dyDescent="0.25">
      <c r="A33" s="9">
        <v>21</v>
      </c>
      <c r="B33" s="6"/>
      <c r="C33" s="6"/>
      <c r="D33" s="6" t="s">
        <v>80</v>
      </c>
      <c r="E33" s="6" t="s">
        <v>205</v>
      </c>
      <c r="F33" s="10" t="s">
        <v>38</v>
      </c>
      <c r="G33" s="6" t="s">
        <v>37</v>
      </c>
      <c r="H33" s="14">
        <v>266250.7</v>
      </c>
      <c r="I33" s="10" t="s">
        <v>41</v>
      </c>
      <c r="J33" s="11">
        <v>66562.7</v>
      </c>
      <c r="K33" s="10" t="s">
        <v>41</v>
      </c>
      <c r="L33" s="21">
        <v>0</v>
      </c>
      <c r="M33" s="10" t="s">
        <v>41</v>
      </c>
      <c r="N33" s="11">
        <v>0</v>
      </c>
      <c r="O33" s="6"/>
      <c r="P33" s="6"/>
      <c r="Q33" s="10" t="s">
        <v>276</v>
      </c>
      <c r="R33" s="10" t="s">
        <v>15</v>
      </c>
      <c r="S33" s="10"/>
      <c r="T33" s="10" t="s">
        <v>7</v>
      </c>
      <c r="U33" s="10">
        <v>104001</v>
      </c>
      <c r="V33" s="10" t="s">
        <v>8</v>
      </c>
      <c r="W33" s="10"/>
      <c r="X33" s="10" t="s">
        <v>276</v>
      </c>
      <c r="Y33" s="20" t="s">
        <v>6</v>
      </c>
    </row>
    <row r="34" spans="1:25" ht="89.25" x14ac:dyDescent="0.25">
      <c r="A34" s="5">
        <v>22</v>
      </c>
      <c r="B34" s="10" t="s">
        <v>249</v>
      </c>
      <c r="C34" s="10" t="s">
        <v>250</v>
      </c>
      <c r="D34" s="10" t="s">
        <v>33</v>
      </c>
      <c r="E34" s="10" t="s">
        <v>204</v>
      </c>
      <c r="F34" s="6" t="s">
        <v>229</v>
      </c>
      <c r="G34" s="10" t="s">
        <v>2</v>
      </c>
      <c r="H34" s="11">
        <v>6582.66</v>
      </c>
      <c r="I34" s="10" t="s">
        <v>251</v>
      </c>
      <c r="J34" s="11">
        <v>288276.3</v>
      </c>
      <c r="K34" s="10" t="s">
        <v>251</v>
      </c>
      <c r="L34" s="21">
        <v>0</v>
      </c>
      <c r="M34" s="10" t="s">
        <v>251</v>
      </c>
      <c r="N34" s="21">
        <v>89681.26</v>
      </c>
      <c r="O34" s="10" t="s">
        <v>251</v>
      </c>
      <c r="P34" s="6" t="s">
        <v>30</v>
      </c>
      <c r="Q34" s="6" t="s">
        <v>29</v>
      </c>
      <c r="R34" s="6" t="s">
        <v>28</v>
      </c>
      <c r="S34" s="6"/>
      <c r="T34" s="6" t="s">
        <v>232</v>
      </c>
      <c r="U34" s="6"/>
      <c r="V34" s="6" t="s">
        <v>1</v>
      </c>
      <c r="W34" s="6"/>
      <c r="X34" s="6" t="s">
        <v>232</v>
      </c>
      <c r="Y34" s="12" t="s">
        <v>6</v>
      </c>
    </row>
    <row r="35" spans="1:25" ht="63.75" x14ac:dyDescent="0.25">
      <c r="A35" s="5">
        <v>23</v>
      </c>
      <c r="B35" s="6"/>
      <c r="C35" s="6"/>
      <c r="D35" s="6" t="s">
        <v>203</v>
      </c>
      <c r="E35" s="6" t="s">
        <v>202</v>
      </c>
      <c r="F35" s="10" t="s">
        <v>38</v>
      </c>
      <c r="G35" s="6" t="s">
        <v>37</v>
      </c>
      <c r="H35" s="14">
        <v>7000</v>
      </c>
      <c r="I35" s="10" t="s">
        <v>199</v>
      </c>
      <c r="J35" s="11">
        <v>574753.19999999995</v>
      </c>
      <c r="K35" s="10" t="s">
        <v>199</v>
      </c>
      <c r="L35" s="21">
        <v>0</v>
      </c>
      <c r="M35" s="10" t="s">
        <v>199</v>
      </c>
      <c r="N35" s="11">
        <v>0</v>
      </c>
      <c r="O35" s="10" t="s">
        <v>199</v>
      </c>
      <c r="P35" s="6"/>
      <c r="Q35" s="10" t="s">
        <v>260</v>
      </c>
      <c r="R35" s="10" t="s">
        <v>261</v>
      </c>
      <c r="S35" s="18"/>
      <c r="T35" s="10" t="s">
        <v>198</v>
      </c>
      <c r="U35" s="10"/>
      <c r="V35" s="10" t="s">
        <v>8</v>
      </c>
      <c r="W35" s="19"/>
      <c r="X35" s="10" t="s">
        <v>195</v>
      </c>
      <c r="Y35" s="20" t="s">
        <v>6</v>
      </c>
    </row>
    <row r="36" spans="1:25" ht="63.75" x14ac:dyDescent="0.25">
      <c r="A36" s="9">
        <v>24</v>
      </c>
      <c r="B36" s="10"/>
      <c r="C36" s="10"/>
      <c r="D36" s="10" t="s">
        <v>74</v>
      </c>
      <c r="E36" s="10" t="s">
        <v>201</v>
      </c>
      <c r="F36" s="6" t="s">
        <v>38</v>
      </c>
      <c r="G36" s="6" t="s">
        <v>37</v>
      </c>
      <c r="H36" s="14">
        <v>6650</v>
      </c>
      <c r="I36" s="6" t="s">
        <v>200</v>
      </c>
      <c r="J36" s="11">
        <v>19826.3</v>
      </c>
      <c r="K36" s="6" t="s">
        <v>200</v>
      </c>
      <c r="L36" s="21">
        <f>230839.69+19230.34</f>
        <v>250070.03</v>
      </c>
      <c r="M36" s="6" t="s">
        <v>200</v>
      </c>
      <c r="N36" s="11">
        <v>0</v>
      </c>
      <c r="O36" s="6" t="s">
        <v>200</v>
      </c>
      <c r="P36" s="6"/>
      <c r="Q36" s="10" t="s">
        <v>260</v>
      </c>
      <c r="R36" s="10" t="s">
        <v>261</v>
      </c>
      <c r="S36" s="18"/>
      <c r="T36" s="10" t="s">
        <v>198</v>
      </c>
      <c r="U36" s="10"/>
      <c r="V36" s="10" t="s">
        <v>8</v>
      </c>
      <c r="W36" s="19"/>
      <c r="X36" s="10" t="s">
        <v>195</v>
      </c>
      <c r="Y36" s="20" t="s">
        <v>6</v>
      </c>
    </row>
    <row r="37" spans="1:25" ht="75.75" customHeight="1" x14ac:dyDescent="0.25">
      <c r="A37" s="9">
        <v>25</v>
      </c>
      <c r="B37" s="6" t="s">
        <v>72</v>
      </c>
      <c r="C37" s="6" t="s">
        <v>71</v>
      </c>
      <c r="D37" s="6" t="s">
        <v>70</v>
      </c>
      <c r="E37" s="6" t="s">
        <v>197</v>
      </c>
      <c r="F37" s="10" t="s">
        <v>38</v>
      </c>
      <c r="G37" s="6" t="s">
        <v>37</v>
      </c>
      <c r="H37" s="11">
        <v>12000000</v>
      </c>
      <c r="I37" s="10" t="s">
        <v>196</v>
      </c>
      <c r="J37" s="11">
        <v>1036724.3</v>
      </c>
      <c r="K37" s="10" t="s">
        <v>196</v>
      </c>
      <c r="L37" s="21">
        <v>0</v>
      </c>
      <c r="M37" s="10" t="s">
        <v>196</v>
      </c>
      <c r="N37" s="11">
        <v>0</v>
      </c>
      <c r="O37" s="10" t="s">
        <v>196</v>
      </c>
      <c r="P37" s="6"/>
      <c r="Q37" s="10" t="s">
        <v>260</v>
      </c>
      <c r="R37" s="10" t="s">
        <v>261</v>
      </c>
      <c r="S37" s="18"/>
      <c r="T37" s="10" t="s">
        <v>198</v>
      </c>
      <c r="U37" s="10"/>
      <c r="V37" s="10" t="s">
        <v>8</v>
      </c>
      <c r="W37" s="19"/>
      <c r="X37" s="10" t="s">
        <v>195</v>
      </c>
      <c r="Y37" s="20" t="s">
        <v>6</v>
      </c>
    </row>
    <row r="38" spans="1:25" ht="99.75" customHeight="1" x14ac:dyDescent="0.25">
      <c r="A38" s="5">
        <v>26</v>
      </c>
      <c r="B38" s="6"/>
      <c r="C38" s="6"/>
      <c r="D38" s="6" t="s">
        <v>194</v>
      </c>
      <c r="E38" s="6" t="s">
        <v>69</v>
      </c>
      <c r="F38" s="10" t="s">
        <v>38</v>
      </c>
      <c r="G38" s="6" t="s">
        <v>37</v>
      </c>
      <c r="H38" s="11">
        <v>1050549</v>
      </c>
      <c r="I38" s="6" t="s">
        <v>48</v>
      </c>
      <c r="J38" s="11">
        <v>315164.7</v>
      </c>
      <c r="K38" s="6" t="s">
        <v>48</v>
      </c>
      <c r="L38" s="21">
        <v>0</v>
      </c>
      <c r="M38" s="6" t="s">
        <v>48</v>
      </c>
      <c r="N38" s="11">
        <v>0</v>
      </c>
      <c r="O38" s="6" t="s">
        <v>48</v>
      </c>
      <c r="P38" s="6"/>
      <c r="Q38" s="10" t="s">
        <v>66</v>
      </c>
      <c r="R38" s="10" t="s">
        <v>65</v>
      </c>
      <c r="S38" s="18"/>
      <c r="T38" s="10" t="s">
        <v>39</v>
      </c>
      <c r="U38" s="10" t="s">
        <v>64</v>
      </c>
      <c r="V38" s="10" t="s">
        <v>8</v>
      </c>
      <c r="W38" s="19"/>
      <c r="X38" s="10" t="s">
        <v>192</v>
      </c>
      <c r="Y38" s="20" t="s">
        <v>62</v>
      </c>
    </row>
    <row r="39" spans="1:25" ht="83.25" customHeight="1" x14ac:dyDescent="0.25">
      <c r="A39" s="9">
        <v>27</v>
      </c>
      <c r="B39" s="6"/>
      <c r="C39" s="6" t="s">
        <v>193</v>
      </c>
      <c r="D39" s="6" t="s">
        <v>68</v>
      </c>
      <c r="E39" s="6" t="s">
        <v>67</v>
      </c>
      <c r="F39" s="10" t="s">
        <v>38</v>
      </c>
      <c r="G39" s="6" t="s">
        <v>37</v>
      </c>
      <c r="H39" s="11">
        <v>249700</v>
      </c>
      <c r="I39" s="6" t="s">
        <v>48</v>
      </c>
      <c r="J39" s="11">
        <v>81138.8</v>
      </c>
      <c r="K39" s="6" t="s">
        <v>48</v>
      </c>
      <c r="L39" s="21">
        <v>0</v>
      </c>
      <c r="M39" s="6" t="s">
        <v>48</v>
      </c>
      <c r="N39" s="11">
        <v>0</v>
      </c>
      <c r="O39" s="6" t="s">
        <v>48</v>
      </c>
      <c r="P39" s="6"/>
      <c r="Q39" s="10" t="s">
        <v>66</v>
      </c>
      <c r="R39" s="10" t="s">
        <v>65</v>
      </c>
      <c r="S39" s="18"/>
      <c r="T39" s="10" t="s">
        <v>39</v>
      </c>
      <c r="U39" s="10" t="s">
        <v>64</v>
      </c>
      <c r="V39" s="10" t="s">
        <v>8</v>
      </c>
      <c r="W39" s="19"/>
      <c r="X39" s="10" t="s">
        <v>192</v>
      </c>
      <c r="Y39" s="20" t="s">
        <v>62</v>
      </c>
    </row>
    <row r="40" spans="1:25" ht="76.5" x14ac:dyDescent="0.25">
      <c r="A40" s="9">
        <v>28</v>
      </c>
      <c r="B40" s="6" t="s">
        <v>61</v>
      </c>
      <c r="C40" s="6" t="s">
        <v>60</v>
      </c>
      <c r="D40" s="6" t="s">
        <v>59</v>
      </c>
      <c r="E40" s="6" t="s">
        <v>58</v>
      </c>
      <c r="F40" s="6" t="s">
        <v>38</v>
      </c>
      <c r="G40" s="6" t="s">
        <v>4</v>
      </c>
      <c r="H40" s="14">
        <v>738000</v>
      </c>
      <c r="I40" s="6" t="s">
        <v>48</v>
      </c>
      <c r="J40" s="11">
        <v>61553.3</v>
      </c>
      <c r="K40" s="6" t="s">
        <v>48</v>
      </c>
      <c r="L40" s="21">
        <f>554422.92+47624.2</f>
        <v>602047.12</v>
      </c>
      <c r="M40" s="6" t="s">
        <v>48</v>
      </c>
      <c r="N40" s="11">
        <v>0</v>
      </c>
      <c r="O40" s="6" t="s">
        <v>48</v>
      </c>
      <c r="P40" s="6" t="s">
        <v>57</v>
      </c>
      <c r="Q40" s="6" t="s">
        <v>56</v>
      </c>
      <c r="R40" s="6" t="s">
        <v>191</v>
      </c>
      <c r="S40" s="6" t="s">
        <v>55</v>
      </c>
      <c r="T40" s="6"/>
      <c r="U40" s="6">
        <v>104002</v>
      </c>
      <c r="V40" s="6" t="s">
        <v>1</v>
      </c>
      <c r="W40" s="63"/>
      <c r="X40" s="6" t="s">
        <v>54</v>
      </c>
      <c r="Y40" s="12" t="s">
        <v>6</v>
      </c>
    </row>
    <row r="41" spans="1:25" s="13" customFormat="1" ht="76.5" x14ac:dyDescent="0.25">
      <c r="A41" s="5">
        <v>29</v>
      </c>
      <c r="B41" s="10"/>
      <c r="C41" s="6" t="s">
        <v>53</v>
      </c>
      <c r="D41" s="10" t="s">
        <v>50</v>
      </c>
      <c r="E41" s="10" t="s">
        <v>52</v>
      </c>
      <c r="F41" s="6" t="s">
        <v>38</v>
      </c>
      <c r="G41" s="6" t="s">
        <v>4</v>
      </c>
      <c r="H41" s="11">
        <v>9380011</v>
      </c>
      <c r="I41" s="6" t="s">
        <v>48</v>
      </c>
      <c r="J41" s="11">
        <f>1639861.4-1261511</f>
        <v>378350.39999999991</v>
      </c>
      <c r="K41" s="6" t="s">
        <v>48</v>
      </c>
      <c r="L41" s="22">
        <f>1326004+119455+504366+80903</f>
        <v>2030728</v>
      </c>
      <c r="M41" s="6" t="s">
        <v>48</v>
      </c>
      <c r="N41" s="11">
        <v>80903</v>
      </c>
      <c r="O41" s="6" t="s">
        <v>48</v>
      </c>
      <c r="P41" s="10"/>
      <c r="Q41" s="10" t="s">
        <v>16</v>
      </c>
      <c r="R41" s="10" t="s">
        <v>15</v>
      </c>
      <c r="S41" s="10">
        <v>5010306</v>
      </c>
      <c r="T41" s="10" t="s">
        <v>7</v>
      </c>
      <c r="U41" s="10">
        <v>104002</v>
      </c>
      <c r="V41" s="10" t="s">
        <v>8</v>
      </c>
      <c r="W41" s="10"/>
      <c r="X41" s="10" t="s">
        <v>14</v>
      </c>
      <c r="Y41" s="20" t="s">
        <v>6</v>
      </c>
    </row>
    <row r="42" spans="1:25" s="13" customFormat="1" ht="76.5" x14ac:dyDescent="0.25">
      <c r="A42" s="9">
        <v>30</v>
      </c>
      <c r="B42" s="10"/>
      <c r="C42" s="6" t="s">
        <v>51</v>
      </c>
      <c r="D42" s="10" t="s">
        <v>50</v>
      </c>
      <c r="E42" s="10" t="s">
        <v>49</v>
      </c>
      <c r="F42" s="6" t="s">
        <v>38</v>
      </c>
      <c r="G42" s="6" t="s">
        <v>4</v>
      </c>
      <c r="H42" s="11">
        <v>3951206</v>
      </c>
      <c r="I42" s="6" t="s">
        <v>48</v>
      </c>
      <c r="J42" s="11">
        <v>51655.7</v>
      </c>
      <c r="K42" s="6" t="s">
        <v>48</v>
      </c>
      <c r="L42" s="22">
        <f>535829.8+131027.9+236196.3+251379.2</f>
        <v>1154433.2</v>
      </c>
      <c r="M42" s="6" t="s">
        <v>48</v>
      </c>
      <c r="N42" s="11">
        <v>251379.20000000001</v>
      </c>
      <c r="O42" s="6" t="s">
        <v>48</v>
      </c>
      <c r="P42" s="10"/>
      <c r="Q42" s="10" t="s">
        <v>16</v>
      </c>
      <c r="R42" s="10" t="s">
        <v>15</v>
      </c>
      <c r="S42" s="10">
        <v>5010306</v>
      </c>
      <c r="T42" s="10" t="s">
        <v>7</v>
      </c>
      <c r="U42" s="10">
        <v>104002</v>
      </c>
      <c r="V42" s="10" t="s">
        <v>8</v>
      </c>
      <c r="W42" s="10"/>
      <c r="X42" s="10" t="s">
        <v>14</v>
      </c>
      <c r="Y42" s="20" t="s">
        <v>6</v>
      </c>
    </row>
    <row r="43" spans="1:25" s="13" customFormat="1" ht="69.75" customHeight="1" x14ac:dyDescent="0.25">
      <c r="A43" s="9">
        <v>31</v>
      </c>
      <c r="B43" s="10"/>
      <c r="C43" s="6"/>
      <c r="D43" s="10" t="s">
        <v>111</v>
      </c>
      <c r="E43" s="10" t="s">
        <v>190</v>
      </c>
      <c r="F43" s="6" t="s">
        <v>38</v>
      </c>
      <c r="G43" s="6" t="s">
        <v>4</v>
      </c>
      <c r="H43" s="11"/>
      <c r="I43" s="6"/>
      <c r="J43" s="11">
        <v>0</v>
      </c>
      <c r="K43" s="6"/>
      <c r="L43" s="22"/>
      <c r="M43" s="6"/>
      <c r="N43" s="11">
        <v>0</v>
      </c>
      <c r="O43" s="6"/>
      <c r="P43" s="10"/>
      <c r="Q43" s="10"/>
      <c r="R43" s="10"/>
      <c r="S43" s="10"/>
      <c r="T43" s="10"/>
      <c r="U43" s="10"/>
      <c r="V43" s="10" t="s">
        <v>8</v>
      </c>
      <c r="W43" s="10"/>
      <c r="X43" s="10"/>
      <c r="Y43" s="20"/>
    </row>
    <row r="44" spans="1:25" s="13" customFormat="1" ht="87.75" customHeight="1" x14ac:dyDescent="0.25">
      <c r="A44" s="5">
        <v>32</v>
      </c>
      <c r="B44" s="10"/>
      <c r="C44" s="6"/>
      <c r="D44" s="6" t="s">
        <v>68</v>
      </c>
      <c r="E44" s="10" t="s">
        <v>189</v>
      </c>
      <c r="F44" s="6" t="s">
        <v>38</v>
      </c>
      <c r="G44" s="6" t="s">
        <v>4</v>
      </c>
      <c r="H44" s="11">
        <f>371850.7+83526.3</f>
        <v>455377</v>
      </c>
      <c r="I44" s="6" t="s">
        <v>200</v>
      </c>
      <c r="J44" s="11">
        <v>64895.6</v>
      </c>
      <c r="K44" s="6" t="s">
        <v>200</v>
      </c>
      <c r="L44" s="22">
        <f>28897.27+16705.26</f>
        <v>45602.53</v>
      </c>
      <c r="M44" s="6" t="s">
        <v>200</v>
      </c>
      <c r="N44" s="11">
        <v>8698.9</v>
      </c>
      <c r="O44" s="6" t="s">
        <v>200</v>
      </c>
      <c r="P44" s="10"/>
      <c r="Q44" s="10" t="s">
        <v>276</v>
      </c>
      <c r="R44" s="10" t="s">
        <v>15</v>
      </c>
      <c r="S44" s="10"/>
      <c r="T44" s="10" t="s">
        <v>7</v>
      </c>
      <c r="U44" s="10">
        <v>104001</v>
      </c>
      <c r="V44" s="10" t="s">
        <v>8</v>
      </c>
      <c r="W44" s="10"/>
      <c r="X44" s="10" t="s">
        <v>276</v>
      </c>
      <c r="Y44" s="20" t="s">
        <v>6</v>
      </c>
    </row>
    <row r="45" spans="1:25" s="13" customFormat="1" ht="66" customHeight="1" x14ac:dyDescent="0.25">
      <c r="A45" s="9">
        <v>33</v>
      </c>
      <c r="B45" s="10"/>
      <c r="C45" s="6"/>
      <c r="D45" s="6" t="s">
        <v>68</v>
      </c>
      <c r="E45" s="10" t="s">
        <v>188</v>
      </c>
      <c r="F45" s="6" t="s">
        <v>38</v>
      </c>
      <c r="G45" s="6" t="s">
        <v>4</v>
      </c>
      <c r="H45" s="11">
        <v>1534000</v>
      </c>
      <c r="I45" s="6" t="s">
        <v>277</v>
      </c>
      <c r="J45" s="11">
        <v>536900</v>
      </c>
      <c r="K45" s="6" t="s">
        <v>277</v>
      </c>
      <c r="L45" s="22">
        <v>0</v>
      </c>
      <c r="M45" s="6" t="s">
        <v>277</v>
      </c>
      <c r="N45" s="11">
        <v>0</v>
      </c>
      <c r="O45" s="6" t="s">
        <v>277</v>
      </c>
      <c r="P45" s="10"/>
      <c r="Q45" s="10" t="s">
        <v>276</v>
      </c>
      <c r="R45" s="10" t="s">
        <v>15</v>
      </c>
      <c r="S45" s="10"/>
      <c r="T45" s="10" t="s">
        <v>7</v>
      </c>
      <c r="U45" s="10">
        <v>104001</v>
      </c>
      <c r="V45" s="10" t="s">
        <v>8</v>
      </c>
      <c r="W45" s="10"/>
      <c r="X45" s="10" t="s">
        <v>276</v>
      </c>
      <c r="Y45" s="20" t="s">
        <v>6</v>
      </c>
    </row>
    <row r="46" spans="1:25" s="13" customFormat="1" ht="66" customHeight="1" x14ac:dyDescent="0.25">
      <c r="A46" s="9">
        <v>34</v>
      </c>
      <c r="B46" s="10"/>
      <c r="C46" s="6"/>
      <c r="D46" s="6"/>
      <c r="E46" s="10" t="s">
        <v>267</v>
      </c>
      <c r="F46" s="6" t="s">
        <v>38</v>
      </c>
      <c r="G46" s="6" t="s">
        <v>4</v>
      </c>
      <c r="H46" s="14">
        <v>0</v>
      </c>
      <c r="I46" s="10" t="s">
        <v>282</v>
      </c>
      <c r="J46" s="11">
        <v>0</v>
      </c>
      <c r="K46" s="10" t="s">
        <v>282</v>
      </c>
      <c r="L46" s="21">
        <v>0</v>
      </c>
      <c r="M46" s="10" t="s">
        <v>282</v>
      </c>
      <c r="N46" s="11">
        <v>0</v>
      </c>
      <c r="O46" s="10" t="s">
        <v>282</v>
      </c>
      <c r="P46" s="6"/>
      <c r="Q46" s="10" t="s">
        <v>283</v>
      </c>
      <c r="R46" s="10" t="s">
        <v>284</v>
      </c>
      <c r="S46" s="10">
        <v>105021</v>
      </c>
      <c r="T46" s="10" t="s">
        <v>283</v>
      </c>
      <c r="U46" s="10">
        <v>105021</v>
      </c>
      <c r="V46" s="10" t="s">
        <v>8</v>
      </c>
      <c r="W46" s="10"/>
      <c r="X46" s="10" t="s">
        <v>283</v>
      </c>
      <c r="Y46" s="20" t="s">
        <v>6</v>
      </c>
    </row>
    <row r="47" spans="1:25" s="13" customFormat="1" ht="78.75" customHeight="1" x14ac:dyDescent="0.25">
      <c r="A47" s="5">
        <v>35</v>
      </c>
      <c r="B47" s="10" t="s">
        <v>268</v>
      </c>
      <c r="C47" s="6" t="s">
        <v>269</v>
      </c>
      <c r="D47" s="10" t="s">
        <v>83</v>
      </c>
      <c r="E47" s="10" t="s">
        <v>264</v>
      </c>
      <c r="F47" s="6" t="s">
        <v>38</v>
      </c>
      <c r="G47" s="6" t="s">
        <v>4</v>
      </c>
      <c r="H47" s="11">
        <v>450000000</v>
      </c>
      <c r="I47" s="6" t="s">
        <v>270</v>
      </c>
      <c r="J47" s="11">
        <v>108688.5</v>
      </c>
      <c r="K47" s="6" t="s">
        <v>270</v>
      </c>
      <c r="L47" s="22">
        <v>28857</v>
      </c>
      <c r="M47" s="6" t="s">
        <v>270</v>
      </c>
      <c r="N47" s="11">
        <v>28857</v>
      </c>
      <c r="O47" s="6" t="s">
        <v>270</v>
      </c>
      <c r="P47" s="10"/>
      <c r="Q47" s="6" t="s">
        <v>124</v>
      </c>
      <c r="R47" s="6" t="s">
        <v>123</v>
      </c>
      <c r="S47" s="10"/>
      <c r="T47" s="6" t="s">
        <v>122</v>
      </c>
      <c r="U47" s="6">
        <v>104021</v>
      </c>
      <c r="V47" s="6" t="s">
        <v>1</v>
      </c>
      <c r="W47" s="63" t="s">
        <v>121</v>
      </c>
      <c r="X47" s="6" t="s">
        <v>120</v>
      </c>
      <c r="Y47" s="12" t="s">
        <v>216</v>
      </c>
    </row>
    <row r="48" spans="1:25" s="13" customFormat="1" ht="79.5" customHeight="1" x14ac:dyDescent="0.25">
      <c r="A48" s="5">
        <v>36</v>
      </c>
      <c r="B48" s="10" t="s">
        <v>272</v>
      </c>
      <c r="C48" s="6" t="s">
        <v>271</v>
      </c>
      <c r="D48" s="10" t="s">
        <v>83</v>
      </c>
      <c r="E48" s="10" t="s">
        <v>273</v>
      </c>
      <c r="F48" s="6" t="s">
        <v>38</v>
      </c>
      <c r="G48" s="6" t="s">
        <v>4</v>
      </c>
      <c r="H48" s="11">
        <v>350000000</v>
      </c>
      <c r="I48" s="6" t="s">
        <v>270</v>
      </c>
      <c r="J48" s="11">
        <v>28259</v>
      </c>
      <c r="K48" s="6" t="s">
        <v>270</v>
      </c>
      <c r="L48" s="22">
        <v>24047.5</v>
      </c>
      <c r="M48" s="6" t="s">
        <v>270</v>
      </c>
      <c r="N48" s="11">
        <v>24047.5</v>
      </c>
      <c r="O48" s="6" t="s">
        <v>270</v>
      </c>
      <c r="P48" s="10"/>
      <c r="Q48" s="6" t="s">
        <v>124</v>
      </c>
      <c r="R48" s="6" t="s">
        <v>123</v>
      </c>
      <c r="S48" s="10"/>
      <c r="T48" s="6" t="s">
        <v>122</v>
      </c>
      <c r="U48" s="6">
        <v>104021</v>
      </c>
      <c r="V48" s="6" t="s">
        <v>1</v>
      </c>
      <c r="W48" s="63" t="s">
        <v>121</v>
      </c>
      <c r="X48" s="6" t="s">
        <v>120</v>
      </c>
      <c r="Y48" s="12" t="s">
        <v>216</v>
      </c>
    </row>
    <row r="49" spans="1:25" s="13" customFormat="1" ht="79.5" customHeight="1" x14ac:dyDescent="0.25">
      <c r="A49" s="5">
        <v>37</v>
      </c>
      <c r="B49" s="10" t="s">
        <v>280</v>
      </c>
      <c r="C49" s="6" t="s">
        <v>281</v>
      </c>
      <c r="D49" s="10" t="s">
        <v>33</v>
      </c>
      <c r="E49" s="10" t="s">
        <v>279</v>
      </c>
      <c r="F49" s="6" t="s">
        <v>38</v>
      </c>
      <c r="G49" s="6" t="s">
        <v>4</v>
      </c>
      <c r="H49" s="11">
        <v>1000000</v>
      </c>
      <c r="I49" s="6" t="s">
        <v>41</v>
      </c>
      <c r="J49" s="11">
        <v>151721</v>
      </c>
      <c r="K49" s="6" t="s">
        <v>41</v>
      </c>
      <c r="L49" s="22">
        <v>0</v>
      </c>
      <c r="M49" s="6" t="s">
        <v>41</v>
      </c>
      <c r="N49" s="11">
        <v>0</v>
      </c>
      <c r="O49" s="6" t="s">
        <v>41</v>
      </c>
      <c r="P49" s="10"/>
      <c r="Q49" s="10" t="s">
        <v>260</v>
      </c>
      <c r="R49" s="10" t="s">
        <v>261</v>
      </c>
      <c r="S49" s="18"/>
      <c r="T49" s="10" t="s">
        <v>198</v>
      </c>
      <c r="U49" s="10"/>
      <c r="V49" s="10" t="s">
        <v>8</v>
      </c>
      <c r="W49" s="19"/>
      <c r="X49" s="10" t="s">
        <v>195</v>
      </c>
      <c r="Y49" s="20" t="s">
        <v>6</v>
      </c>
    </row>
    <row r="50" spans="1:25" s="42" customFormat="1" ht="14.25" x14ac:dyDescent="0.25">
      <c r="A50" s="45" t="s">
        <v>5</v>
      </c>
      <c r="B50" s="46"/>
      <c r="C50" s="46"/>
      <c r="D50" s="46"/>
      <c r="E50" s="46"/>
      <c r="F50" s="41"/>
      <c r="G50" s="24"/>
      <c r="H50" s="41"/>
      <c r="I50" s="41"/>
      <c r="J50" s="25">
        <f>SUM(J13:J49)</f>
        <v>7531122.4999999991</v>
      </c>
      <c r="K50" s="25"/>
      <c r="L50" s="25">
        <f>SUM(L13:L47)</f>
        <v>19268573.879999999</v>
      </c>
      <c r="M50" s="25"/>
      <c r="N50" s="25">
        <f>SUM(N13:N49)</f>
        <v>2516844.58</v>
      </c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26"/>
    </row>
    <row r="51" spans="1:25" ht="76.5" hidden="1" x14ac:dyDescent="0.25">
      <c r="A51" s="27">
        <v>4</v>
      </c>
      <c r="B51" s="10" t="s">
        <v>35</v>
      </c>
      <c r="C51" s="10" t="s">
        <v>34</v>
      </c>
      <c r="D51" s="10" t="s">
        <v>33</v>
      </c>
      <c r="E51" s="10" t="s">
        <v>32</v>
      </c>
      <c r="F51" s="10" t="s">
        <v>27</v>
      </c>
      <c r="G51" s="10" t="s">
        <v>2</v>
      </c>
      <c r="H51" s="10">
        <v>708116</v>
      </c>
      <c r="I51" s="10" t="s">
        <v>31</v>
      </c>
      <c r="J51" s="11">
        <v>0</v>
      </c>
      <c r="K51" s="6" t="s">
        <v>31</v>
      </c>
      <c r="L51" s="21">
        <v>708116</v>
      </c>
      <c r="M51" s="6" t="s">
        <v>31</v>
      </c>
      <c r="N51" s="21">
        <v>0</v>
      </c>
      <c r="O51" s="6" t="s">
        <v>31</v>
      </c>
      <c r="P51" s="6" t="s">
        <v>30</v>
      </c>
      <c r="Q51" s="6" t="s">
        <v>29</v>
      </c>
      <c r="R51" s="6" t="s">
        <v>28</v>
      </c>
      <c r="S51" s="6"/>
      <c r="T51" s="6" t="s">
        <v>27</v>
      </c>
      <c r="U51" s="6"/>
      <c r="V51" s="6"/>
      <c r="W51" s="6"/>
      <c r="X51" s="6" t="s">
        <v>26</v>
      </c>
      <c r="Y51" s="12" t="s">
        <v>6</v>
      </c>
    </row>
    <row r="52" spans="1:25" ht="63.75" x14ac:dyDescent="0.25">
      <c r="A52" s="5">
        <v>1</v>
      </c>
      <c r="B52" s="10" t="s">
        <v>18</v>
      </c>
      <c r="C52" s="10" t="s">
        <v>25</v>
      </c>
      <c r="D52" s="10" t="s">
        <v>24</v>
      </c>
      <c r="E52" s="10" t="s">
        <v>23</v>
      </c>
      <c r="F52" s="10" t="s">
        <v>10</v>
      </c>
      <c r="G52" s="10" t="s">
        <v>4</v>
      </c>
      <c r="H52" s="14">
        <v>1651.9</v>
      </c>
      <c r="I52" s="10" t="s">
        <v>17</v>
      </c>
      <c r="J52" s="11">
        <v>0</v>
      </c>
      <c r="K52" s="10" t="s">
        <v>17</v>
      </c>
      <c r="L52" s="21">
        <f>444774.03+1854.32</f>
        <v>446628.35000000003</v>
      </c>
      <c r="M52" s="10" t="s">
        <v>17</v>
      </c>
      <c r="N52" s="11">
        <v>0</v>
      </c>
      <c r="O52" s="6"/>
      <c r="P52" s="6" t="s">
        <v>22</v>
      </c>
      <c r="Q52" s="6" t="s">
        <v>21</v>
      </c>
      <c r="R52" s="6">
        <v>10061</v>
      </c>
      <c r="S52" s="6" t="s">
        <v>19</v>
      </c>
      <c r="T52" s="6">
        <v>105003</v>
      </c>
      <c r="U52" s="6" t="s">
        <v>1</v>
      </c>
      <c r="V52" s="7" t="s">
        <v>20</v>
      </c>
      <c r="W52" s="6" t="s">
        <v>19</v>
      </c>
      <c r="X52" s="6" t="s">
        <v>0</v>
      </c>
      <c r="Y52" s="12"/>
    </row>
    <row r="53" spans="1:25" s="42" customFormat="1" ht="14.25" customHeight="1" x14ac:dyDescent="0.25">
      <c r="A53" s="45" t="s">
        <v>5</v>
      </c>
      <c r="B53" s="46"/>
      <c r="C53" s="46"/>
      <c r="D53" s="46"/>
      <c r="E53" s="46"/>
      <c r="F53" s="41"/>
      <c r="G53" s="41"/>
      <c r="H53" s="4">
        <f>SUM(H51:H52)</f>
        <v>709767.9</v>
      </c>
      <c r="I53" s="41"/>
      <c r="J53" s="24">
        <f>SUM(J51:J52)</f>
        <v>0</v>
      </c>
      <c r="K53" s="24"/>
      <c r="L53" s="24">
        <f>SUM(L51:L52)</f>
        <v>1154744.3500000001</v>
      </c>
      <c r="M53" s="24"/>
      <c r="N53" s="24">
        <f>SUM(N51:N52)</f>
        <v>0</v>
      </c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26"/>
    </row>
    <row r="54" spans="1:25" ht="12.75" hidden="1" customHeight="1" x14ac:dyDescent="0.25">
      <c r="A54" s="28"/>
      <c r="Y54" s="29"/>
    </row>
    <row r="55" spans="1:25" ht="66.75" customHeight="1" x14ac:dyDescent="0.25">
      <c r="A55" s="5">
        <v>1</v>
      </c>
      <c r="B55" s="6"/>
      <c r="C55" s="6" t="s">
        <v>226</v>
      </c>
      <c r="D55" s="6" t="s">
        <v>227</v>
      </c>
      <c r="E55" s="6" t="s">
        <v>228</v>
      </c>
      <c r="F55" s="6" t="s">
        <v>229</v>
      </c>
      <c r="G55" s="10" t="s">
        <v>2</v>
      </c>
      <c r="H55" s="11">
        <v>103281</v>
      </c>
      <c r="I55" s="6" t="s">
        <v>230</v>
      </c>
      <c r="J55" s="11">
        <v>0</v>
      </c>
      <c r="K55" s="6" t="s">
        <v>230</v>
      </c>
      <c r="L55" s="21">
        <v>77460</v>
      </c>
      <c r="M55" s="6" t="s">
        <v>230</v>
      </c>
      <c r="N55" s="21">
        <v>0</v>
      </c>
      <c r="O55" s="6" t="s">
        <v>230</v>
      </c>
      <c r="P55" s="6"/>
      <c r="Q55" s="6" t="s">
        <v>230</v>
      </c>
      <c r="R55" s="6" t="s">
        <v>231</v>
      </c>
      <c r="S55" s="6">
        <v>10061</v>
      </c>
      <c r="T55" s="6" t="s">
        <v>232</v>
      </c>
      <c r="U55" s="6">
        <v>104006</v>
      </c>
      <c r="V55" s="6" t="s">
        <v>1</v>
      </c>
      <c r="W55" s="7"/>
      <c r="X55" s="6" t="s">
        <v>232</v>
      </c>
      <c r="Y55" s="12" t="s">
        <v>6</v>
      </c>
    </row>
    <row r="56" spans="1:25" ht="66.75" customHeight="1" x14ac:dyDescent="0.25">
      <c r="A56" s="5">
        <v>2</v>
      </c>
      <c r="B56" s="6"/>
      <c r="C56" s="6" t="s">
        <v>285</v>
      </c>
      <c r="D56" s="10" t="s">
        <v>237</v>
      </c>
      <c r="E56" s="6" t="s">
        <v>286</v>
      </c>
      <c r="F56" s="6" t="s">
        <v>229</v>
      </c>
      <c r="G56" s="10" t="s">
        <v>2</v>
      </c>
      <c r="H56" s="11">
        <v>59512</v>
      </c>
      <c r="I56" s="10" t="s">
        <v>244</v>
      </c>
      <c r="J56" s="11">
        <v>0</v>
      </c>
      <c r="K56" s="10" t="s">
        <v>244</v>
      </c>
      <c r="L56" s="21">
        <v>59512</v>
      </c>
      <c r="M56" s="10" t="s">
        <v>244</v>
      </c>
      <c r="N56" s="21">
        <v>0</v>
      </c>
      <c r="O56" s="10" t="s">
        <v>244</v>
      </c>
      <c r="P56" s="6"/>
      <c r="Q56" s="10" t="s">
        <v>244</v>
      </c>
      <c r="R56" s="6" t="s">
        <v>231</v>
      </c>
      <c r="S56" s="6">
        <v>10061</v>
      </c>
      <c r="T56" s="6" t="s">
        <v>232</v>
      </c>
      <c r="U56" s="6">
        <v>104006</v>
      </c>
      <c r="V56" s="6" t="s">
        <v>1</v>
      </c>
      <c r="W56" s="7"/>
      <c r="X56" s="6" t="s">
        <v>232</v>
      </c>
      <c r="Y56" s="12" t="s">
        <v>6</v>
      </c>
    </row>
    <row r="57" spans="1:25" ht="54.75" customHeight="1" x14ac:dyDescent="0.25">
      <c r="A57" s="5">
        <v>3</v>
      </c>
      <c r="B57" s="6"/>
      <c r="C57" s="6" t="s">
        <v>288</v>
      </c>
      <c r="D57" s="6" t="s">
        <v>289</v>
      </c>
      <c r="E57" s="6" t="s">
        <v>291</v>
      </c>
      <c r="F57" s="6" t="s">
        <v>229</v>
      </c>
      <c r="G57" s="10" t="s">
        <v>2</v>
      </c>
      <c r="H57" s="11">
        <v>100000</v>
      </c>
      <c r="I57" s="6" t="s">
        <v>292</v>
      </c>
      <c r="J57" s="11">
        <v>70000</v>
      </c>
      <c r="K57" s="6" t="s">
        <v>292</v>
      </c>
      <c r="L57" s="21">
        <v>70000</v>
      </c>
      <c r="M57" s="6" t="s">
        <v>292</v>
      </c>
      <c r="N57" s="21">
        <v>70000</v>
      </c>
      <c r="O57" s="6" t="s">
        <v>292</v>
      </c>
      <c r="P57" s="6"/>
      <c r="Q57" s="6" t="s">
        <v>234</v>
      </c>
      <c r="R57" s="6" t="s">
        <v>235</v>
      </c>
      <c r="S57" s="6">
        <v>10061</v>
      </c>
      <c r="T57" s="6" t="s">
        <v>232</v>
      </c>
      <c r="U57" s="6">
        <v>104006</v>
      </c>
      <c r="V57" s="6" t="s">
        <v>1</v>
      </c>
      <c r="W57" s="7"/>
      <c r="X57" s="6" t="s">
        <v>232</v>
      </c>
      <c r="Y57" s="12" t="s">
        <v>6</v>
      </c>
    </row>
    <row r="58" spans="1:25" ht="54.75" customHeight="1" x14ac:dyDescent="0.25">
      <c r="A58" s="5">
        <v>4</v>
      </c>
      <c r="B58" s="6"/>
      <c r="C58" s="6" t="s">
        <v>290</v>
      </c>
      <c r="D58" s="6" t="s">
        <v>289</v>
      </c>
      <c r="E58" s="6" t="s">
        <v>293</v>
      </c>
      <c r="F58" s="6" t="s">
        <v>229</v>
      </c>
      <c r="G58" s="10" t="s">
        <v>2</v>
      </c>
      <c r="H58" s="11">
        <v>63000</v>
      </c>
      <c r="I58" s="6" t="s">
        <v>293</v>
      </c>
      <c r="J58" s="11">
        <v>40000</v>
      </c>
      <c r="K58" s="6" t="s">
        <v>293</v>
      </c>
      <c r="L58" s="21">
        <v>40000</v>
      </c>
      <c r="M58" s="6" t="s">
        <v>293</v>
      </c>
      <c r="N58" s="21">
        <v>40000</v>
      </c>
      <c r="O58" s="6" t="s">
        <v>293</v>
      </c>
      <c r="P58" s="6"/>
      <c r="Q58" s="6" t="s">
        <v>234</v>
      </c>
      <c r="R58" s="6" t="s">
        <v>235</v>
      </c>
      <c r="S58" s="6">
        <v>10061</v>
      </c>
      <c r="T58" s="6" t="s">
        <v>232</v>
      </c>
      <c r="U58" s="6">
        <v>104006</v>
      </c>
      <c r="V58" s="6" t="s">
        <v>1</v>
      </c>
      <c r="W58" s="7"/>
      <c r="X58" s="6" t="s">
        <v>232</v>
      </c>
      <c r="Y58" s="12" t="s">
        <v>6</v>
      </c>
    </row>
    <row r="59" spans="1:25" ht="54.75" customHeight="1" x14ac:dyDescent="0.25">
      <c r="A59" s="5">
        <v>5</v>
      </c>
      <c r="B59" s="6"/>
      <c r="C59" s="6" t="s">
        <v>262</v>
      </c>
      <c r="D59" s="6" t="s">
        <v>254</v>
      </c>
      <c r="E59" s="6" t="s">
        <v>263</v>
      </c>
      <c r="F59" s="6" t="s">
        <v>229</v>
      </c>
      <c r="G59" s="10" t="s">
        <v>2</v>
      </c>
      <c r="H59" s="11">
        <v>30000</v>
      </c>
      <c r="I59" s="6" t="s">
        <v>255</v>
      </c>
      <c r="J59" s="11">
        <v>30000</v>
      </c>
      <c r="K59" s="6" t="s">
        <v>255</v>
      </c>
      <c r="L59" s="21">
        <v>30000</v>
      </c>
      <c r="M59" s="6" t="s">
        <v>255</v>
      </c>
      <c r="N59" s="21">
        <v>0</v>
      </c>
      <c r="O59" s="6" t="s">
        <v>255</v>
      </c>
      <c r="P59" s="6"/>
      <c r="Q59" s="6" t="s">
        <v>234</v>
      </c>
      <c r="R59" s="6" t="s">
        <v>235</v>
      </c>
      <c r="S59" s="6">
        <v>10061</v>
      </c>
      <c r="T59" s="6" t="s">
        <v>232</v>
      </c>
      <c r="U59" s="6">
        <v>104006</v>
      </c>
      <c r="V59" s="6" t="s">
        <v>1</v>
      </c>
      <c r="W59" s="7"/>
      <c r="X59" s="6" t="s">
        <v>232</v>
      </c>
      <c r="Y59" s="12" t="s">
        <v>6</v>
      </c>
    </row>
    <row r="60" spans="1:25" ht="51" x14ac:dyDescent="0.25">
      <c r="A60" s="5">
        <v>6</v>
      </c>
      <c r="B60" s="6"/>
      <c r="C60" s="6" t="s">
        <v>233</v>
      </c>
      <c r="D60" s="10" t="s">
        <v>237</v>
      </c>
      <c r="E60" s="6" t="s">
        <v>246</v>
      </c>
      <c r="F60" s="6" t="s">
        <v>229</v>
      </c>
      <c r="G60" s="10" t="s">
        <v>2</v>
      </c>
      <c r="H60" s="11">
        <v>60975</v>
      </c>
      <c r="I60" s="11" t="s">
        <v>241</v>
      </c>
      <c r="J60" s="11">
        <v>30487.5</v>
      </c>
      <c r="K60" s="11" t="s">
        <v>241</v>
      </c>
      <c r="L60" s="11">
        <v>60975</v>
      </c>
      <c r="M60" s="11" t="s">
        <v>241</v>
      </c>
      <c r="N60" s="21">
        <v>0</v>
      </c>
      <c r="O60" s="11" t="s">
        <v>241</v>
      </c>
      <c r="P60" s="6"/>
      <c r="Q60" s="6" t="s">
        <v>234</v>
      </c>
      <c r="R60" s="6" t="s">
        <v>235</v>
      </c>
      <c r="S60" s="6">
        <v>10061</v>
      </c>
      <c r="T60" s="6" t="s">
        <v>232</v>
      </c>
      <c r="U60" s="6">
        <v>104006</v>
      </c>
      <c r="V60" s="6" t="s">
        <v>1</v>
      </c>
      <c r="W60" s="7"/>
      <c r="X60" s="6" t="s">
        <v>232</v>
      </c>
      <c r="Y60" s="12" t="s">
        <v>6</v>
      </c>
    </row>
    <row r="61" spans="1:25" ht="60.75" customHeight="1" x14ac:dyDescent="0.25">
      <c r="A61" s="5">
        <v>7</v>
      </c>
      <c r="B61" s="10"/>
      <c r="C61" s="10" t="s">
        <v>236</v>
      </c>
      <c r="D61" s="10" t="s">
        <v>237</v>
      </c>
      <c r="E61" s="10" t="s">
        <v>238</v>
      </c>
      <c r="F61" s="6" t="s">
        <v>229</v>
      </c>
      <c r="G61" s="10" t="s">
        <v>4</v>
      </c>
      <c r="H61" s="11">
        <v>240000</v>
      </c>
      <c r="I61" s="10" t="s">
        <v>239</v>
      </c>
      <c r="J61" s="11">
        <v>0</v>
      </c>
      <c r="K61" s="10" t="s">
        <v>239</v>
      </c>
      <c r="L61" s="15">
        <v>64833</v>
      </c>
      <c r="M61" s="10" t="s">
        <v>239</v>
      </c>
      <c r="N61" s="15">
        <v>32416.5</v>
      </c>
      <c r="O61" s="10" t="s">
        <v>239</v>
      </c>
      <c r="P61" s="6"/>
      <c r="Q61" s="6" t="s">
        <v>234</v>
      </c>
      <c r="R61" s="6" t="s">
        <v>235</v>
      </c>
      <c r="S61" s="6">
        <v>10061</v>
      </c>
      <c r="T61" s="6" t="s">
        <v>232</v>
      </c>
      <c r="U61" s="6">
        <v>104006</v>
      </c>
      <c r="V61" s="6" t="s">
        <v>1</v>
      </c>
      <c r="W61" s="7"/>
      <c r="X61" s="6" t="s">
        <v>232</v>
      </c>
      <c r="Y61" s="12" t="s">
        <v>6</v>
      </c>
    </row>
    <row r="62" spans="1:25" ht="70.5" customHeight="1" x14ac:dyDescent="0.25">
      <c r="A62" s="5">
        <v>8</v>
      </c>
      <c r="B62" s="10"/>
      <c r="C62" s="10" t="s">
        <v>253</v>
      </c>
      <c r="D62" s="10" t="s">
        <v>237</v>
      </c>
      <c r="E62" s="10" t="s">
        <v>240</v>
      </c>
      <c r="F62" s="6" t="s">
        <v>229</v>
      </c>
      <c r="G62" s="10" t="s">
        <v>2</v>
      </c>
      <c r="H62" s="11">
        <v>119400</v>
      </c>
      <c r="I62" s="11" t="s">
        <v>241</v>
      </c>
      <c r="J62" s="11">
        <v>0</v>
      </c>
      <c r="K62" s="11" t="s">
        <v>241</v>
      </c>
      <c r="L62" s="15">
        <v>59700</v>
      </c>
      <c r="M62" s="11" t="s">
        <v>241</v>
      </c>
      <c r="N62" s="15">
        <v>0</v>
      </c>
      <c r="O62" s="11" t="s">
        <v>241</v>
      </c>
      <c r="P62" s="6"/>
      <c r="Q62" s="6" t="s">
        <v>234</v>
      </c>
      <c r="R62" s="6" t="s">
        <v>235</v>
      </c>
      <c r="S62" s="6">
        <v>10061</v>
      </c>
      <c r="T62" s="6" t="s">
        <v>232</v>
      </c>
      <c r="U62" s="6">
        <v>104006</v>
      </c>
      <c r="V62" s="6" t="s">
        <v>1</v>
      </c>
      <c r="W62" s="7"/>
      <c r="X62" s="6" t="s">
        <v>232</v>
      </c>
      <c r="Y62" s="12" t="s">
        <v>6</v>
      </c>
    </row>
    <row r="63" spans="1:25" ht="98.25" customHeight="1" x14ac:dyDescent="0.25">
      <c r="A63" s="5">
        <v>9</v>
      </c>
      <c r="B63" s="10"/>
      <c r="C63" s="10" t="s">
        <v>242</v>
      </c>
      <c r="D63" s="10" t="s">
        <v>243</v>
      </c>
      <c r="E63" s="10" t="s">
        <v>244</v>
      </c>
      <c r="F63" s="6" t="s">
        <v>245</v>
      </c>
      <c r="G63" s="10" t="s">
        <v>2</v>
      </c>
      <c r="H63" s="11">
        <v>143957.5</v>
      </c>
      <c r="I63" s="10" t="s">
        <v>244</v>
      </c>
      <c r="J63" s="11">
        <v>143957.5</v>
      </c>
      <c r="K63" s="6" t="s">
        <v>245</v>
      </c>
      <c r="L63" s="15">
        <v>71978.7</v>
      </c>
      <c r="M63" s="10" t="s">
        <v>244</v>
      </c>
      <c r="N63" s="15">
        <v>0</v>
      </c>
      <c r="O63" s="6" t="s">
        <v>245</v>
      </c>
      <c r="P63" s="6"/>
      <c r="Q63" s="6" t="s">
        <v>234</v>
      </c>
      <c r="R63" s="6" t="s">
        <v>235</v>
      </c>
      <c r="S63" s="6">
        <v>10061</v>
      </c>
      <c r="T63" s="6" t="s">
        <v>232</v>
      </c>
      <c r="U63" s="6">
        <v>104006</v>
      </c>
      <c r="V63" s="6" t="s">
        <v>1</v>
      </c>
      <c r="W63" s="7"/>
      <c r="X63" s="6" t="s">
        <v>232</v>
      </c>
      <c r="Y63" s="12" t="s">
        <v>6</v>
      </c>
    </row>
    <row r="64" spans="1:25" ht="98.25" customHeight="1" x14ac:dyDescent="0.25">
      <c r="A64" s="5">
        <v>10</v>
      </c>
      <c r="B64" s="30"/>
      <c r="C64" s="30" t="s">
        <v>285</v>
      </c>
      <c r="D64" s="30" t="s">
        <v>287</v>
      </c>
      <c r="E64" s="30" t="s">
        <v>265</v>
      </c>
      <c r="F64" s="6" t="s">
        <v>229</v>
      </c>
      <c r="G64" s="10" t="s">
        <v>2</v>
      </c>
      <c r="H64" s="31">
        <v>144090</v>
      </c>
      <c r="I64" s="30" t="s">
        <v>266</v>
      </c>
      <c r="J64" s="31">
        <v>149940</v>
      </c>
      <c r="K64" s="30" t="s">
        <v>266</v>
      </c>
      <c r="L64" s="32">
        <v>149940</v>
      </c>
      <c r="M64" s="30" t="s">
        <v>266</v>
      </c>
      <c r="N64" s="32">
        <v>149940</v>
      </c>
      <c r="O64" s="30" t="s">
        <v>266</v>
      </c>
      <c r="P64" s="33"/>
      <c r="Q64" s="6" t="s">
        <v>234</v>
      </c>
      <c r="R64" s="6" t="s">
        <v>235</v>
      </c>
      <c r="S64" s="6">
        <v>10061</v>
      </c>
      <c r="T64" s="6" t="s">
        <v>232</v>
      </c>
      <c r="U64" s="6">
        <v>104006</v>
      </c>
      <c r="V64" s="6" t="s">
        <v>1</v>
      </c>
      <c r="W64" s="7"/>
      <c r="X64" s="6" t="s">
        <v>232</v>
      </c>
      <c r="Y64" s="12" t="s">
        <v>6</v>
      </c>
    </row>
    <row r="65" spans="1:25" ht="117" customHeight="1" thickBot="1" x14ac:dyDescent="0.3">
      <c r="A65" s="5">
        <v>11</v>
      </c>
      <c r="B65" s="34"/>
      <c r="C65" s="34" t="s">
        <v>252</v>
      </c>
      <c r="D65" s="35" t="s">
        <v>237</v>
      </c>
      <c r="E65" s="34" t="s">
        <v>247</v>
      </c>
      <c r="F65" s="34" t="s">
        <v>229</v>
      </c>
      <c r="G65" s="35" t="s">
        <v>2</v>
      </c>
      <c r="H65" s="36">
        <v>204000</v>
      </c>
      <c r="I65" s="36" t="s">
        <v>248</v>
      </c>
      <c r="J65" s="36">
        <v>0</v>
      </c>
      <c r="K65" s="36" t="s">
        <v>248</v>
      </c>
      <c r="L65" s="36">
        <f>254955+127485</f>
        <v>382440</v>
      </c>
      <c r="M65" s="36" t="s">
        <v>248</v>
      </c>
      <c r="N65" s="37">
        <v>0</v>
      </c>
      <c r="O65" s="36" t="s">
        <v>248</v>
      </c>
      <c r="P65" s="34"/>
      <c r="Q65" s="34" t="s">
        <v>234</v>
      </c>
      <c r="R65" s="34" t="s">
        <v>235</v>
      </c>
      <c r="S65" s="34">
        <v>10061</v>
      </c>
      <c r="T65" s="34" t="s">
        <v>232</v>
      </c>
      <c r="U65" s="34">
        <v>104006</v>
      </c>
      <c r="V65" s="34" t="s">
        <v>1</v>
      </c>
      <c r="W65" s="38"/>
      <c r="X65" s="34" t="s">
        <v>232</v>
      </c>
      <c r="Y65" s="39" t="s">
        <v>6</v>
      </c>
    </row>
    <row r="68" spans="1:25" ht="81" customHeight="1" x14ac:dyDescent="0.25"/>
    <row r="69" spans="1:25" ht="109.5" customHeight="1" x14ac:dyDescent="0.25"/>
  </sheetData>
  <mergeCells count="33">
    <mergeCell ref="W8:W11"/>
    <mergeCell ref="X8:X11"/>
    <mergeCell ref="Y8:Y11"/>
    <mergeCell ref="B9:B11"/>
    <mergeCell ref="C9:C11"/>
    <mergeCell ref="E9:E11"/>
    <mergeCell ref="F9:F11"/>
    <mergeCell ref="S8:S11"/>
    <mergeCell ref="N9:O10"/>
    <mergeCell ref="P8:P11"/>
    <mergeCell ref="Q8:Q11"/>
    <mergeCell ref="R8:R11"/>
    <mergeCell ref="A53:E53"/>
    <mergeCell ref="V8:V11"/>
    <mergeCell ref="A6:P6"/>
    <mergeCell ref="T8:T11"/>
    <mergeCell ref="U8:U11"/>
    <mergeCell ref="A8:A11"/>
    <mergeCell ref="B8:C8"/>
    <mergeCell ref="D8:D11"/>
    <mergeCell ref="E8:G8"/>
    <mergeCell ref="H8:K8"/>
    <mergeCell ref="L8:O8"/>
    <mergeCell ref="J9:K10"/>
    <mergeCell ref="L9:M10"/>
    <mergeCell ref="G9:G11"/>
    <mergeCell ref="H9:I10"/>
    <mergeCell ref="A50:E50"/>
    <mergeCell ref="A1:P1"/>
    <mergeCell ref="A2:P2"/>
    <mergeCell ref="A3:P3"/>
    <mergeCell ref="A4:P4"/>
    <mergeCell ref="A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01.07.18-30.09.18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2018-11-07T13:18:15Z</dcterms:modified>
</cp:coreProperties>
</file>