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<sst xmlns="http://schemas.openxmlformats.org/spreadsheetml/2006/main" count="102" uniqueCount="83">
  <si>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>ՀԱՇՎԵՏՎՈՒԹՅՈՒՆ*</t>
  </si>
  <si>
    <t>Հայաստանի Հանրապետության 2011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</si>
  <si>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</si>
  <si>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</si>
  <si>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</si>
  <si>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</si>
  <si>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</si>
  <si>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</si>
  <si>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</si>
  <si>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</si>
  <si>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</si>
  <si>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</si>
  <si>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</si>
  <si>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</si>
  <si>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</si>
  <si>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</si>
  <si>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</si>
  <si>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Փաստացի սոցիալական ապահովության վճարներ (գործատուի կողմից)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</si>
  <si>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</si>
  <si>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</si>
  <si>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</si>
  <si>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</si>
  <si>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</si>
  <si>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</si>
  <si>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</si>
  <si>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</si>
  <si>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</si>
  <si>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</si>
  <si>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</si>
  <si>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</si>
  <si>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</si>
  <si>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</si>
  <si>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</si>
  <si>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</si>
  <si>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</si>
  <si>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</si>
  <si>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</si>
  <si>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</si>
  <si>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</si>
  <si>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</si>
  <si>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</si>
  <si>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</si>
  <si>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</si>
  <si>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</si>
  <si>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</si>
  <si>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</si>
  <si>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</si>
  <si>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</si>
  <si>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</si>
  <si>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</si>
  <si>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</si>
  <si>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</si>
  <si>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</si>
  <si>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</si>
  <si>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</si>
  <si>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</si>
  <si>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</si>
  <si>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</si>
  <si>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</si>
  <si>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</si>
  <si>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</si>
  <si>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</si>
  <si>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</si>
  <si>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</si>
  <si>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</si>
  <si>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</si>
  <si>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</si>
  <si>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</si>
  <si>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</si>
  <si>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</si>
  <si>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</si>
  <si>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</si>
  <si>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</si>
  <si>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</si>
  <si>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</si>
  <si>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</si>
  <si>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</si>
  <si>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</si>
  <si>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</si>
  <si>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ՈՉ ՖԻՆԱՆՍԱԿԱՆ ԱԿՏԻՎՆԵՐԻ ՕՏԱՐՈՒՄԻՑ ՄՈՒՏՔԵՐ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</si>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</sst>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7">
    <font>
      <sz val="10"/>
      <name val="Arial"/>
      <family val="0"/>
    </font>
    <font>
      <b/>
      <sz val="1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15" applyNumberFormat="1" applyFont="1" applyFill="1" applyAlignment="1">
      <alignment horizontal="center" wrapText="1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 wrapText="1"/>
    </xf>
    <xf numFmtId="166" fontId="4" fillId="0" borderId="1" xfId="19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43" fontId="3" fillId="0" borderId="1" xfId="15" applyNumberFormat="1" applyFont="1" applyFill="1" applyBorder="1" applyAlignment="1">
      <alignment horizontal="right" wrapText="1"/>
    </xf>
    <xf numFmtId="164" fontId="3" fillId="0" borderId="1" xfId="15" applyNumberFormat="1" applyFont="1" applyFill="1" applyBorder="1" applyAlignment="1">
      <alignment horizontal="right" wrapText="1"/>
    </xf>
    <xf numFmtId="166" fontId="3" fillId="0" borderId="1" xfId="19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4" fontId="3" fillId="0" borderId="2" xfId="15" applyNumberFormat="1" applyFont="1" applyFill="1" applyBorder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6" fontId="3" fillId="0" borderId="2" xfId="19" applyNumberFormat="1" applyFont="1" applyBorder="1" applyAlignment="1">
      <alignment horizontal="right" wrapText="1"/>
    </xf>
    <xf numFmtId="166" fontId="4" fillId="0" borderId="2" xfId="19" applyNumberFormat="1" applyFont="1" applyFill="1" applyBorder="1" applyAlignment="1">
      <alignment horizontal="right" wrapText="1"/>
    </xf>
    <xf numFmtId="166" fontId="3" fillId="0" borderId="2" xfId="19" applyNumberFormat="1" applyFont="1" applyFill="1" applyBorder="1" applyAlignment="1">
      <alignment horizontal="right" wrapText="1"/>
    </xf>
    <xf numFmtId="164" fontId="3" fillId="0" borderId="5" xfId="15" applyNumberFormat="1" applyFont="1" applyFill="1" applyBorder="1" applyAlignment="1">
      <alignment/>
    </xf>
    <xf numFmtId="165" fontId="3" fillId="0" borderId="5" xfId="0" applyNumberFormat="1" applyFont="1" applyBorder="1" applyAlignment="1">
      <alignment horizontal="right" wrapText="1"/>
    </xf>
    <xf numFmtId="166" fontId="3" fillId="0" borderId="5" xfId="19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4" fontId="5" fillId="0" borderId="1" xfId="15" applyNumberFormat="1" applyFont="1" applyFill="1" applyBorder="1" applyAlignment="1">
      <alignment horizontal="right" wrapText="1"/>
    </xf>
    <xf numFmtId="164" fontId="5" fillId="0" borderId="2" xfId="15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/>
    </xf>
    <xf numFmtId="166" fontId="6" fillId="0" borderId="5" xfId="19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6" fontId="3" fillId="0" borderId="6" xfId="19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 wrapText="1"/>
    </xf>
    <xf numFmtId="164" fontId="4" fillId="0" borderId="8" xfId="15" applyNumberFormat="1" applyFont="1" applyFill="1" applyBorder="1" applyAlignment="1">
      <alignment horizontal="right" wrapText="1"/>
    </xf>
    <xf numFmtId="164" fontId="4" fillId="0" borderId="9" xfId="15" applyNumberFormat="1" applyFont="1" applyFill="1" applyBorder="1" applyAlignment="1">
      <alignment horizontal="right" wrapText="1"/>
    </xf>
    <xf numFmtId="164" fontId="4" fillId="0" borderId="9" xfId="15" applyNumberFormat="1" applyFont="1" applyBorder="1" applyAlignment="1">
      <alignment horizontal="right" wrapText="1"/>
    </xf>
    <xf numFmtId="166" fontId="4" fillId="0" borderId="9" xfId="19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4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64" fontId="3" fillId="0" borderId="0" xfId="15" applyNumberFormat="1" applyFont="1" applyFill="1" applyAlignment="1">
      <alignment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 topLeftCell="A1">
      <selection activeCell="A1" sqref="A1:H16384"/>
    </sheetView>
  </sheetViews>
  <sheetFormatPr defaultColWidth="9.140625" defaultRowHeight="12.75"/>
  <cols>
    <col min="1" max="1" width="43.28125" style="47" customWidth="1"/>
    <col min="2" max="2" width="15.7109375" style="47" customWidth="1"/>
    <col min="3" max="3" width="15.421875" style="47" customWidth="1"/>
    <col min="4" max="4" width="14.8515625" style="48" customWidth="1"/>
    <col min="5" max="5" width="14.28125" style="48" customWidth="1"/>
    <col min="6" max="6" width="14.57421875" style="7" customWidth="1"/>
    <col min="7" max="7" width="11.8515625" style="7" customWidth="1"/>
    <col min="8" max="8" width="15.140625" style="7" customWidth="1"/>
  </cols>
  <sheetData>
    <row r="2" spans="1:8" ht="16.5">
      <c r="A2" s="1" t="s">
        <v>0</v>
      </c>
      <c r="B2" s="1"/>
      <c r="C2" s="1"/>
      <c r="D2" s="1"/>
      <c r="E2" s="1"/>
      <c r="F2" s="1"/>
      <c r="G2" s="1"/>
      <c r="H2" s="1"/>
    </row>
    <row r="3" spans="1:8" ht="16.5">
      <c r="A3" s="1" t="s">
        <v>1</v>
      </c>
      <c r="B3" s="1"/>
      <c r="C3" s="1"/>
      <c r="D3" s="1"/>
      <c r="E3" s="1"/>
      <c r="F3" s="1"/>
      <c r="G3" s="1"/>
      <c r="H3" s="1"/>
    </row>
    <row r="4" spans="1:8" ht="13.5">
      <c r="A4" s="2" t="s">
        <v>2</v>
      </c>
      <c r="B4" s="2"/>
      <c r="C4" s="2"/>
      <c r="D4" s="2"/>
      <c r="E4" s="2"/>
      <c r="F4" s="2"/>
      <c r="G4" s="2"/>
      <c r="H4" s="2"/>
    </row>
    <row r="5" spans="1:8" ht="13.5">
      <c r="A5" s="2" t="s">
        <v>3</v>
      </c>
      <c r="B5" s="2"/>
      <c r="C5" s="2"/>
      <c r="D5" s="2"/>
      <c r="E5" s="2"/>
      <c r="F5" s="2"/>
      <c r="G5" s="2"/>
      <c r="H5" s="2"/>
    </row>
    <row r="6" spans="1:7" ht="13.5">
      <c r="A6" s="3"/>
      <c r="B6" s="4"/>
      <c r="C6" s="4"/>
      <c r="D6" s="5"/>
      <c r="E6" s="5"/>
      <c r="F6" s="6"/>
      <c r="G6" s="6"/>
    </row>
    <row r="7" spans="1:8" ht="85.5">
      <c r="A7" s="8" t="s">
        <v>4</v>
      </c>
      <c r="B7" s="9" t="s">
        <v>5</v>
      </c>
      <c r="C7" s="10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</row>
    <row r="8" spans="1:8" ht="14.25">
      <c r="A8" s="11" t="s">
        <v>12</v>
      </c>
      <c r="B8" s="12">
        <f>B10+B72</f>
        <v>1001054275.8010001</v>
      </c>
      <c r="C8" s="12">
        <f>C10+C72</f>
        <v>1015461948.15</v>
      </c>
      <c r="D8" s="12">
        <f>D10+D72</f>
        <v>222963021.40000004</v>
      </c>
      <c r="E8" s="12">
        <f>E10+E72</f>
        <v>228504335.85</v>
      </c>
      <c r="F8" s="12">
        <f>F10+F72</f>
        <v>194237264.74</v>
      </c>
      <c r="G8" s="13">
        <f>F8/C8</f>
        <v>0.19127970781560794</v>
      </c>
      <c r="H8" s="13">
        <f>F8/E8</f>
        <v>0.8500375453160138</v>
      </c>
    </row>
    <row r="9" spans="1:8" ht="13.5">
      <c r="A9" s="14" t="s">
        <v>13</v>
      </c>
      <c r="B9" s="15"/>
      <c r="C9" s="16"/>
      <c r="D9" s="15"/>
      <c r="E9" s="16"/>
      <c r="F9" s="16"/>
      <c r="G9" s="17"/>
      <c r="H9" s="17"/>
    </row>
    <row r="10" spans="1:8" ht="14.25">
      <c r="A10" s="18" t="s">
        <v>14</v>
      </c>
      <c r="B10" s="12">
        <f>B12+B16+B24+B28+B32+B49+B65</f>
        <v>838800871.9010001</v>
      </c>
      <c r="C10" s="19">
        <v>849876309.03</v>
      </c>
      <c r="D10" s="19">
        <f>D12+D16+D24+D28+D32+D49+D65</f>
        <v>191774154.70000002</v>
      </c>
      <c r="E10" s="12">
        <v>197096883.23</v>
      </c>
      <c r="F10" s="12">
        <f>F12+F16+F24+F28+F32+F49+F65</f>
        <v>167577549.63</v>
      </c>
      <c r="G10" s="13">
        <f>F10/C10</f>
        <v>0.19717875160123405</v>
      </c>
      <c r="H10" s="13">
        <f aca="true" t="shared" si="0" ref="H10:H72">F10/E10</f>
        <v>0.8502293231823826</v>
      </c>
    </row>
    <row r="11" spans="1:8" ht="13.5">
      <c r="A11" s="14" t="s">
        <v>13</v>
      </c>
      <c r="B11" s="20"/>
      <c r="C11" s="21"/>
      <c r="D11" s="22"/>
      <c r="E11" s="16"/>
      <c r="F11" s="16"/>
      <c r="G11" s="17"/>
      <c r="H11" s="17"/>
    </row>
    <row r="12" spans="1:8" ht="14.25">
      <c r="A12" s="18" t="s">
        <v>15</v>
      </c>
      <c r="B12" s="12">
        <f>B14+B15</f>
        <v>72549212.5009</v>
      </c>
      <c r="C12" s="19">
        <v>77768671.53999999</v>
      </c>
      <c r="D12" s="19">
        <f>D14+D15</f>
        <v>15292013.8</v>
      </c>
      <c r="E12" s="12">
        <v>18112190.24</v>
      </c>
      <c r="F12" s="12">
        <f>F14+F15</f>
        <v>16249700.76</v>
      </c>
      <c r="G12" s="13">
        <f>F12/C12</f>
        <v>0.2089491878698485</v>
      </c>
      <c r="H12" s="13">
        <f t="shared" si="0"/>
        <v>0.8971692845911716</v>
      </c>
    </row>
    <row r="13" spans="1:8" ht="13.5">
      <c r="A13" s="14" t="s">
        <v>13</v>
      </c>
      <c r="B13" s="20"/>
      <c r="C13" s="21"/>
      <c r="D13" s="22"/>
      <c r="E13" s="16"/>
      <c r="F13" s="16"/>
      <c r="G13" s="17"/>
      <c r="H13" s="17"/>
    </row>
    <row r="14" spans="1:8" ht="27">
      <c r="A14" s="14" t="s">
        <v>16</v>
      </c>
      <c r="B14" s="16">
        <v>67127564.5009</v>
      </c>
      <c r="C14" s="22">
        <v>72008496.1</v>
      </c>
      <c r="D14" s="23">
        <v>14249577.4</v>
      </c>
      <c r="E14" s="22">
        <v>16890124.549999997</v>
      </c>
      <c r="F14" s="23">
        <v>15338204.459999999</v>
      </c>
      <c r="G14" s="24">
        <f>F14/C14</f>
        <v>0.2130054825572173</v>
      </c>
      <c r="H14" s="24">
        <f t="shared" si="0"/>
        <v>0.908116717232852</v>
      </c>
    </row>
    <row r="15" spans="1:8" ht="27">
      <c r="A15" s="14" t="s">
        <v>17</v>
      </c>
      <c r="B15" s="16">
        <v>5421648</v>
      </c>
      <c r="C15" s="22">
        <v>5760175.4399999995</v>
      </c>
      <c r="D15" s="23">
        <v>1042436.4</v>
      </c>
      <c r="E15" s="22">
        <v>1222065.69</v>
      </c>
      <c r="F15" s="23">
        <v>911496.3</v>
      </c>
      <c r="G15" s="24">
        <f>F15/C15</f>
        <v>0.15824106565754187</v>
      </c>
      <c r="H15" s="24">
        <f t="shared" si="0"/>
        <v>0.7458652243153967</v>
      </c>
    </row>
    <row r="16" spans="1:8" ht="28.5">
      <c r="A16" s="18" t="s">
        <v>18</v>
      </c>
      <c r="B16" s="12">
        <f>B18+B19+B20+B21+B22+B23</f>
        <v>173230877.70010003</v>
      </c>
      <c r="C16" s="19">
        <v>175490576.60999995</v>
      </c>
      <c r="D16" s="19">
        <f>D18+D19+D20+D21+D22+D23</f>
        <v>34949823.8</v>
      </c>
      <c r="E16" s="19">
        <v>36104633.5</v>
      </c>
      <c r="F16" s="19">
        <f>F18+F19+F20+F21+F22+F23</f>
        <v>29525805.870000005</v>
      </c>
      <c r="G16" s="25">
        <f>F16/C16</f>
        <v>0.16824724404214841</v>
      </c>
      <c r="H16" s="25">
        <f t="shared" si="0"/>
        <v>0.8177843951801922</v>
      </c>
    </row>
    <row r="17" spans="1:8" ht="13.5">
      <c r="A17" s="14" t="s">
        <v>13</v>
      </c>
      <c r="B17" s="20"/>
      <c r="C17" s="21"/>
      <c r="D17" s="22"/>
      <c r="E17" s="22"/>
      <c r="F17" s="22"/>
      <c r="G17" s="26"/>
      <c r="H17" s="26"/>
    </row>
    <row r="18" spans="1:8" ht="13.5">
      <c r="A18" s="14" t="s">
        <v>19</v>
      </c>
      <c r="B18" s="20">
        <v>11357354.4</v>
      </c>
      <c r="C18" s="21">
        <v>11336513.010000002</v>
      </c>
      <c r="D18" s="23">
        <v>3120858.7</v>
      </c>
      <c r="E18" s="22">
        <v>3085357.22</v>
      </c>
      <c r="F18" s="23">
        <v>2033313.14</v>
      </c>
      <c r="G18" s="24">
        <f aca="true" t="shared" si="1" ref="G18:G24">F18/C18</f>
        <v>0.17935966184720142</v>
      </c>
      <c r="H18" s="24">
        <f t="shared" si="0"/>
        <v>0.6590203321740488</v>
      </c>
    </row>
    <row r="19" spans="1:8" ht="13.5">
      <c r="A19" s="14" t="s">
        <v>20</v>
      </c>
      <c r="B19" s="16">
        <v>3399304.7001</v>
      </c>
      <c r="C19" s="22">
        <v>3659342.5</v>
      </c>
      <c r="D19" s="23">
        <v>749264.4</v>
      </c>
      <c r="E19" s="22">
        <v>826760</v>
      </c>
      <c r="F19" s="23">
        <v>573562.89</v>
      </c>
      <c r="G19" s="24">
        <f t="shared" si="1"/>
        <v>0.15673932953802494</v>
      </c>
      <c r="H19" s="24">
        <f t="shared" si="0"/>
        <v>0.6937477502540036</v>
      </c>
    </row>
    <row r="20" spans="1:8" ht="27">
      <c r="A20" s="14" t="s">
        <v>21</v>
      </c>
      <c r="B20" s="16">
        <v>136850554.9</v>
      </c>
      <c r="C20" s="22">
        <v>137738782.6</v>
      </c>
      <c r="D20" s="23">
        <v>26398188.9</v>
      </c>
      <c r="E20" s="22">
        <v>26971825.1</v>
      </c>
      <c r="F20" s="23">
        <v>24972586.28</v>
      </c>
      <c r="G20" s="24">
        <f t="shared" si="1"/>
        <v>0.18130395672598315</v>
      </c>
      <c r="H20" s="24">
        <f t="shared" si="0"/>
        <v>0.9258767690881994</v>
      </c>
    </row>
    <row r="21" spans="1:8" ht="27">
      <c r="A21" s="14" t="s">
        <v>22</v>
      </c>
      <c r="B21" s="16">
        <v>1563016.6</v>
      </c>
      <c r="C21" s="22">
        <v>1554974.6</v>
      </c>
      <c r="D21" s="23">
        <v>369843.7</v>
      </c>
      <c r="E21" s="27">
        <v>381801.7</v>
      </c>
      <c r="F21" s="28">
        <v>115787.71</v>
      </c>
      <c r="G21" s="29">
        <f t="shared" si="1"/>
        <v>0.07446276614421869</v>
      </c>
      <c r="H21" s="29">
        <f t="shared" si="0"/>
        <v>0.30326661719945197</v>
      </c>
    </row>
    <row r="22" spans="1:8" ht="27">
      <c r="A22" s="14" t="s">
        <v>23</v>
      </c>
      <c r="B22" s="16">
        <v>7503413.8</v>
      </c>
      <c r="C22" s="22">
        <v>7667612.8</v>
      </c>
      <c r="D22" s="23">
        <v>1821952.1</v>
      </c>
      <c r="E22" s="22">
        <v>1887205.28</v>
      </c>
      <c r="F22" s="23">
        <v>496790</v>
      </c>
      <c r="G22" s="24">
        <f t="shared" si="1"/>
        <v>0.06479069991640683</v>
      </c>
      <c r="H22" s="24">
        <f t="shared" si="0"/>
        <v>0.26324110326779077</v>
      </c>
    </row>
    <row r="23" spans="1:8" ht="13.5">
      <c r="A23" s="14" t="s">
        <v>24</v>
      </c>
      <c r="B23" s="16">
        <v>12557233.3</v>
      </c>
      <c r="C23" s="22">
        <v>13533351.100000001</v>
      </c>
      <c r="D23" s="23">
        <v>2489716</v>
      </c>
      <c r="E23" s="22">
        <v>2951684.2</v>
      </c>
      <c r="F23" s="23">
        <v>1333765.85</v>
      </c>
      <c r="G23" s="24">
        <f t="shared" si="1"/>
        <v>0.09855399746482599</v>
      </c>
      <c r="H23" s="24">
        <f t="shared" si="0"/>
        <v>0.4518660397341965</v>
      </c>
    </row>
    <row r="24" spans="1:8" ht="14.25">
      <c r="A24" s="18" t="s">
        <v>25</v>
      </c>
      <c r="B24" s="12">
        <f>B26+B27</f>
        <v>42593662.4</v>
      </c>
      <c r="C24" s="19">
        <v>42593662.400000006</v>
      </c>
      <c r="D24" s="19">
        <f>D26+D27</f>
        <v>8123758.6</v>
      </c>
      <c r="E24" s="19">
        <v>8123758.6</v>
      </c>
      <c r="F24" s="19">
        <f>F26+F27</f>
        <v>7570886.13</v>
      </c>
      <c r="G24" s="25">
        <f t="shared" si="1"/>
        <v>0.177746775069523</v>
      </c>
      <c r="H24" s="25">
        <f t="shared" si="0"/>
        <v>0.9319437593825105</v>
      </c>
    </row>
    <row r="25" spans="1:8" ht="13.5">
      <c r="A25" s="14" t="s">
        <v>13</v>
      </c>
      <c r="B25" s="20"/>
      <c r="C25" s="21"/>
      <c r="D25" s="22"/>
      <c r="E25" s="22"/>
      <c r="F25" s="22"/>
      <c r="G25" s="26"/>
      <c r="H25" s="26"/>
    </row>
    <row r="26" spans="1:8" ht="13.5">
      <c r="A26" s="14" t="s">
        <v>26</v>
      </c>
      <c r="B26" s="30">
        <v>24425461.4</v>
      </c>
      <c r="C26" s="23">
        <v>24425461.400000002</v>
      </c>
      <c r="D26" s="23">
        <v>5919317.8</v>
      </c>
      <c r="E26" s="22">
        <v>5919317.8</v>
      </c>
      <c r="F26" s="23">
        <v>5614715.26</v>
      </c>
      <c r="G26" s="24">
        <f>F26/C26</f>
        <v>0.2298714103308607</v>
      </c>
      <c r="H26" s="24">
        <f t="shared" si="0"/>
        <v>0.9485409382817729</v>
      </c>
    </row>
    <row r="27" spans="1:8" ht="13.5">
      <c r="A27" s="14" t="s">
        <v>27</v>
      </c>
      <c r="B27" s="30">
        <v>18168201</v>
      </c>
      <c r="C27" s="23">
        <v>18168201</v>
      </c>
      <c r="D27" s="23">
        <v>2204440.8</v>
      </c>
      <c r="E27" s="22">
        <v>2204440.8</v>
      </c>
      <c r="F27" s="23">
        <v>1956170.87</v>
      </c>
      <c r="G27" s="24">
        <f>F27/C27</f>
        <v>0.10767003678570047</v>
      </c>
      <c r="H27" s="24">
        <f t="shared" si="0"/>
        <v>0.8873773657246773</v>
      </c>
    </row>
    <row r="28" spans="1:8" ht="14.25">
      <c r="A28" s="18" t="s">
        <v>28</v>
      </c>
      <c r="B28" s="12">
        <f>B30+B31</f>
        <v>19007044.8</v>
      </c>
      <c r="C28" s="19">
        <v>19110437.2</v>
      </c>
      <c r="D28" s="19">
        <f>D30+D31</f>
        <v>4145914.6</v>
      </c>
      <c r="E28" s="19">
        <v>4195007</v>
      </c>
      <c r="F28" s="19">
        <f>F30+F31</f>
        <v>3889620.58</v>
      </c>
      <c r="G28" s="25">
        <f>F28/C28</f>
        <v>0.20353383542685252</v>
      </c>
      <c r="H28" s="25">
        <f t="shared" si="0"/>
        <v>0.9272024051449735</v>
      </c>
    </row>
    <row r="29" spans="1:8" ht="13.5">
      <c r="A29" s="14" t="s">
        <v>13</v>
      </c>
      <c r="B29" s="20"/>
      <c r="C29" s="21"/>
      <c r="D29" s="22"/>
      <c r="E29" s="22"/>
      <c r="F29" s="22"/>
      <c r="G29" s="26"/>
      <c r="H29" s="26"/>
    </row>
    <row r="30" spans="1:8" ht="27">
      <c r="A30" s="14" t="s">
        <v>29</v>
      </c>
      <c r="B30" s="16">
        <v>18313630.3</v>
      </c>
      <c r="C30" s="22">
        <v>18417022.7</v>
      </c>
      <c r="D30" s="23">
        <v>4049987.9</v>
      </c>
      <c r="E30" s="22">
        <v>4099080.3</v>
      </c>
      <c r="F30" s="23">
        <v>3835150.48</v>
      </c>
      <c r="G30" s="24">
        <f>F30/C30</f>
        <v>0.2082394392661524</v>
      </c>
      <c r="H30" s="24">
        <f t="shared" si="0"/>
        <v>0.9356124299394671</v>
      </c>
    </row>
    <row r="31" spans="1:8" ht="27">
      <c r="A31" s="14" t="s">
        <v>30</v>
      </c>
      <c r="B31" s="16">
        <v>693414.5</v>
      </c>
      <c r="C31" s="22">
        <v>693414.5</v>
      </c>
      <c r="D31" s="23">
        <v>95926.7</v>
      </c>
      <c r="E31" s="22">
        <v>95926.7</v>
      </c>
      <c r="F31" s="23">
        <v>54470.1</v>
      </c>
      <c r="G31" s="24">
        <f>F31/C31</f>
        <v>0.07855344819007967</v>
      </c>
      <c r="H31" s="24">
        <f t="shared" si="0"/>
        <v>0.5678304371984025</v>
      </c>
    </row>
    <row r="32" spans="1:8" ht="14.25">
      <c r="A32" s="18" t="s">
        <v>31</v>
      </c>
      <c r="B32" s="12">
        <f>B34+B37+B46</f>
        <v>89571166.60000001</v>
      </c>
      <c r="C32" s="19">
        <v>91200891.65</v>
      </c>
      <c r="D32" s="19">
        <f>D34+D37+D46</f>
        <v>22285795.2</v>
      </c>
      <c r="E32" s="19">
        <v>23366666.06</v>
      </c>
      <c r="F32" s="19">
        <f>F34+F37+F46</f>
        <v>18360474.98</v>
      </c>
      <c r="G32" s="25">
        <f>F32/C32</f>
        <v>0.20131902931894197</v>
      </c>
      <c r="H32" s="25">
        <f t="shared" si="0"/>
        <v>0.7857550124118992</v>
      </c>
    </row>
    <row r="33" spans="1:8" ht="13.5">
      <c r="A33" s="14" t="s">
        <v>13</v>
      </c>
      <c r="B33" s="20"/>
      <c r="C33" s="21"/>
      <c r="D33" s="22"/>
      <c r="E33" s="22"/>
      <c r="F33" s="22"/>
      <c r="G33" s="26"/>
      <c r="H33" s="26"/>
    </row>
    <row r="34" spans="1:8" ht="27">
      <c r="A34" s="14" t="s">
        <v>32</v>
      </c>
      <c r="B34" s="20">
        <f>B36</f>
        <v>1461805.2</v>
      </c>
      <c r="C34" s="21">
        <v>1484897.2</v>
      </c>
      <c r="D34" s="23">
        <f>D36</f>
        <v>406567.2</v>
      </c>
      <c r="E34" s="21">
        <v>420362.7</v>
      </c>
      <c r="F34" s="23">
        <f>F36</f>
        <v>378810.53</v>
      </c>
      <c r="G34" s="24">
        <f>F34/C34</f>
        <v>0.25510892605898916</v>
      </c>
      <c r="H34" s="24">
        <f t="shared" si="0"/>
        <v>0.901151624537572</v>
      </c>
    </row>
    <row r="35" spans="1:8" ht="13.5">
      <c r="A35" s="14" t="s">
        <v>13</v>
      </c>
      <c r="B35" s="20"/>
      <c r="C35" s="21"/>
      <c r="D35" s="23"/>
      <c r="E35" s="22"/>
      <c r="F35" s="23"/>
      <c r="G35" s="24"/>
      <c r="H35" s="24"/>
    </row>
    <row r="36" spans="1:8" ht="27">
      <c r="A36" s="14" t="s">
        <v>33</v>
      </c>
      <c r="B36" s="20">
        <v>1461805.2</v>
      </c>
      <c r="C36" s="21">
        <v>1484897.2</v>
      </c>
      <c r="D36" s="23">
        <v>406567.2</v>
      </c>
      <c r="E36" s="22">
        <v>420362.7</v>
      </c>
      <c r="F36" s="23">
        <v>378810.53</v>
      </c>
      <c r="G36" s="24">
        <f>F36/C36</f>
        <v>0.25510892605898916</v>
      </c>
      <c r="H36" s="24">
        <f t="shared" si="0"/>
        <v>0.901151624537572</v>
      </c>
    </row>
    <row r="37" spans="1:8" ht="27">
      <c r="A37" s="14" t="s">
        <v>34</v>
      </c>
      <c r="B37" s="20">
        <f>B39+B40+B41+B42+B43+B44+B45</f>
        <v>87241202.5</v>
      </c>
      <c r="C37" s="21">
        <v>88847835.55</v>
      </c>
      <c r="D37" s="23">
        <f>D39+D40+D41+D42+D43+D44+D45</f>
        <v>21781194</v>
      </c>
      <c r="E37" s="21">
        <v>22848269.36</v>
      </c>
      <c r="F37" s="23">
        <f>F39+F40+F41+F42+F43+F44+F45</f>
        <v>17971664.45</v>
      </c>
      <c r="G37" s="24">
        <f>F37/C37</f>
        <v>0.20227464562022188</v>
      </c>
      <c r="H37" s="24">
        <f t="shared" si="0"/>
        <v>0.7865656766749531</v>
      </c>
    </row>
    <row r="38" spans="1:8" ht="13.5">
      <c r="A38" s="14" t="s">
        <v>35</v>
      </c>
      <c r="B38" s="20"/>
      <c r="C38" s="21"/>
      <c r="D38" s="23"/>
      <c r="E38" s="22"/>
      <c r="F38" s="23"/>
      <c r="G38" s="24"/>
      <c r="H38" s="24"/>
    </row>
    <row r="39" spans="1:8" ht="27">
      <c r="A39" s="14" t="s">
        <v>36</v>
      </c>
      <c r="B39" s="20">
        <v>984064.1</v>
      </c>
      <c r="C39" s="21">
        <v>984064.1</v>
      </c>
      <c r="D39" s="23">
        <v>165903.1</v>
      </c>
      <c r="E39" s="22">
        <v>165903.1</v>
      </c>
      <c r="F39" s="23">
        <v>41686.19</v>
      </c>
      <c r="G39" s="24">
        <f aca="true" t="shared" si="2" ref="G39:G46">F39/C39</f>
        <v>0.04236125471907776</v>
      </c>
      <c r="H39" s="24">
        <f t="shared" si="0"/>
        <v>0.25126830059233374</v>
      </c>
    </row>
    <row r="40" spans="1:8" ht="13.5">
      <c r="A40" s="14" t="s">
        <v>37</v>
      </c>
      <c r="B40" s="20">
        <v>6528089.2</v>
      </c>
      <c r="C40" s="21">
        <v>6833726</v>
      </c>
      <c r="D40" s="23">
        <v>1571175.3</v>
      </c>
      <c r="E40" s="22">
        <v>1569665.1</v>
      </c>
      <c r="F40" s="23">
        <v>700295.4</v>
      </c>
      <c r="G40" s="24">
        <f t="shared" si="2"/>
        <v>0.10247636501668343</v>
      </c>
      <c r="H40" s="24">
        <f t="shared" si="0"/>
        <v>0.44614319322000595</v>
      </c>
    </row>
    <row r="41" spans="1:8" ht="40.5">
      <c r="A41" s="14" t="s">
        <v>38</v>
      </c>
      <c r="B41" s="20">
        <v>32416802.6</v>
      </c>
      <c r="C41" s="21">
        <v>32416802.6</v>
      </c>
      <c r="D41" s="23">
        <v>8104200.7</v>
      </c>
      <c r="E41" s="22">
        <v>8104200.7</v>
      </c>
      <c r="F41" s="23">
        <v>8104200.6</v>
      </c>
      <c r="G41" s="24">
        <f t="shared" si="2"/>
        <v>0.24999999845759</v>
      </c>
      <c r="H41" s="24">
        <f t="shared" si="0"/>
        <v>0.9999999876607202</v>
      </c>
    </row>
    <row r="42" spans="1:8" ht="40.5">
      <c r="A42" s="14" t="s">
        <v>39</v>
      </c>
      <c r="B42" s="31">
        <v>71260.2</v>
      </c>
      <c r="C42" s="32">
        <v>71260.2</v>
      </c>
      <c r="D42" s="23">
        <v>17815.1</v>
      </c>
      <c r="E42" s="32">
        <v>17815.1</v>
      </c>
      <c r="F42" s="23">
        <v>17815</v>
      </c>
      <c r="G42" s="24">
        <f t="shared" si="2"/>
        <v>0.24999929834606135</v>
      </c>
      <c r="H42" s="24">
        <f t="shared" si="0"/>
        <v>0.9999943867842449</v>
      </c>
    </row>
    <row r="43" spans="1:8" ht="40.5">
      <c r="A43" s="14" t="s">
        <v>40</v>
      </c>
      <c r="B43" s="16">
        <v>19532882.2</v>
      </c>
      <c r="C43" s="22">
        <v>19863255.5</v>
      </c>
      <c r="D43" s="23">
        <v>4245159.3</v>
      </c>
      <c r="E43" s="22">
        <v>4480083.71</v>
      </c>
      <c r="F43" s="23">
        <v>3337626.31</v>
      </c>
      <c r="G43" s="24">
        <f t="shared" si="2"/>
        <v>0.16803017561748626</v>
      </c>
      <c r="H43" s="24">
        <f t="shared" si="0"/>
        <v>0.7449919523936752</v>
      </c>
    </row>
    <row r="44" spans="1:8" ht="40.5">
      <c r="A44" s="14" t="s">
        <v>41</v>
      </c>
      <c r="B44" s="16">
        <v>4863565.8</v>
      </c>
      <c r="C44" s="22">
        <v>4967946.3</v>
      </c>
      <c r="D44" s="23">
        <v>1212444.2</v>
      </c>
      <c r="E44" s="22">
        <v>1239451.9</v>
      </c>
      <c r="F44" s="23">
        <v>1168685.65</v>
      </c>
      <c r="G44" s="24">
        <f t="shared" si="2"/>
        <v>0.235245225979999</v>
      </c>
      <c r="H44" s="24">
        <f t="shared" si="0"/>
        <v>0.9429052067288775</v>
      </c>
    </row>
    <row r="45" spans="1:8" ht="13.5">
      <c r="A45" s="14" t="s">
        <v>42</v>
      </c>
      <c r="B45" s="16">
        <v>22844538.4</v>
      </c>
      <c r="C45" s="22">
        <v>23710780.849999998</v>
      </c>
      <c r="D45" s="23">
        <v>6464496.3</v>
      </c>
      <c r="E45" s="22">
        <v>7271149.75</v>
      </c>
      <c r="F45" s="23">
        <v>4601355.3</v>
      </c>
      <c r="G45" s="24">
        <f t="shared" si="2"/>
        <v>0.19406173626711246</v>
      </c>
      <c r="H45" s="24">
        <f t="shared" si="0"/>
        <v>0.6328236191257097</v>
      </c>
    </row>
    <row r="46" spans="1:8" ht="27">
      <c r="A46" s="14" t="s">
        <v>43</v>
      </c>
      <c r="B46" s="16">
        <v>868158.9</v>
      </c>
      <c r="C46" s="22">
        <v>868158.9</v>
      </c>
      <c r="D46" s="23">
        <v>98034</v>
      </c>
      <c r="E46" s="22">
        <v>98034</v>
      </c>
      <c r="F46" s="23">
        <v>10000</v>
      </c>
      <c r="G46" s="24">
        <f t="shared" si="2"/>
        <v>0.01151862867500408</v>
      </c>
      <c r="H46" s="24">
        <f t="shared" si="0"/>
        <v>0.10200542668869984</v>
      </c>
    </row>
    <row r="47" spans="1:8" ht="13.5">
      <c r="A47" s="14" t="s">
        <v>35</v>
      </c>
      <c r="B47" s="20"/>
      <c r="C47" s="33"/>
      <c r="D47" s="34"/>
      <c r="E47" s="22"/>
      <c r="F47" s="34"/>
      <c r="G47" s="35"/>
      <c r="H47" s="35"/>
    </row>
    <row r="48" spans="1:8" ht="13.5">
      <c r="A48" s="14" t="s">
        <v>44</v>
      </c>
      <c r="B48" s="16">
        <v>137080.6</v>
      </c>
      <c r="C48" s="22">
        <v>137080.6</v>
      </c>
      <c r="D48" s="23">
        <v>34270</v>
      </c>
      <c r="E48" s="22">
        <v>34270</v>
      </c>
      <c r="F48" s="23"/>
      <c r="G48" s="24">
        <f>F48/C48</f>
        <v>0</v>
      </c>
      <c r="H48" s="24">
        <f t="shared" si="0"/>
        <v>0</v>
      </c>
    </row>
    <row r="49" spans="1:8" ht="28.5">
      <c r="A49" s="18" t="s">
        <v>45</v>
      </c>
      <c r="B49" s="12">
        <f>B51+B52+B62</f>
        <v>268158567.8</v>
      </c>
      <c r="C49" s="19">
        <v>268162950.79</v>
      </c>
      <c r="D49" s="19">
        <f>D51+D52+D62</f>
        <v>67917811.80000001</v>
      </c>
      <c r="E49" s="19">
        <v>67939194.79</v>
      </c>
      <c r="F49" s="19">
        <f>F51+F52+F62</f>
        <v>62255682.769999996</v>
      </c>
      <c r="G49" s="25">
        <f>F49/C49</f>
        <v>0.23215616693729177</v>
      </c>
      <c r="H49" s="25">
        <f t="shared" si="0"/>
        <v>0.9163441362888133</v>
      </c>
    </row>
    <row r="50" spans="1:8" ht="13.5">
      <c r="A50" s="14" t="s">
        <v>13</v>
      </c>
      <c r="B50" s="20"/>
      <c r="C50" s="21"/>
      <c r="D50" s="22"/>
      <c r="E50" s="22"/>
      <c r="F50" s="22"/>
      <c r="G50" s="26"/>
      <c r="H50" s="26"/>
    </row>
    <row r="51" spans="1:8" ht="13.5">
      <c r="A51" s="14" t="s">
        <v>46</v>
      </c>
      <c r="B51" s="16">
        <v>268040</v>
      </c>
      <c r="C51" s="22">
        <v>268040</v>
      </c>
      <c r="D51" s="23">
        <v>28078.1</v>
      </c>
      <c r="E51" s="22">
        <v>29278.1</v>
      </c>
      <c r="F51" s="23">
        <v>7919.86</v>
      </c>
      <c r="G51" s="24">
        <f>F51/C51</f>
        <v>0.029547306372183255</v>
      </c>
      <c r="H51" s="24">
        <f t="shared" si="0"/>
        <v>0.27050457509196296</v>
      </c>
    </row>
    <row r="52" spans="1:8" ht="27">
      <c r="A52" s="14" t="s">
        <v>47</v>
      </c>
      <c r="B52" s="16">
        <f>B54+B55+B56+B57+B58+B59+B60+B61</f>
        <v>71033316</v>
      </c>
      <c r="C52" s="22">
        <v>71037698.99</v>
      </c>
      <c r="D52" s="23">
        <f>D54+D55+D56+D57+D58+D59+D60+D61</f>
        <v>18675430.6</v>
      </c>
      <c r="E52" s="22">
        <v>18695613.59</v>
      </c>
      <c r="F52" s="23">
        <f>F54+F55+F56+F57+F58+F59+F60+F61</f>
        <v>15684576.110000001</v>
      </c>
      <c r="G52" s="24">
        <f>F52/C52</f>
        <v>0.2207922882216093</v>
      </c>
      <c r="H52" s="24">
        <f t="shared" si="0"/>
        <v>0.8389441744982066</v>
      </c>
    </row>
    <row r="53" spans="1:8" ht="13.5">
      <c r="A53" s="14" t="s">
        <v>13</v>
      </c>
      <c r="B53" s="16"/>
      <c r="C53" s="22"/>
      <c r="D53" s="23"/>
      <c r="E53" s="22"/>
      <c r="F53" s="23"/>
      <c r="G53" s="24"/>
      <c r="H53" s="24"/>
    </row>
    <row r="54" spans="1:8" ht="27">
      <c r="A54" s="14" t="s">
        <v>48</v>
      </c>
      <c r="B54" s="16">
        <v>2562863.5</v>
      </c>
      <c r="C54" s="22">
        <v>2562863.5</v>
      </c>
      <c r="D54" s="23">
        <v>1281431.8</v>
      </c>
      <c r="E54" s="22">
        <v>1239853.6</v>
      </c>
      <c r="F54" s="23">
        <v>1150411</v>
      </c>
      <c r="G54" s="24">
        <f aca="true" t="shared" si="3" ref="G54:G62">F54/C54</f>
        <v>0.4488772031752764</v>
      </c>
      <c r="H54" s="24">
        <f t="shared" si="0"/>
        <v>0.9278603538353237</v>
      </c>
    </row>
    <row r="55" spans="1:8" ht="13.5">
      <c r="A55" s="14" t="s">
        <v>49</v>
      </c>
      <c r="B55" s="16">
        <v>4587228.7</v>
      </c>
      <c r="C55" s="22">
        <v>4587228.7</v>
      </c>
      <c r="D55" s="23">
        <v>1933337.2</v>
      </c>
      <c r="E55" s="22">
        <v>1974915.4</v>
      </c>
      <c r="F55" s="23">
        <v>1867805.49</v>
      </c>
      <c r="G55" s="24">
        <f t="shared" si="3"/>
        <v>0.40717514040666863</v>
      </c>
      <c r="H55" s="24">
        <f t="shared" si="0"/>
        <v>0.9457648109888657</v>
      </c>
    </row>
    <row r="56" spans="1:8" ht="27">
      <c r="A56" s="14" t="s">
        <v>50</v>
      </c>
      <c r="B56" s="16">
        <v>40339701</v>
      </c>
      <c r="C56" s="22">
        <v>40308708.6</v>
      </c>
      <c r="D56" s="23">
        <v>10084925.3</v>
      </c>
      <c r="E56" s="22">
        <v>10053932.9</v>
      </c>
      <c r="F56" s="23">
        <v>8290541</v>
      </c>
      <c r="G56" s="24">
        <f t="shared" si="3"/>
        <v>0.20567617489983292</v>
      </c>
      <c r="H56" s="24">
        <f t="shared" si="0"/>
        <v>0.8246067566255589</v>
      </c>
    </row>
    <row r="57" spans="1:8" ht="13.5">
      <c r="A57" s="14" t="s">
        <v>51</v>
      </c>
      <c r="B57" s="16">
        <v>4878817.4</v>
      </c>
      <c r="C57" s="22">
        <v>4878817.4</v>
      </c>
      <c r="D57" s="23">
        <v>1219704.4</v>
      </c>
      <c r="E57" s="22">
        <v>1219704.4</v>
      </c>
      <c r="F57" s="23">
        <v>694478.15</v>
      </c>
      <c r="G57" s="24">
        <f t="shared" si="3"/>
        <v>0.14234559178213965</v>
      </c>
      <c r="H57" s="24">
        <f t="shared" si="0"/>
        <v>0.5693823437875604</v>
      </c>
    </row>
    <row r="58" spans="1:8" ht="27">
      <c r="A58" s="14" t="s">
        <v>52</v>
      </c>
      <c r="B58" s="16">
        <v>88146</v>
      </c>
      <c r="C58" s="22">
        <v>88146</v>
      </c>
      <c r="D58" s="23">
        <v>30000</v>
      </c>
      <c r="E58" s="22">
        <v>30000</v>
      </c>
      <c r="F58" s="23">
        <v>18000</v>
      </c>
      <c r="G58" s="24">
        <f t="shared" si="3"/>
        <v>0.20420665713702266</v>
      </c>
      <c r="H58" s="24">
        <f t="shared" si="0"/>
        <v>0.6</v>
      </c>
    </row>
    <row r="59" spans="1:8" ht="13.5">
      <c r="A59" s="14" t="s">
        <v>53</v>
      </c>
      <c r="B59" s="16">
        <v>394520</v>
      </c>
      <c r="C59" s="22">
        <v>397906</v>
      </c>
      <c r="D59" s="23">
        <v>98630</v>
      </c>
      <c r="E59" s="22">
        <v>102016</v>
      </c>
      <c r="F59" s="23">
        <v>76282.3</v>
      </c>
      <c r="G59" s="24">
        <f t="shared" si="3"/>
        <v>0.19170934843907858</v>
      </c>
      <c r="H59" s="24">
        <f t="shared" si="0"/>
        <v>0.7477483924090339</v>
      </c>
    </row>
    <row r="60" spans="1:8" ht="27">
      <c r="A60" s="14" t="s">
        <v>54</v>
      </c>
      <c r="B60" s="16">
        <v>2271229.3</v>
      </c>
      <c r="C60" s="22">
        <v>2271229.3</v>
      </c>
      <c r="D60" s="23">
        <v>400678.8</v>
      </c>
      <c r="E60" s="22">
        <v>402118.8</v>
      </c>
      <c r="F60" s="23">
        <v>385822.67</v>
      </c>
      <c r="G60" s="24">
        <f t="shared" si="3"/>
        <v>0.16987394007289358</v>
      </c>
      <c r="H60" s="24">
        <f t="shared" si="0"/>
        <v>0.9594743394240707</v>
      </c>
    </row>
    <row r="61" spans="1:8" ht="13.5">
      <c r="A61" s="14" t="s">
        <v>55</v>
      </c>
      <c r="B61" s="16">
        <v>15910810.1</v>
      </c>
      <c r="C61" s="22">
        <v>15942799.489999998</v>
      </c>
      <c r="D61" s="23">
        <v>3626723.1</v>
      </c>
      <c r="E61" s="22">
        <v>3673072.49</v>
      </c>
      <c r="F61" s="23">
        <v>3201235.5</v>
      </c>
      <c r="G61" s="24">
        <f t="shared" si="3"/>
        <v>0.20079506751671505</v>
      </c>
      <c r="H61" s="24">
        <f t="shared" si="0"/>
        <v>0.8715416068469697</v>
      </c>
    </row>
    <row r="62" spans="1:8" ht="13.5">
      <c r="A62" s="14" t="s">
        <v>56</v>
      </c>
      <c r="B62" s="16">
        <v>196857211.8</v>
      </c>
      <c r="C62" s="22">
        <v>196857211.8</v>
      </c>
      <c r="D62" s="23">
        <f>D64</f>
        <v>49214303.1</v>
      </c>
      <c r="E62" s="22">
        <v>49214303.1</v>
      </c>
      <c r="F62" s="23">
        <f>F64</f>
        <v>46563186.8</v>
      </c>
      <c r="G62" s="24">
        <f t="shared" si="3"/>
        <v>0.23653279640730945</v>
      </c>
      <c r="H62" s="24">
        <f t="shared" si="0"/>
        <v>0.9461311827455299</v>
      </c>
    </row>
    <row r="63" spans="1:8" ht="13.5">
      <c r="A63" s="14" t="s">
        <v>13</v>
      </c>
      <c r="B63" s="36"/>
      <c r="C63" s="34"/>
      <c r="D63" s="23"/>
      <c r="E63" s="22"/>
      <c r="F63" s="23"/>
      <c r="G63" s="24"/>
      <c r="H63" s="24"/>
    </row>
    <row r="64" spans="1:8" ht="13.5">
      <c r="A64" s="14" t="s">
        <v>56</v>
      </c>
      <c r="B64" s="16">
        <v>196857211.8</v>
      </c>
      <c r="C64" s="22">
        <v>196857211.8</v>
      </c>
      <c r="D64" s="23">
        <v>49214303.1</v>
      </c>
      <c r="E64" s="22">
        <v>49214303.1</v>
      </c>
      <c r="F64" s="23">
        <v>46563186.8</v>
      </c>
      <c r="G64" s="24">
        <f>F64/C64</f>
        <v>0.23653279640730945</v>
      </c>
      <c r="H64" s="24">
        <f t="shared" si="0"/>
        <v>0.9461311827455299</v>
      </c>
    </row>
    <row r="65" spans="1:8" ht="14.25">
      <c r="A65" s="18" t="s">
        <v>57</v>
      </c>
      <c r="B65" s="12">
        <f>B67+B68+B69+B70+B71</f>
        <v>173690340.1</v>
      </c>
      <c r="C65" s="19">
        <v>175549118.83999997</v>
      </c>
      <c r="D65" s="19">
        <f>D67+D68+D69+D70+D71</f>
        <v>39059036.9</v>
      </c>
      <c r="E65" s="19">
        <v>39255433.04000001</v>
      </c>
      <c r="F65" s="19">
        <f>F67+F68+F69+F70+F71</f>
        <v>29725378.54</v>
      </c>
      <c r="G65" s="25">
        <f>F65/C65</f>
        <v>0.1693279848763723</v>
      </c>
      <c r="H65" s="25">
        <f t="shared" si="0"/>
        <v>0.7572296683037685</v>
      </c>
    </row>
    <row r="66" spans="1:8" ht="13.5">
      <c r="A66" s="14" t="s">
        <v>13</v>
      </c>
      <c r="B66" s="20"/>
      <c r="C66" s="21"/>
      <c r="D66" s="23"/>
      <c r="E66" s="22"/>
      <c r="F66" s="23"/>
      <c r="G66" s="24"/>
      <c r="H66" s="24"/>
    </row>
    <row r="67" spans="1:8" ht="27">
      <c r="A67" s="14" t="s">
        <v>58</v>
      </c>
      <c r="B67" s="16">
        <v>1986069.9</v>
      </c>
      <c r="C67" s="22">
        <v>2052201.87</v>
      </c>
      <c r="D67" s="23">
        <v>500820.6</v>
      </c>
      <c r="E67" s="22">
        <v>549105.67</v>
      </c>
      <c r="F67" s="23">
        <v>489917.78</v>
      </c>
      <c r="G67" s="24">
        <f aca="true" t="shared" si="4" ref="G67:G72">F67/C67</f>
        <v>0.23872786939815038</v>
      </c>
      <c r="H67" s="24">
        <f t="shared" si="0"/>
        <v>0.8922103827483697</v>
      </c>
    </row>
    <row r="68" spans="1:8" ht="40.5">
      <c r="A68" s="14" t="s">
        <v>59</v>
      </c>
      <c r="B68" s="16">
        <v>83513.9</v>
      </c>
      <c r="C68" s="22">
        <v>294202.15</v>
      </c>
      <c r="D68" s="23">
        <v>31844.6</v>
      </c>
      <c r="E68" s="22">
        <v>237664.85</v>
      </c>
      <c r="F68" s="37">
        <v>178425.05</v>
      </c>
      <c r="G68" s="38">
        <f t="shared" si="4"/>
        <v>0.6064709248385846</v>
      </c>
      <c r="H68" s="38">
        <f t="shared" si="0"/>
        <v>0.7507422742572155</v>
      </c>
    </row>
    <row r="69" spans="1:8" ht="27">
      <c r="A69" s="14" t="s">
        <v>60</v>
      </c>
      <c r="B69" s="16">
        <v>7100.3</v>
      </c>
      <c r="C69" s="22">
        <v>7100.3</v>
      </c>
      <c r="D69" s="23">
        <v>1775.2</v>
      </c>
      <c r="E69" s="22">
        <v>1775.2</v>
      </c>
      <c r="F69" s="23">
        <v>1775.15</v>
      </c>
      <c r="G69" s="24">
        <f t="shared" si="4"/>
        <v>0.25001056293396057</v>
      </c>
      <c r="H69" s="24">
        <f t="shared" si="0"/>
        <v>0.9999718341595314</v>
      </c>
    </row>
    <row r="70" spans="1:8" ht="13.5">
      <c r="A70" s="14" t="s">
        <v>61</v>
      </c>
      <c r="B70" s="20">
        <v>145806688.1</v>
      </c>
      <c r="C70" s="21">
        <v>147683419.82</v>
      </c>
      <c r="D70" s="23">
        <v>32719857.7</v>
      </c>
      <c r="E70" s="22">
        <v>33714187.62</v>
      </c>
      <c r="F70" s="23">
        <v>29055260.56</v>
      </c>
      <c r="G70" s="24">
        <f t="shared" si="4"/>
        <v>0.1967401661974867</v>
      </c>
      <c r="H70" s="24">
        <f t="shared" si="0"/>
        <v>0.8618110834372821</v>
      </c>
    </row>
    <row r="71" spans="1:8" ht="13.5">
      <c r="A71" s="14" t="s">
        <v>62</v>
      </c>
      <c r="B71" s="20">
        <v>25806967.9</v>
      </c>
      <c r="C71" s="21">
        <v>25512194.7</v>
      </c>
      <c r="D71" s="23">
        <v>5804738.8</v>
      </c>
      <c r="E71" s="22">
        <v>4752699.7</v>
      </c>
      <c r="F71" s="23"/>
      <c r="G71" s="24">
        <f t="shared" si="4"/>
        <v>0</v>
      </c>
      <c r="H71" s="24">
        <f t="shared" si="0"/>
        <v>0</v>
      </c>
    </row>
    <row r="72" spans="1:8" ht="28.5">
      <c r="A72" s="18" t="s">
        <v>63</v>
      </c>
      <c r="B72" s="12">
        <f>B74+B94</f>
        <v>162253403.89999998</v>
      </c>
      <c r="C72" s="19">
        <v>165585639.11999997</v>
      </c>
      <c r="D72" s="19">
        <f>D74+D94</f>
        <v>31188866.700000003</v>
      </c>
      <c r="E72" s="19">
        <v>31407452.62</v>
      </c>
      <c r="F72" s="19">
        <f>F74+F94</f>
        <v>26659715.11</v>
      </c>
      <c r="G72" s="25">
        <f t="shared" si="4"/>
        <v>0.16100258000441509</v>
      </c>
      <c r="H72" s="25">
        <f t="shared" si="0"/>
        <v>0.8488340468918933</v>
      </c>
    </row>
    <row r="73" spans="1:8" ht="13.5">
      <c r="A73" s="14" t="s">
        <v>13</v>
      </c>
      <c r="B73" s="20"/>
      <c r="C73" s="21"/>
      <c r="D73" s="22"/>
      <c r="E73" s="22"/>
      <c r="F73" s="22"/>
      <c r="G73" s="26"/>
      <c r="H73" s="26"/>
    </row>
    <row r="74" spans="1:8" ht="28.5">
      <c r="A74" s="18" t="s">
        <v>64</v>
      </c>
      <c r="B74" s="12">
        <f>B76</f>
        <v>162316162.2</v>
      </c>
      <c r="C74" s="12">
        <f>C76</f>
        <v>165648397.42</v>
      </c>
      <c r="D74" s="12">
        <f>D76</f>
        <v>31195066.700000003</v>
      </c>
      <c r="E74" s="12">
        <f>E76</f>
        <v>31413652.62</v>
      </c>
      <c r="F74" s="12">
        <f>F76</f>
        <v>26738284.25</v>
      </c>
      <c r="G74" s="25">
        <f>F74/C74</f>
        <v>0.16141589454804883</v>
      </c>
      <c r="H74" s="25">
        <f aca="true" t="shared" si="5" ref="H74:H98">F74/E74</f>
        <v>0.8511676299933567</v>
      </c>
    </row>
    <row r="75" spans="1:8" ht="13.5">
      <c r="A75" s="14" t="s">
        <v>13</v>
      </c>
      <c r="B75" s="20"/>
      <c r="C75" s="21"/>
      <c r="D75" s="22"/>
      <c r="E75" s="22"/>
      <c r="F75" s="22"/>
      <c r="G75" s="26"/>
      <c r="H75" s="26"/>
    </row>
    <row r="76" spans="1:8" ht="14.25">
      <c r="A76" s="18" t="s">
        <v>65</v>
      </c>
      <c r="B76" s="12">
        <f>B78+B83+B88</f>
        <v>162316162.2</v>
      </c>
      <c r="C76" s="19">
        <v>165648397.42</v>
      </c>
      <c r="D76" s="19">
        <f>D78+D83+D88</f>
        <v>31195066.700000003</v>
      </c>
      <c r="E76" s="19">
        <v>31413652.62</v>
      </c>
      <c r="F76" s="19">
        <f>F78+F83+F88</f>
        <v>26738284.25</v>
      </c>
      <c r="G76" s="25">
        <f>F76/C76</f>
        <v>0.16141589454804883</v>
      </c>
      <c r="H76" s="25">
        <f t="shared" si="5"/>
        <v>0.8511676299933567</v>
      </c>
    </row>
    <row r="77" spans="1:8" ht="13.5">
      <c r="A77" s="14" t="s">
        <v>13</v>
      </c>
      <c r="B77" s="20"/>
      <c r="C77" s="21"/>
      <c r="D77" s="22"/>
      <c r="E77" s="22"/>
      <c r="F77" s="22"/>
      <c r="G77" s="26"/>
      <c r="H77" s="26"/>
    </row>
    <row r="78" spans="1:8" ht="14.25">
      <c r="A78" s="18" t="s">
        <v>66</v>
      </c>
      <c r="B78" s="12">
        <f>B80+B81+B82</f>
        <v>144642017.89999998</v>
      </c>
      <c r="C78" s="19">
        <v>145856142.66</v>
      </c>
      <c r="D78" s="19">
        <f>D80+D81+D82</f>
        <v>26500542.700000003</v>
      </c>
      <c r="E78" s="19">
        <v>26223263.26</v>
      </c>
      <c r="F78" s="19">
        <f>F80+F81+F82</f>
        <v>24103889.48</v>
      </c>
      <c r="G78" s="25">
        <f>F78/C78</f>
        <v>0.16525796610560112</v>
      </c>
      <c r="H78" s="25">
        <f t="shared" si="5"/>
        <v>0.9191796322606113</v>
      </c>
    </row>
    <row r="79" spans="1:8" ht="13.5">
      <c r="A79" s="14" t="s">
        <v>13</v>
      </c>
      <c r="B79" s="20"/>
      <c r="C79" s="21"/>
      <c r="D79" s="22"/>
      <c r="E79" s="22"/>
      <c r="F79" s="22"/>
      <c r="G79" s="26"/>
      <c r="H79" s="26"/>
    </row>
    <row r="80" spans="1:8" ht="13.5">
      <c r="A80" s="14" t="s">
        <v>67</v>
      </c>
      <c r="B80" s="20">
        <v>27059528.5</v>
      </c>
      <c r="C80" s="21">
        <v>26464023.5</v>
      </c>
      <c r="D80" s="23">
        <v>8951111.8</v>
      </c>
      <c r="E80" s="22">
        <v>9040606.8</v>
      </c>
      <c r="F80" s="23">
        <v>9040606.34</v>
      </c>
      <c r="G80" s="24">
        <f>F80/C80</f>
        <v>0.34161873911576596</v>
      </c>
      <c r="H80" s="24">
        <f t="shared" si="5"/>
        <v>0.9999999491184595</v>
      </c>
    </row>
    <row r="81" spans="1:8" ht="13.5">
      <c r="A81" s="14" t="s">
        <v>68</v>
      </c>
      <c r="B81" s="20">
        <v>69727157.6</v>
      </c>
      <c r="C81" s="21">
        <v>69860038.9</v>
      </c>
      <c r="D81" s="23">
        <v>10657859.3</v>
      </c>
      <c r="E81" s="22">
        <v>10014065.5</v>
      </c>
      <c r="F81" s="23">
        <v>8665123.62</v>
      </c>
      <c r="G81" s="24">
        <f>F81/C81</f>
        <v>0.12403548232206894</v>
      </c>
      <c r="H81" s="24">
        <f t="shared" si="5"/>
        <v>0.8652952809226182</v>
      </c>
    </row>
    <row r="82" spans="1:8" ht="27">
      <c r="A82" s="14" t="s">
        <v>69</v>
      </c>
      <c r="B82" s="20">
        <v>47855331.8</v>
      </c>
      <c r="C82" s="21">
        <v>49532080.26</v>
      </c>
      <c r="D82" s="23">
        <v>6891571.6</v>
      </c>
      <c r="E82" s="22">
        <v>7168590.96</v>
      </c>
      <c r="F82" s="23">
        <v>6398159.52</v>
      </c>
      <c r="G82" s="24">
        <f>F82/C82</f>
        <v>0.12917203328459598</v>
      </c>
      <c r="H82" s="24">
        <f t="shared" si="5"/>
        <v>0.8925267958098142</v>
      </c>
    </row>
    <row r="83" spans="1:8" ht="42.75">
      <c r="A83" s="18" t="s">
        <v>70</v>
      </c>
      <c r="B83" s="12">
        <f>B85+B86+B87</f>
        <v>16556229.899999999</v>
      </c>
      <c r="C83" s="19">
        <v>18227987.17</v>
      </c>
      <c r="D83" s="19">
        <f>D85+D86+D87</f>
        <v>4319750.6</v>
      </c>
      <c r="E83" s="19">
        <v>4701598.97</v>
      </c>
      <c r="F83" s="19">
        <f>F85+F86+F87</f>
        <v>2375521.36</v>
      </c>
      <c r="G83" s="25">
        <f>F83/C83</f>
        <v>0.13032274698490473</v>
      </c>
      <c r="H83" s="25">
        <f t="shared" si="5"/>
        <v>0.5052581845363132</v>
      </c>
    </row>
    <row r="84" spans="1:8" ht="13.5">
      <c r="A84" s="14" t="s">
        <v>13</v>
      </c>
      <c r="B84" s="20"/>
      <c r="C84" s="21"/>
      <c r="D84" s="22"/>
      <c r="E84" s="22"/>
      <c r="F84" s="22"/>
      <c r="G84" s="26"/>
      <c r="H84" s="26"/>
    </row>
    <row r="85" spans="1:8" ht="13.5">
      <c r="A85" s="14" t="s">
        <v>71</v>
      </c>
      <c r="B85" s="16">
        <v>418948.5</v>
      </c>
      <c r="C85" s="22">
        <v>1007538.5</v>
      </c>
      <c r="D85" s="23">
        <v>157488.9</v>
      </c>
      <c r="E85" s="22">
        <v>235578.9</v>
      </c>
      <c r="F85" s="23">
        <v>1166</v>
      </c>
      <c r="G85" s="24">
        <f>F85/C85</f>
        <v>0.0011572758758102047</v>
      </c>
      <c r="H85" s="24">
        <f t="shared" si="5"/>
        <v>0.004949509484932649</v>
      </c>
    </row>
    <row r="86" spans="1:8" ht="13.5">
      <c r="A86" s="14" t="s">
        <v>72</v>
      </c>
      <c r="B86" s="16">
        <v>3886585.8</v>
      </c>
      <c r="C86" s="22">
        <v>4594907.67</v>
      </c>
      <c r="D86" s="23">
        <v>608549.3</v>
      </c>
      <c r="E86" s="22">
        <v>779419.67</v>
      </c>
      <c r="F86" s="23">
        <v>59739.4</v>
      </c>
      <c r="G86" s="24">
        <f>F86/C86</f>
        <v>0.013001218803597853</v>
      </c>
      <c r="H86" s="24">
        <f t="shared" si="5"/>
        <v>0.07664599996558978</v>
      </c>
    </row>
    <row r="87" spans="1:8" ht="13.5">
      <c r="A87" s="14" t="s">
        <v>73</v>
      </c>
      <c r="B87" s="16">
        <v>12250695.6</v>
      </c>
      <c r="C87" s="22">
        <v>12625541</v>
      </c>
      <c r="D87" s="23">
        <v>3553712.4</v>
      </c>
      <c r="E87" s="22">
        <v>3686600.4</v>
      </c>
      <c r="F87" s="23">
        <v>2314615.96</v>
      </c>
      <c r="G87" s="24">
        <f>F87/C87</f>
        <v>0.18332806174404725</v>
      </c>
      <c r="H87" s="24">
        <f t="shared" si="5"/>
        <v>0.627845632523666</v>
      </c>
    </row>
    <row r="88" spans="1:8" ht="14.25">
      <c r="A88" s="18" t="s">
        <v>74</v>
      </c>
      <c r="B88" s="12">
        <f>B90+B91+B92+B93</f>
        <v>1117914.4</v>
      </c>
      <c r="C88" s="19">
        <v>1564267.59</v>
      </c>
      <c r="D88" s="19">
        <f>D90+D91+D92+D93</f>
        <v>374773.4</v>
      </c>
      <c r="E88" s="19">
        <v>488790.39</v>
      </c>
      <c r="F88" s="19">
        <f>F90+F91+F92+F93</f>
        <v>258873.40999999997</v>
      </c>
      <c r="G88" s="25">
        <f>F88/C88</f>
        <v>0.16549176857905748</v>
      </c>
      <c r="H88" s="25">
        <f t="shared" si="5"/>
        <v>0.5296204984717477</v>
      </c>
    </row>
    <row r="89" spans="1:8" ht="13.5">
      <c r="A89" s="14" t="s">
        <v>13</v>
      </c>
      <c r="B89" s="20"/>
      <c r="C89" s="21"/>
      <c r="D89" s="22"/>
      <c r="E89" s="22"/>
      <c r="F89" s="22"/>
      <c r="G89" s="26"/>
      <c r="H89" s="26"/>
    </row>
    <row r="90" spans="1:8" ht="13.5">
      <c r="A90" s="14" t="s">
        <v>75</v>
      </c>
      <c r="B90" s="20"/>
      <c r="C90" s="21">
        <v>124791.9</v>
      </c>
      <c r="D90" s="23">
        <v>12479.2</v>
      </c>
      <c r="E90" s="22">
        <v>12479.2</v>
      </c>
      <c r="F90" s="23"/>
      <c r="G90" s="24">
        <f>F90/C90</f>
        <v>0</v>
      </c>
      <c r="H90" s="24">
        <f t="shared" si="5"/>
        <v>0</v>
      </c>
    </row>
    <row r="91" spans="1:8" ht="13.5">
      <c r="A91" s="14" t="s">
        <v>76</v>
      </c>
      <c r="B91" s="16">
        <v>35000</v>
      </c>
      <c r="C91" s="22">
        <v>153500</v>
      </c>
      <c r="D91" s="23">
        <v>2000</v>
      </c>
      <c r="E91" s="22">
        <v>7500</v>
      </c>
      <c r="F91" s="23"/>
      <c r="G91" s="24">
        <f>F91/C91</f>
        <v>0</v>
      </c>
      <c r="H91" s="24">
        <f t="shared" si="5"/>
        <v>0</v>
      </c>
    </row>
    <row r="92" spans="1:8" ht="13.5">
      <c r="A92" s="14" t="s">
        <v>77</v>
      </c>
      <c r="B92" s="16">
        <v>235000</v>
      </c>
      <c r="C92" s="22">
        <v>235000</v>
      </c>
      <c r="D92" s="23">
        <v>67000</v>
      </c>
      <c r="E92" s="22">
        <v>67000</v>
      </c>
      <c r="F92" s="23">
        <v>19793.8</v>
      </c>
      <c r="G92" s="24">
        <f>F92/C92</f>
        <v>0.08422893617021276</v>
      </c>
      <c r="H92" s="24">
        <f t="shared" si="5"/>
        <v>0.29542985074626865</v>
      </c>
    </row>
    <row r="93" spans="1:8" ht="13.5">
      <c r="A93" s="14" t="s">
        <v>78</v>
      </c>
      <c r="B93" s="16">
        <v>847914.4</v>
      </c>
      <c r="C93" s="22">
        <v>1050975.69</v>
      </c>
      <c r="D93" s="23">
        <v>293294.2</v>
      </c>
      <c r="E93" s="22">
        <v>401811.19</v>
      </c>
      <c r="F93" s="23">
        <v>239079.61</v>
      </c>
      <c r="G93" s="24">
        <f>F93/C93</f>
        <v>0.2274834825151855</v>
      </c>
      <c r="H93" s="24">
        <f t="shared" si="5"/>
        <v>0.5950048578786469</v>
      </c>
    </row>
    <row r="94" spans="1:8" ht="29.25" thickBot="1">
      <c r="A94" s="39" t="s">
        <v>79</v>
      </c>
      <c r="B94" s="40">
        <v>-62758.3</v>
      </c>
      <c r="C94" s="41">
        <v>-62758.3</v>
      </c>
      <c r="D94" s="42">
        <v>-6200</v>
      </c>
      <c r="E94" s="41">
        <v>-6200</v>
      </c>
      <c r="F94" s="42">
        <v>-78569.14</v>
      </c>
      <c r="G94" s="43">
        <f>F94/C94</f>
        <v>1.251932254379102</v>
      </c>
      <c r="H94" s="43">
        <f t="shared" si="5"/>
        <v>12.67244193548387</v>
      </c>
    </row>
    <row r="95" spans="1:8" ht="13.5">
      <c r="A95" s="44"/>
      <c r="B95" s="44"/>
      <c r="C95" s="44"/>
      <c r="D95" s="45"/>
      <c r="E95" s="45"/>
      <c r="F95" s="46"/>
      <c r="G95" s="46"/>
      <c r="H95" s="46"/>
    </row>
    <row r="97" spans="1:8" ht="13.5">
      <c r="A97" s="49" t="s">
        <v>80</v>
      </c>
      <c r="B97" s="49"/>
      <c r="C97" s="49"/>
      <c r="D97" s="49"/>
      <c r="E97" s="49"/>
      <c r="F97" s="49"/>
      <c r="G97" s="49"/>
      <c r="H97" s="49"/>
    </row>
    <row r="98" spans="1:8" ht="13.5">
      <c r="A98" s="49" t="s">
        <v>81</v>
      </c>
      <c r="B98" s="49"/>
      <c r="C98" s="49"/>
      <c r="D98" s="49"/>
      <c r="E98" s="49"/>
      <c r="F98" s="49"/>
      <c r="G98" s="49"/>
      <c r="H98" s="49"/>
    </row>
    <row r="99" spans="1:8" ht="13.5">
      <c r="A99" s="49" t="s">
        <v>82</v>
      </c>
      <c r="B99" s="49"/>
      <c r="C99" s="49"/>
      <c r="D99" s="49"/>
      <c r="E99" s="49"/>
      <c r="F99" s="49"/>
      <c r="G99" s="49"/>
      <c r="H99" s="49"/>
    </row>
  </sheetData>
  <mergeCells count="7">
    <mergeCell ref="A97:H97"/>
    <mergeCell ref="A98:H98"/>
    <mergeCell ref="A99:H99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2011-05-13T07:37:39Z</dcterms:modified>
  <cp:category/>
  <cp:version/>
  <cp:contentType/>
  <cp:contentStatus/>
</cp:coreProperties>
</file>