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/>
  </bookViews>
  <sheets>
    <sheet name="01.04.18-30.06.18" sheetId="1" r:id="rId1"/>
  </sheets>
  <calcPr calcId="144525"/>
</workbook>
</file>

<file path=xl/calcChain.xml><?xml version="1.0" encoding="utf-8"?>
<calcChain xmlns="http://schemas.openxmlformats.org/spreadsheetml/2006/main">
  <c r="N48" i="1" l="1"/>
  <c r="L48" i="1"/>
  <c r="J48" i="1"/>
  <c r="L20" i="1" l="1"/>
  <c r="L36" i="1"/>
  <c r="L41" i="1" l="1"/>
  <c r="L42" i="1"/>
  <c r="L14" i="1" l="1"/>
  <c r="L13" i="1"/>
  <c r="L21" i="1" l="1"/>
  <c r="L24" i="1"/>
  <c r="L40" i="1" l="1"/>
  <c r="H51" i="1" l="1"/>
  <c r="L61" i="1" l="1"/>
  <c r="L22" i="1" l="1"/>
  <c r="L23" i="1"/>
  <c r="L28" i="1"/>
  <c r="L50" i="1"/>
  <c r="L51" i="1" s="1"/>
  <c r="J51" i="1"/>
  <c r="N51" i="1"/>
</calcChain>
</file>

<file path=xl/sharedStrings.xml><?xml version="1.0" encoding="utf-8"?>
<sst xmlns="http://schemas.openxmlformats.org/spreadsheetml/2006/main" count="697" uniqueCount="276">
  <si>
    <t>հազ. դրամ</t>
  </si>
  <si>
    <t>ՀՀ ՖՆ աշխատակազմի գործառնական վարչություն</t>
  </si>
  <si>
    <t>գանձապետական հաշիվներից դուրս</t>
  </si>
  <si>
    <t>ՀՀ կառավարության աշխատակազմ ՊԿՀ</t>
  </si>
  <si>
    <t>գանձապետական հաշիվներով</t>
  </si>
  <si>
    <t>Ընդամենը</t>
  </si>
  <si>
    <t>հազ.դրամ</t>
  </si>
  <si>
    <t>ՀՀ կառավարության աշխատակազմ</t>
  </si>
  <si>
    <t>ՖՆ աշխատակազմի գործառնական վարչություն</t>
  </si>
  <si>
    <t>Համաձայն համաձայնագրի</t>
  </si>
  <si>
    <t>արտաբյուջե</t>
  </si>
  <si>
    <t>Տարածքային զարգացման հիմնադրամ</t>
  </si>
  <si>
    <t>ՀՀ կառավարական շենք 0</t>
  </si>
  <si>
    <t xml:space="preserve">Համաշխարհային բանկի աջակցությամբ իրականացվող Սոցիալական ներդրումների և տեղական զարգացման դրամաշնորհային ծրագիր </t>
  </si>
  <si>
    <t>ՀՀ առողջապահության նախարարության Գլոբալ Հիմնադրամի ծրագրերը համակարգող խումբ</t>
  </si>
  <si>
    <t>Կառավարության 3 շենք</t>
  </si>
  <si>
    <t>ՀՀ առողջապահության նախարարություն</t>
  </si>
  <si>
    <t>Աշխողների աշխատավարձ, ներքին գործուղումներ, տպագրական ծառայություններ</t>
  </si>
  <si>
    <t>AAA-111-G-10-002</t>
  </si>
  <si>
    <t>ՀՀ ԱՎԾ</t>
  </si>
  <si>
    <t>900001300003</t>
  </si>
  <si>
    <t>ք. Երևան, Կառավարական 3շենք</t>
  </si>
  <si>
    <t>ՀՀ Ազգային վիճակագրական ծառայություն</t>
  </si>
  <si>
    <t>Հայաստանի ժողովրդագրության և առողջության հարցերի հետազոտություն</t>
  </si>
  <si>
    <t>ԱՄՆ-ի միջազգային զարգացման գործակալություն</t>
  </si>
  <si>
    <t>15.06.15թ.</t>
  </si>
  <si>
    <t>«Գերմանահայկական հիմնադրամ» ԾԿԳ</t>
  </si>
  <si>
    <t>ՀՀ կենտրոնական բանկ</t>
  </si>
  <si>
    <t>Վ.Սարգսյան 6, 0010 ք. Երևան</t>
  </si>
  <si>
    <t>&lt;&lt;Գերմանական հիմնադրամ &gt;&gt; ԾԿԳ</t>
  </si>
  <si>
    <t xml:space="preserve">Որպես դրամաշնորհի պայամանագրային գումար հաշվարկված է 2.000.000Եվրո  գումարին համարժեք ՀՀ դրամ 30.06.2015 դրությամբ 531.36 </t>
  </si>
  <si>
    <t>Օժանդակ միջոցներ տեխնիկական աջակցություն</t>
  </si>
  <si>
    <t>Վերականգնվող էներգիայի աջակցում</t>
  </si>
  <si>
    <t>KFW, ԳԴՀ բանկ</t>
  </si>
  <si>
    <t>24.11.2004</t>
  </si>
  <si>
    <t>BMZ-2004.70153</t>
  </si>
  <si>
    <t>ՀՀ կառավարություն</t>
  </si>
  <si>
    <t>Գանձապետական հաշիվներով</t>
  </si>
  <si>
    <t>ՀՀ պետական բյուջե</t>
  </si>
  <si>
    <t>ՀՀ տարածքային կառավարման նախարարություն</t>
  </si>
  <si>
    <t>ՀՀ ՏԿՆ ջրային տնտեսության պետական կոմիտե</t>
  </si>
  <si>
    <t>Այլ ծախսեր</t>
  </si>
  <si>
    <t>ՀՀ կառավարական շենք 1</t>
  </si>
  <si>
    <t>խոշորացված համայնքներին աջակցություն</t>
  </si>
  <si>
    <t>ԱՄՆ Միջազգային զարգացման գործակալության աջակցությամբ իրականացվող Տեղական ինքնակառավարման բարեփոխումների դրամաշնորհային ծրագրի</t>
  </si>
  <si>
    <t>ԱՄՆ Միջազգային զարգացման գործակալության</t>
  </si>
  <si>
    <t>10.08.2016</t>
  </si>
  <si>
    <t>111-IL-15-0003</t>
  </si>
  <si>
    <t>ապրանքներ, խորհրդատվական ծառայություններ, ներառյալ աուդիտ, վերապատրաստում և սեմինարներ</t>
  </si>
  <si>
    <t>Գլոբալ հիմնադրամի աջակցությամբ իրականացվող &lt;&lt;Հայաստանի Հանրապետությունում ՄԻԱՎ/ՁԻԱՀ-ի դեմ պայքարի ազգային ծրագրին աջակցություն&gt;&gt; դրամաշնորհային ծրագիր</t>
  </si>
  <si>
    <t>Գլոբալ հիմնադրամ</t>
  </si>
  <si>
    <t>11.12.2015թ</t>
  </si>
  <si>
    <t xml:space="preserve"> 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</si>
  <si>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>09.12.2015թ</t>
  </si>
  <si>
    <t>Առողջապահական ԾԻԳ</t>
  </si>
  <si>
    <t>ՀՀ Առողջապահության նախարարություն</t>
  </si>
  <si>
    <t>ՀՀԱռողջապահական ԾԻԳ</t>
  </si>
  <si>
    <t>Հաշվետու ժամանակահատվածի համար գումարի հաշվարկները կատարվում են փաստացի ստացման նախորդ օրվա ՀՀ ԿԲ-ի դրությամբ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</si>
  <si>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</si>
  <si>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Միջազգային Զարգացման Ընկերակցություն</t>
  </si>
  <si>
    <t>11.07.2013թ</t>
  </si>
  <si>
    <t>Դրամաշնորհ TF 014138</t>
  </si>
  <si>
    <t>եվրո/հազ. դրամ</t>
  </si>
  <si>
    <t>&lt;&lt;Կարեն Դեմիրճյանի անվան Երևանի Մետրոպոլիտեն&gt;&gt; ՓԲԸ</t>
  </si>
  <si>
    <t>06 03 01 30</t>
  </si>
  <si>
    <t>Արգիշտի 1</t>
  </si>
  <si>
    <t>Երևանի քաղաքապետարան</t>
  </si>
  <si>
    <t>Վերակառուցման և զարգացման եվրոպական բանկի աջակցությամբ իրականացվող «Երևանի քաղաքային լուսավորության» դրամաշնորհային ծրագիր (Երևան համայնքի ղեկավարին պետության կողմից պատվիրակված լիազորություն)</t>
  </si>
  <si>
    <t>Վերակառուցման և զարգացման բանկ (ՎԶԵԲ)</t>
  </si>
  <si>
    <t>Արևելյան Եվրոպայի էներգախնայողության և բնապահպանական գործընկերության ֆոնդի աջակցությամբ իրականացվող &lt;&lt;Երևանի քաղաքային լուսավորության&gt;&gt; դրամաշնորհային ծրագիր (Երևան համայնքի ղեկավարին պետության կողմից պատվիրակված լիազորություն)</t>
  </si>
  <si>
    <t xml:space="preserve">Գերմանիայի զարգացման և Եվրոպական միության հարևանության ներդրումային բանկ </t>
  </si>
  <si>
    <t>08.12.2015թ.</t>
  </si>
  <si>
    <t>2020 61554</t>
  </si>
  <si>
    <t>ապրանքներ, աշխատանքներ և ծառայություններ</t>
  </si>
  <si>
    <t>Վերակառուցման և զարգացման եվրոպական բանկ (ՎԶԵԲ)</t>
  </si>
  <si>
    <t>ԵՄ Հարևանության Ներդրումային Ծրագիրը (ՀՆԾ)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</si>
  <si>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</si>
  <si>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Հանրապետության հրապարակ, Կառա տուն 3</t>
  </si>
  <si>
    <t>ՀՀ տարածքային կառավարման և զարգացման նախարարություն</t>
  </si>
  <si>
    <t>այլ ծախսեր</t>
  </si>
  <si>
    <t>Վերակառուցման և զարգացման եվրոպական բանկ</t>
  </si>
  <si>
    <t>Վերակառուցման և զարգացման եվրոպական բանկի աջակցությամբ իրականացվող «Կոտայքի մարզի կոշտ թափոնների կառավարման» դրամաշնորհային ծրագիր</t>
  </si>
  <si>
    <t>ՀՀ տարածքներին զարգացմանն ուղղված միջոցառումներ</t>
  </si>
  <si>
    <t>Համաշխարհային բանկ</t>
  </si>
  <si>
    <t>23.09.2016</t>
  </si>
  <si>
    <t>TFOA3230</t>
  </si>
  <si>
    <t>Եվրոպական միության աջակցությամբ իրականացվող Հայաստանի տարածքային զարգացման դրամաշնորհային ծրագիր</t>
  </si>
  <si>
    <t>04 05 05 05</t>
  </si>
  <si>
    <t>ապրանքներ, աշխատանքներ և խորհրդատվական ծառայություններ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</si>
  <si>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</si>
  <si>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28.09.14թ.</t>
  </si>
  <si>
    <t>«Հյուսիս-Հարավ ճանապարհային միջանցքի ներդրումային ծրագրի իրականացման կազմակերպություն» ՊՈԱԿ</t>
  </si>
  <si>
    <t>04 05 01</t>
  </si>
  <si>
    <t>10 40 18</t>
  </si>
  <si>
    <t>ՀՀ տրանսպորտի և կապի նախարարություն</t>
  </si>
  <si>
    <t>ՀՀ ք. Երևան, Թումանյան 38</t>
  </si>
  <si>
    <t>ծառայություններ</t>
  </si>
  <si>
    <t>Եվրոպական ներդրումային բանկի աջակցությամբ իրականացվող Հյուսիս-Հարավ տրանսպորտային միջանցքի ծրագիր (3-րդ տրանշ)</t>
  </si>
  <si>
    <t>Եվրոպական ներդրումային բանկ Լյուքսեմբուրգ</t>
  </si>
  <si>
    <t>18.11.2016</t>
  </si>
  <si>
    <t>fi No 82.634 serias No 2010 0130</t>
  </si>
  <si>
    <t>«Բարձրավոլտ էլեկտրացանցեր» ՓԲԸ</t>
  </si>
  <si>
    <t>ք. Երևան Զորավար Անդրանիկի 1</t>
  </si>
  <si>
    <t>խորհրդատվություն,շենքեր, շինությունների կապիտալ վերանորոգմում և սարքավորումների ձեռք բերում</t>
  </si>
  <si>
    <t>ՀՀ էներգետիկայի և բնական պաշարների նախարարություն</t>
  </si>
  <si>
    <t>ք. Երևան,  Արմենակյան 129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</si>
  <si>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</si>
  <si>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05.06.2015թ.</t>
  </si>
  <si>
    <t>TF0A0418</t>
  </si>
  <si>
    <t>Համաշխարհային բանկի աջակցությամբ իրականացվող Երկրաջերմային հետախուզական հորատման դրամաշնորհային ծրագիր</t>
  </si>
  <si>
    <t>16.06.2015թ.</t>
  </si>
  <si>
    <t>TF0A0544</t>
  </si>
  <si>
    <t>Խորհրդատվություն և կարողությունների զարգացում</t>
  </si>
  <si>
    <t xml:space="preserve">ՌԴ-ի  աջակցությամբ իրականացվող Հայկական ԱԷԿ-ի N2 էներգաբլոկի շահագործման նախագծային ժամկետի երկարացման դրամաշնորհային ծրագիր </t>
  </si>
  <si>
    <t>ՌԴ</t>
  </si>
  <si>
    <t>05.02.2015</t>
  </si>
  <si>
    <t>«Գյուղական տարածքների տնտեսական զարգացման» ԾԻԳ ՊՀ</t>
  </si>
  <si>
    <t>04 02 01 25</t>
  </si>
  <si>
    <t>Երևան, Տիգրան Մեծ 4</t>
  </si>
  <si>
    <t>ՀՀ պետական  բյուջե</t>
  </si>
  <si>
    <t>ԳԶՄՀ</t>
  </si>
  <si>
    <t>12.11.2014</t>
  </si>
  <si>
    <t>15.06.2016</t>
  </si>
  <si>
    <t>«Արտասահմանյան ֆինանսական ծրագրերի կառավարման կենտրոն</t>
  </si>
  <si>
    <t>900000903410</t>
  </si>
  <si>
    <t>ՀՀ ՖՆ</t>
  </si>
  <si>
    <t>Երևան 10, Հանրապետության Հրապարակ Կառավարական տուն հ. 1</t>
  </si>
  <si>
    <t>ՀՀ ՖՆ «Արտասահմանյան ֆինանսական ծրագրերի կառավարման կենտրոն»</t>
  </si>
  <si>
    <t>Ըստ պայմանագրի</t>
  </si>
  <si>
    <t>Համաշխարհային բանկի աջակցությամբ իրականացվող Հայաստանի կենսապայմանների ամբողջացված հետազոտության ընդլայնման դրամաշնորհային ծրագիր</t>
  </si>
  <si>
    <t>28.12.2016</t>
  </si>
  <si>
    <t>TF0A3852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</si>
  <si>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ծրագիր</t>
  </si>
  <si>
    <t>TF00A4543</t>
  </si>
  <si>
    <t>խորհրդատվություն, ուսուցում և խորհրդատվական ծախսեր</t>
  </si>
  <si>
    <t xml:space="preserve">գանձապետական հաշիվներով </t>
  </si>
  <si>
    <t>Հազարամյակի մարտահրավեր դրամաշնորհային ծրագիր</t>
  </si>
  <si>
    <t>ԱՄՆ կառավարություն</t>
  </si>
  <si>
    <t>Հոկտեմբեր 2011թ.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</si>
  <si>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</si>
  <si>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</si>
  <si>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</si>
  <si>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</si>
  <si>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</si>
  <si>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</si>
  <si>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</si>
  <si>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</si>
  <si>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</si>
  <si>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</si>
  <si>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</si>
  <si>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</si>
  <si>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</si>
  <si>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</si>
  <si>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</si>
  <si>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</si>
  <si>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</si>
  <si>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</si>
  <si>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</si>
  <si>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</si>
  <si>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</si>
  <si>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3</t>
  </si>
  <si>
    <t>Ուղղությունը</t>
  </si>
  <si>
    <t>Գումարը</t>
  </si>
  <si>
    <t>Հաշվետու ժամանակահատվածի համար</t>
  </si>
  <si>
    <t>Ընդհանուր ծրագրի համար</t>
  </si>
  <si>
    <t>Շրջանառման եղանակը (գանձապետական հաշիվներով/ գանձապետական հաշիվներից դուրս)</t>
  </si>
  <si>
    <t>Ուղղությունը (Հայաստանի Հանրապետության պետական բյուջե/ արտաբյուջե,այլ)</t>
  </si>
  <si>
    <t>Ծրագրի անվանումը</t>
  </si>
  <si>
    <t>Ամսաթիվը</t>
  </si>
  <si>
    <t>Հերթական համարը</t>
  </si>
  <si>
    <t>8. Ծրագիր իրականացնողը</t>
  </si>
  <si>
    <t>7.Հիմնարկի տեղական գանձապետական բաժանմունքում հաշվառման վայրը</t>
  </si>
  <si>
    <t>6. Հիմնարկը սպասարկող տեղական գանձապետական բաժանմունքի անվանումը</t>
  </si>
  <si>
    <t>5. Պետական կառավարման վերադաս մարմնի կոդը ըստ բյոըջետային ծախսերի գերատեսչական դասակարգման</t>
  </si>
  <si>
    <t xml:space="preserve">4. Պետական կառավարման վերադաս մարմնի անվանումը </t>
  </si>
  <si>
    <t>3. Հիմնարկի տեղաբաշխման մարզի կոդը ըստ բյուջետային ծախսերի տարածքային դասակարգման</t>
  </si>
  <si>
    <t>2. Փոստային հասցեն</t>
  </si>
  <si>
    <t xml:space="preserve"> 1. Հիմնարկի անվանումը  </t>
  </si>
  <si>
    <t>Այլ տեղեկություններ</t>
  </si>
  <si>
    <t>Պայմանագրով կամ համաձայնագրով դրամաշնորհի շրջանակներում փաստացի</t>
  </si>
  <si>
    <t>Պայմանագրով կամ համաձայնագրով դրամաշնորհի շրջանակներում նախատեսված</t>
  </si>
  <si>
    <t>Դրամաշնորհի</t>
  </si>
  <si>
    <t>Դրամաշնորհը տրամադրող միջազգային կազմակերպությունը, օտարերկրյա պետությունը կամ այլ անձը</t>
  </si>
  <si>
    <t>Դրամաշնորհի տրամադրման պայմանագրի կամ համաձայնագրի</t>
  </si>
  <si>
    <t>Հերթական համար</t>
  </si>
  <si>
    <t xml:space="preserve"> 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</si>
  <si>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</si>
  <si>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Հաշվետվություն</t>
  </si>
  <si>
    <t>Օրինակելի ձև Հ-12-Բ</t>
  </si>
  <si>
    <t xml:space="preserve">ՀՀ ֆինանսների և էկոնոմիկայի նախարարի 2003թ-ի մայիսի 21-ի N 449-Ն հրամանի </t>
  </si>
  <si>
    <t>Հավելված 3</t>
  </si>
  <si>
    <t xml:space="preserve">«Վերակառուցման և զարգացման եվրոպական բանկի  աջակցությամբ իրականացվող Գյումրու քաղաքային ճանապարհներ» դրամաշնորհային ծրագիր (Տրանշ Ա) </t>
  </si>
  <si>
    <t>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</si>
  <si>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 xml:space="preserve">ՌԴ-ի կառավարության աջակցությամբ իրականացվող ԵՏՄ-ի անդամակցության շրջանակներում ՀՀ-ին տեխնիկական և ֆինանսական  աջակցություն ցուցաբերելու դրամաշնորհային ծրագիր </t>
  </si>
  <si>
    <t>Ք. Երևան Կոմիտասի 49/4</t>
  </si>
  <si>
    <t>Գրանդ Թորոնթոն  ՓԲԸ</t>
  </si>
  <si>
    <t>11.04.2016</t>
  </si>
  <si>
    <t>Արևելյան Եվրոպայի էներգախնայողության և բնապահպանական գործընկերության ֆոնդ</t>
  </si>
  <si>
    <t>«Ջրային տնտեսության» ԾԻԳ</t>
  </si>
  <si>
    <t>Շենքերի և շինությունների շինարարության և նախագծահետազոտական ծախսեր</t>
  </si>
  <si>
    <t xml:space="preserve"> Գերմանիայի զարգացման վարկերի բանկի  և Եվրոպական միության Հարևանության ներդրումային գործիքի աջակցությամբ իրականացվող ջրամատակարարման և ջրահեռացման ենթակառուցվածքների 3 փուլ</t>
  </si>
  <si>
    <t>ՀՀ ԷԵԲՊՆ ջրային տնտեսության պետական կոմիտե</t>
  </si>
  <si>
    <t>Շենքերի և շինությունների կապիտալ վերանորոգում</t>
  </si>
  <si>
    <t>Նախագծահետազոտական ծախսեր</t>
  </si>
  <si>
    <t>Վերակառուցման և զարգացման եվրոպական բանկի աջակցությամբ իրականացվող Երևանի ջրամատակարարման բարելավման դրամաշնորհային 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</si>
  <si>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 ծրագիր</t>
  </si>
  <si>
    <t>ԵՄ Հարևանության Ներդրումային Բանկ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</si>
  <si>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դրամաշնորհային ծրագիր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</si>
  <si>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</si>
  <si>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Արևելյան Եվրոպայի էներգախնայողության և բնապահպանական գործընկերության ֆոնդի աջակցությամբ</t>
  </si>
  <si>
    <t>հազար դրամ</t>
  </si>
  <si>
    <t>ՋիԷմՍիես Պրահա կազմակերպություն</t>
  </si>
  <si>
    <t xml:space="preserve">Եվրոպական միության հարևանության ներդրումային գործիքի աջակցությամբ իրականացվող «Երևանի կոշտ թափոնների կառավարման» դրամաշնորհային ծրագիր </t>
  </si>
  <si>
    <t xml:space="preserve">Եվրոպական միության հարևանության ներդրումային գործիքի աջակցությամբ </t>
  </si>
  <si>
    <t>Cowi Als</t>
  </si>
  <si>
    <t>Եվրո</t>
  </si>
  <si>
    <t xml:space="preserve"> Համաշխարհային Բանկի աջակցությամբ իրականացվող Մաստարայի ջրամբարի նախապատրաստման դրամաշնորհային ծրագիր   </t>
  </si>
  <si>
    <t>15.07.2016</t>
  </si>
  <si>
    <t>TF0A2706</t>
  </si>
  <si>
    <t xml:space="preserve">ԱՄՆ դոլար 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</si>
  <si>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</si>
  <si>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>23.03.2017</t>
  </si>
  <si>
    <t>TF0A4449</t>
  </si>
  <si>
    <t>ՀՓԻ</t>
  </si>
  <si>
    <t xml:space="preserve">Գյուղատնտեսության զարգացման միջազգային հիմնադրամի աջակցությամբ իրականացվող «Ենթակառուցվածքների և գյուղական ֆինանսավորման աջակցություն» դրամաշնորհային ծրագիր 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</si>
  <si>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</si>
  <si>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>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ծրագիր</t>
  </si>
  <si>
    <t>30.06.2017</t>
  </si>
  <si>
    <t>Հազ.դրամ</t>
  </si>
  <si>
    <t>21.10.2016</t>
  </si>
  <si>
    <t>ՄԱԿ-ի շրջակա միջավայրի ծրագիր ՅՈՒՆԵՊ</t>
  </si>
  <si>
    <t>Հըայաստան/ՄԱԿ-ի շրջակա միջավայրի ծրագրի գործընկերության ներգրավումը քիմիկատներիի օրենսդրության և արդյունաբերության զարգացմանը</t>
  </si>
  <si>
    <t>Այլ</t>
  </si>
  <si>
    <t>Աջակցություն օրենսդրության և արդյունաբերության զարգացմանը</t>
  </si>
  <si>
    <t>ք. Երևան 0047, Չարենցի 46</t>
  </si>
  <si>
    <t>ՀՀ Բնապահպանության նախարարություն</t>
  </si>
  <si>
    <t>15.03.2015</t>
  </si>
  <si>
    <t>Բնապահպանական ծրագրերի իրականացման գրասենյակ</t>
  </si>
  <si>
    <t>ք. Երևան 0047, Ա. Արմենակյան 129</t>
  </si>
  <si>
    <t>15.03.2017</t>
  </si>
  <si>
    <t>Հարավային Կովկասի Բնության Հիմնադրամ</t>
  </si>
  <si>
    <t>Արփի լիճ ազգային պարկի դրամաշնորհային  ծրագիր</t>
  </si>
  <si>
    <t>Համակարգչային տեխնիկայի ձեռք բերում</t>
  </si>
  <si>
    <t>Խոսրովի պետական արգելոցի դրամաշնորհային ծրագիր</t>
  </si>
  <si>
    <t>Որոշակի ԱՊՏ-ի ընթացիկ ծախսերի ֆինանսավորում</t>
  </si>
  <si>
    <t>17.03.2016</t>
  </si>
  <si>
    <t>Կովկասի Բնության Հիմնադրամ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</si>
  <si>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</si>
  <si>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</si>
  <si>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«Զանգեզուր» ԿՀ ՊՈԱԿ-ի Դրամաշնորհային պայմանագիր</t>
  </si>
  <si>
    <t>«Առկա լավագույն տեխնոլոգիայի կամ բնապահպանական իմաստով լավագույն տնտեսական գործունեության մեթոդաբանության կիրառումը՝ բաց այրման աղբյուրներից կայուն օրգանական աղտոտիչների ոչ կանխամտածված արտանետումների նվազեցման համար»</t>
  </si>
  <si>
    <t>Ոչ կանխամտածված առաջաջացող դիօքսինների արտանետումների գույքագրման անցկացում՝ հատուկ ուշադրություն դարձնելով կազմակերպված և ոչ կազմակերպված աղբավայրերին</t>
  </si>
  <si>
    <t>BMZ-N-2009.6657.2</t>
  </si>
  <si>
    <t>28.05.2013</t>
  </si>
  <si>
    <t>Շրջակա միջավայրի պահպանություն</t>
  </si>
  <si>
    <t>19.02.2016</t>
  </si>
  <si>
    <t>28.02.2018</t>
  </si>
  <si>
    <t>11.01.2018</t>
  </si>
  <si>
    <t>ՄԱԿ-ի Հարմարվողականության հիմնադիր</t>
  </si>
  <si>
    <t>«Արթիկ քաղաքի փակված քարհանքի թափոնների ջրհեղեղների կառավարում» ծրագիր</t>
  </si>
  <si>
    <t>Ամբողջական ծրագրային հայտի մշկում</t>
  </si>
  <si>
    <t>9. Տարադրամի արժույթը  ըստ համաձայնագրի</t>
  </si>
  <si>
    <t>եվրո</t>
  </si>
  <si>
    <t>2018թ. Տարեկան բյուջեում կատարվել է միջծրագրային վերաբաշխում համաձայն ՀՀ ֆինանսների նախարարությանը ուղղված թիվ 03/19.2/640-18 գրության</t>
  </si>
  <si>
    <t>28.04.2017</t>
  </si>
  <si>
    <t>ՀՀ ԷԵԲՊՆ ջրային կոմիտե</t>
  </si>
  <si>
    <t>Վարդանանց 13ա</t>
  </si>
  <si>
    <t>01.06.2018</t>
  </si>
  <si>
    <t>ՀՀ բնության հատուկ պահպանվող տարածքների հարակից էկոհամակարգեր կայուն կառավարում և համայնքների կարողությունների հզորացում</t>
  </si>
  <si>
    <t>Համաշխարհային բանկի աջակցությամբ իրակա-նացվող «Հանքարդյունաբերության ոլորտի քաղաքա-կանության ծրագիր» դրամաշնորհային ծրագիր</t>
  </si>
  <si>
    <t>01.03.2017</t>
  </si>
  <si>
    <t>Կանաչ կլիմա հիմնադրամ</t>
  </si>
  <si>
    <t>Բնության աջակցություն</t>
  </si>
  <si>
    <t>Ռազմավարական շրջանակների հստակեցում</t>
  </si>
  <si>
    <t>01.04.2018-30.06.2018թթ. ժամանակահատվածի համար</t>
  </si>
  <si>
    <t>Նիդերլանդներից վերադարձող Հայաստանի քաղաքացիներին վերաինտեգրման օգնության շրջանակներում խորհրդատվության և ուղղորդման ծառայության մատուցման  մասին դրամաշնորհային ծրագիր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</si>
</sst>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color indexed="8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  <font>
      <b/>
      <sz val="8"/>
      <color indexed="8"/>
      <name val="GHEA Grapal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6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164" fontId="2" fillId="2" borderId="2" xfId="2" applyNumberFormat="1" applyFont="1" applyFill="1" applyBorder="1" applyAlignment="1">
      <alignment horizontal="center" vertical="center" wrapText="1"/>
    </xf>
    <xf numFmtId="44" fontId="2" fillId="2" borderId="2" xfId="2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4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43" fontId="2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164" fontId="2" fillId="2" borderId="9" xfId="2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164" fontId="2" fillId="2" borderId="7" xfId="2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textRotation="90" wrapText="1"/>
    </xf>
    <xf numFmtId="0" fontId="4" fillId="2" borderId="2" xfId="3" applyFont="1" applyFill="1" applyBorder="1" applyAlignment="1">
      <alignment horizontal="center" vertical="center" textRotation="90" wrapText="1"/>
    </xf>
    <xf numFmtId="0" fontId="2" fillId="2" borderId="5" xfId="0" applyFont="1" applyFill="1" applyBorder="1"/>
    <xf numFmtId="0" fontId="2" fillId="2" borderId="2" xfId="0" applyFont="1" applyFill="1" applyBorder="1"/>
    <xf numFmtId="0" fontId="2" fillId="2" borderId="0" xfId="0" applyFont="1" applyFill="1" applyBorder="1" applyAlignment="1">
      <alignment horizontal="right" vertical="center" wrapText="1"/>
    </xf>
  </cellXfs>
  <cellStyles count="4">
    <cellStyle name="Comma" xfId="1" builtinId="3"/>
    <cellStyle name="Currency" xfId="2" builtinId="4"/>
    <cellStyle name="Normal" xfId="0" builtinId="0"/>
    <cellStyle name="Normal_APRANQACANK Hashvetv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tabSelected="1" topLeftCell="A43" workbookViewId="0">
      <selection activeCell="J50" sqref="J50"/>
    </sheetView>
  </sheetViews>
  <sheetFormatPr defaultRowHeight="12.75" x14ac:dyDescent="0.25"/>
  <cols>
    <col min="1" max="1" width="5.7109375" style="2" bestFit="1" customWidth="1"/>
    <col min="2" max="2" width="16.28515625" style="2" bestFit="1" customWidth="1"/>
    <col min="3" max="3" width="16.85546875" style="2" customWidth="1"/>
    <col min="4" max="4" width="21" style="2" customWidth="1"/>
    <col min="5" max="5" width="34.140625" style="2" customWidth="1"/>
    <col min="6" max="7" width="16.85546875" style="2" customWidth="1"/>
    <col min="8" max="8" width="18.7109375" style="2" customWidth="1"/>
    <col min="9" max="9" width="21" style="2" customWidth="1"/>
    <col min="10" max="10" width="20.7109375" style="2" customWidth="1"/>
    <col min="11" max="11" width="19.7109375" style="2" customWidth="1"/>
    <col min="12" max="12" width="19.5703125" style="3" customWidth="1"/>
    <col min="13" max="13" width="19.42578125" style="2" customWidth="1"/>
    <col min="14" max="14" width="16.85546875" style="2" customWidth="1"/>
    <col min="15" max="15" width="21.7109375" style="2" customWidth="1"/>
    <col min="16" max="16" width="23" style="2" customWidth="1"/>
    <col min="17" max="17" width="18.5703125" style="2" customWidth="1"/>
    <col min="18" max="22" width="16.85546875" style="2" customWidth="1"/>
    <col min="23" max="23" width="20.85546875" style="2" customWidth="1"/>
    <col min="24" max="25" width="16.85546875" style="2" customWidth="1"/>
    <col min="26" max="16384" width="9.140625" style="2"/>
  </cols>
  <sheetData>
    <row r="1" spans="1:25" x14ac:dyDescent="0.25">
      <c r="A1" s="66" t="s">
        <v>190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"/>
      <c r="R1" s="1"/>
      <c r="S1" s="1"/>
    </row>
    <row r="2" spans="1:25" x14ac:dyDescent="0.25">
      <c r="A2" s="66" t="s">
        <v>189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"/>
      <c r="R2" s="1"/>
      <c r="S2" s="1"/>
    </row>
    <row r="3" spans="1:25" x14ac:dyDescent="0.25">
      <c r="A3" s="66" t="s">
        <v>188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1"/>
      <c r="R3" s="1"/>
      <c r="S3" s="1"/>
    </row>
    <row r="4" spans="1:25" x14ac:dyDescent="0.25">
      <c r="A4" s="58" t="s">
        <v>187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"/>
      <c r="R4" s="1"/>
      <c r="S4" s="1"/>
    </row>
    <row r="5" spans="1:25" x14ac:dyDescent="0.25">
      <c r="A5" s="58" t="s">
        <v>186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"/>
      <c r="R5" s="1"/>
      <c r="S5" s="1"/>
    </row>
    <row r="6" spans="1:25" x14ac:dyDescent="0.25">
      <c r="A6" s="58" t="s">
        <v>274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"/>
      <c r="R6" s="1"/>
      <c r="S6" s="1"/>
    </row>
    <row r="7" spans="1:25" ht="13.5" thickBot="1" x14ac:dyDescent="0.3">
      <c r="O7" s="2" t="s">
        <v>185</v>
      </c>
    </row>
    <row r="8" spans="1:25" x14ac:dyDescent="0.25">
      <c r="A8" s="59" t="s">
        <v>184</v>
      </c>
      <c r="B8" s="61" t="s">
        <v>183</v>
      </c>
      <c r="C8" s="61"/>
      <c r="D8" s="62" t="s">
        <v>182</v>
      </c>
      <c r="E8" s="61" t="s">
        <v>181</v>
      </c>
      <c r="F8" s="61"/>
      <c r="G8" s="61"/>
      <c r="H8" s="61" t="s">
        <v>180</v>
      </c>
      <c r="I8" s="64"/>
      <c r="J8" s="64"/>
      <c r="K8" s="64"/>
      <c r="L8" s="61" t="s">
        <v>179</v>
      </c>
      <c r="M8" s="64"/>
      <c r="N8" s="64"/>
      <c r="O8" s="64"/>
      <c r="P8" s="54" t="s">
        <v>178</v>
      </c>
      <c r="Q8" s="48" t="s">
        <v>177</v>
      </c>
      <c r="R8" s="48" t="s">
        <v>176</v>
      </c>
      <c r="S8" s="48" t="s">
        <v>175</v>
      </c>
      <c r="T8" s="48" t="s">
        <v>174</v>
      </c>
      <c r="U8" s="48" t="s">
        <v>173</v>
      </c>
      <c r="V8" s="48" t="s">
        <v>172</v>
      </c>
      <c r="W8" s="48" t="s">
        <v>171</v>
      </c>
      <c r="X8" s="48" t="s">
        <v>170</v>
      </c>
      <c r="Y8" s="50" t="s">
        <v>261</v>
      </c>
    </row>
    <row r="9" spans="1:25" ht="12.75" customHeight="1" x14ac:dyDescent="0.25">
      <c r="A9" s="60"/>
      <c r="B9" s="52" t="s">
        <v>169</v>
      </c>
      <c r="C9" s="53" t="s">
        <v>168</v>
      </c>
      <c r="D9" s="63"/>
      <c r="E9" s="52" t="s">
        <v>167</v>
      </c>
      <c r="F9" s="52" t="s">
        <v>166</v>
      </c>
      <c r="G9" s="52" t="s">
        <v>165</v>
      </c>
      <c r="H9" s="52" t="s">
        <v>164</v>
      </c>
      <c r="I9" s="65"/>
      <c r="J9" s="52" t="s">
        <v>163</v>
      </c>
      <c r="K9" s="52"/>
      <c r="L9" s="52" t="s">
        <v>164</v>
      </c>
      <c r="M9" s="65"/>
      <c r="N9" s="52" t="s">
        <v>163</v>
      </c>
      <c r="O9" s="52"/>
      <c r="P9" s="55"/>
      <c r="Q9" s="49"/>
      <c r="R9" s="49"/>
      <c r="S9" s="49"/>
      <c r="T9" s="49"/>
      <c r="U9" s="49"/>
      <c r="V9" s="49"/>
      <c r="W9" s="49"/>
      <c r="X9" s="49"/>
      <c r="Y9" s="51"/>
    </row>
    <row r="10" spans="1:25" x14ac:dyDescent="0.25">
      <c r="A10" s="60"/>
      <c r="B10" s="52"/>
      <c r="C10" s="53"/>
      <c r="D10" s="63"/>
      <c r="E10" s="52"/>
      <c r="F10" s="52"/>
      <c r="G10" s="52"/>
      <c r="H10" s="65"/>
      <c r="I10" s="65"/>
      <c r="J10" s="52"/>
      <c r="K10" s="52"/>
      <c r="L10" s="65"/>
      <c r="M10" s="65"/>
      <c r="N10" s="52"/>
      <c r="O10" s="52"/>
      <c r="P10" s="55"/>
      <c r="Q10" s="49"/>
      <c r="R10" s="49"/>
      <c r="S10" s="49"/>
      <c r="T10" s="49"/>
      <c r="U10" s="49"/>
      <c r="V10" s="49"/>
      <c r="W10" s="49"/>
      <c r="X10" s="49"/>
      <c r="Y10" s="51"/>
    </row>
    <row r="11" spans="1:25" ht="57" x14ac:dyDescent="0.25">
      <c r="A11" s="60"/>
      <c r="B11" s="52"/>
      <c r="C11" s="53"/>
      <c r="D11" s="63"/>
      <c r="E11" s="52"/>
      <c r="F11" s="52"/>
      <c r="G11" s="52"/>
      <c r="H11" s="4" t="s">
        <v>162</v>
      </c>
      <c r="I11" s="5" t="s">
        <v>161</v>
      </c>
      <c r="J11" s="4" t="s">
        <v>162</v>
      </c>
      <c r="K11" s="5" t="s">
        <v>161</v>
      </c>
      <c r="L11" s="4" t="s">
        <v>162</v>
      </c>
      <c r="M11" s="5" t="s">
        <v>161</v>
      </c>
      <c r="N11" s="4" t="s">
        <v>162</v>
      </c>
      <c r="O11" s="5" t="s">
        <v>161</v>
      </c>
      <c r="P11" s="55"/>
      <c r="Q11" s="49"/>
      <c r="R11" s="49"/>
      <c r="S11" s="49"/>
      <c r="T11" s="49"/>
      <c r="U11" s="49"/>
      <c r="V11" s="49"/>
      <c r="W11" s="49"/>
      <c r="X11" s="49"/>
      <c r="Y11" s="51"/>
    </row>
    <row r="12" spans="1:25" x14ac:dyDescent="0.25">
      <c r="A12" s="6">
        <v>1</v>
      </c>
      <c r="B12" s="7">
        <v>2</v>
      </c>
      <c r="C12" s="8" t="s">
        <v>160</v>
      </c>
      <c r="D12" s="8">
        <v>4</v>
      </c>
      <c r="E12" s="8" t="s">
        <v>159</v>
      </c>
      <c r="F12" s="8" t="s">
        <v>158</v>
      </c>
      <c r="G12" s="8" t="s">
        <v>157</v>
      </c>
      <c r="H12" s="8" t="s">
        <v>156</v>
      </c>
      <c r="I12" s="8" t="s">
        <v>155</v>
      </c>
      <c r="J12" s="8" t="s">
        <v>154</v>
      </c>
      <c r="K12" s="8" t="s">
        <v>153</v>
      </c>
      <c r="L12" s="8" t="s">
        <v>152</v>
      </c>
      <c r="M12" s="8" t="s">
        <v>151</v>
      </c>
      <c r="N12" s="8" t="s">
        <v>150</v>
      </c>
      <c r="O12" s="8" t="s">
        <v>149</v>
      </c>
      <c r="P12" s="8" t="s">
        <v>148</v>
      </c>
      <c r="Q12" s="8" t="s">
        <v>147</v>
      </c>
      <c r="R12" s="8" t="s">
        <v>146</v>
      </c>
      <c r="S12" s="8" t="s">
        <v>145</v>
      </c>
      <c r="T12" s="8" t="s">
        <v>144</v>
      </c>
      <c r="U12" s="8" t="s">
        <v>143</v>
      </c>
      <c r="V12" s="8" t="s">
        <v>142</v>
      </c>
      <c r="W12" s="8" t="s">
        <v>141</v>
      </c>
      <c r="X12" s="8" t="s">
        <v>140</v>
      </c>
      <c r="Y12" s="9" t="s">
        <v>139</v>
      </c>
    </row>
    <row r="13" spans="1:25" s="16" customFormat="1" ht="76.5" x14ac:dyDescent="0.25">
      <c r="A13" s="10">
        <v>1</v>
      </c>
      <c r="B13" s="11"/>
      <c r="C13" s="11" t="s">
        <v>138</v>
      </c>
      <c r="D13" s="11" t="s">
        <v>137</v>
      </c>
      <c r="E13" s="11" t="s">
        <v>136</v>
      </c>
      <c r="F13" s="11" t="s">
        <v>38</v>
      </c>
      <c r="G13" s="11" t="s">
        <v>135</v>
      </c>
      <c r="H13" s="12">
        <v>110846.1</v>
      </c>
      <c r="I13" s="11" t="s">
        <v>134</v>
      </c>
      <c r="J13" s="12">
        <v>27711.5</v>
      </c>
      <c r="K13" s="13" t="s">
        <v>128</v>
      </c>
      <c r="L13" s="12">
        <f>31711.6+87716.79</f>
        <v>119428.38999999998</v>
      </c>
      <c r="M13" s="13" t="s">
        <v>128</v>
      </c>
      <c r="N13" s="12">
        <v>87716.79</v>
      </c>
      <c r="O13" s="13" t="s">
        <v>128</v>
      </c>
      <c r="P13" s="11"/>
      <c r="Q13" s="7" t="s">
        <v>127</v>
      </c>
      <c r="R13" s="7" t="s">
        <v>126</v>
      </c>
      <c r="S13" s="7"/>
      <c r="T13" s="7" t="s">
        <v>125</v>
      </c>
      <c r="U13" s="7">
        <v>104021</v>
      </c>
      <c r="V13" s="7" t="s">
        <v>1</v>
      </c>
      <c r="W13" s="14" t="s">
        <v>124</v>
      </c>
      <c r="X13" s="7" t="s">
        <v>123</v>
      </c>
      <c r="Y13" s="15" t="s">
        <v>228</v>
      </c>
    </row>
    <row r="14" spans="1:25" ht="76.5" x14ac:dyDescent="0.25">
      <c r="A14" s="6">
        <v>2</v>
      </c>
      <c r="B14" s="11" t="s">
        <v>133</v>
      </c>
      <c r="C14" s="11" t="s">
        <v>264</v>
      </c>
      <c r="D14" s="11" t="s">
        <v>83</v>
      </c>
      <c r="E14" s="11" t="s">
        <v>132</v>
      </c>
      <c r="F14" s="11" t="s">
        <v>38</v>
      </c>
      <c r="G14" s="11" t="s">
        <v>4</v>
      </c>
      <c r="H14" s="12">
        <v>3000000</v>
      </c>
      <c r="I14" s="11" t="s">
        <v>48</v>
      </c>
      <c r="J14" s="12">
        <v>85711.5</v>
      </c>
      <c r="K14" s="17" t="s">
        <v>128</v>
      </c>
      <c r="L14" s="12">
        <f>14457.9+8227.4</f>
        <v>22685.3</v>
      </c>
      <c r="M14" s="17" t="s">
        <v>128</v>
      </c>
      <c r="N14" s="12">
        <v>8227.4</v>
      </c>
      <c r="O14" s="17" t="s">
        <v>128</v>
      </c>
      <c r="P14" s="7"/>
      <c r="Q14" s="7" t="s">
        <v>127</v>
      </c>
      <c r="R14" s="7" t="s">
        <v>126</v>
      </c>
      <c r="S14" s="7"/>
      <c r="T14" s="7" t="s">
        <v>125</v>
      </c>
      <c r="U14" s="7">
        <v>104021</v>
      </c>
      <c r="V14" s="7" t="s">
        <v>1</v>
      </c>
      <c r="W14" s="14" t="s">
        <v>124</v>
      </c>
      <c r="X14" s="7" t="s">
        <v>123</v>
      </c>
      <c r="Y14" s="15" t="s">
        <v>219</v>
      </c>
    </row>
    <row r="15" spans="1:25" ht="76.5" x14ac:dyDescent="0.25">
      <c r="A15" s="10">
        <v>3</v>
      </c>
      <c r="B15" s="11" t="s">
        <v>131</v>
      </c>
      <c r="C15" s="11" t="s">
        <v>130</v>
      </c>
      <c r="D15" s="11" t="s">
        <v>83</v>
      </c>
      <c r="E15" s="11" t="s">
        <v>129</v>
      </c>
      <c r="F15" s="11" t="s">
        <v>38</v>
      </c>
      <c r="G15" s="11" t="s">
        <v>4</v>
      </c>
      <c r="H15" s="12">
        <v>200000</v>
      </c>
      <c r="I15" s="11" t="s">
        <v>48</v>
      </c>
      <c r="J15" s="12">
        <v>0</v>
      </c>
      <c r="K15" s="17" t="s">
        <v>128</v>
      </c>
      <c r="L15" s="18">
        <v>96544.68</v>
      </c>
      <c r="M15" s="17" t="s">
        <v>128</v>
      </c>
      <c r="N15" s="12">
        <v>0</v>
      </c>
      <c r="O15" s="17" t="s">
        <v>128</v>
      </c>
      <c r="P15" s="7"/>
      <c r="Q15" s="7" t="s">
        <v>127</v>
      </c>
      <c r="R15" s="7" t="s">
        <v>126</v>
      </c>
      <c r="S15" s="7"/>
      <c r="T15" s="7" t="s">
        <v>125</v>
      </c>
      <c r="U15" s="7">
        <v>104021</v>
      </c>
      <c r="V15" s="7" t="s">
        <v>1</v>
      </c>
      <c r="W15" s="14" t="s">
        <v>124</v>
      </c>
      <c r="X15" s="7" t="s">
        <v>123</v>
      </c>
      <c r="Y15" s="15" t="s">
        <v>219</v>
      </c>
    </row>
    <row r="16" spans="1:25" ht="76.5" x14ac:dyDescent="0.25">
      <c r="A16" s="10">
        <v>4</v>
      </c>
      <c r="B16" s="11"/>
      <c r="C16" s="11" t="s">
        <v>227</v>
      </c>
      <c r="D16" s="11" t="s">
        <v>114</v>
      </c>
      <c r="E16" s="11" t="s">
        <v>226</v>
      </c>
      <c r="F16" s="11" t="s">
        <v>38</v>
      </c>
      <c r="G16" s="11" t="s">
        <v>4</v>
      </c>
      <c r="H16" s="12">
        <v>8200000</v>
      </c>
      <c r="I16" s="11" t="s">
        <v>48</v>
      </c>
      <c r="J16" s="12">
        <v>108160.1</v>
      </c>
      <c r="K16" s="17" t="s">
        <v>128</v>
      </c>
      <c r="L16" s="12">
        <v>0</v>
      </c>
      <c r="M16" s="17" t="s">
        <v>128</v>
      </c>
      <c r="N16" s="12">
        <v>0</v>
      </c>
      <c r="O16" s="17" t="s">
        <v>128</v>
      </c>
      <c r="P16" s="7"/>
      <c r="Q16" s="7" t="s">
        <v>127</v>
      </c>
      <c r="R16" s="7" t="s">
        <v>126</v>
      </c>
      <c r="S16" s="7"/>
      <c r="T16" s="7" t="s">
        <v>125</v>
      </c>
      <c r="U16" s="7">
        <v>104021</v>
      </c>
      <c r="V16" s="7" t="s">
        <v>1</v>
      </c>
      <c r="W16" s="14" t="s">
        <v>124</v>
      </c>
      <c r="X16" s="7" t="s">
        <v>123</v>
      </c>
      <c r="Y16" s="15" t="s">
        <v>219</v>
      </c>
    </row>
    <row r="17" spans="1:42" s="16" customFormat="1" ht="63.75" x14ac:dyDescent="0.25">
      <c r="A17" s="6">
        <v>5</v>
      </c>
      <c r="B17" s="11">
        <v>20000001401</v>
      </c>
      <c r="C17" s="11" t="s">
        <v>122</v>
      </c>
      <c r="D17" s="7" t="s">
        <v>120</v>
      </c>
      <c r="E17" s="11" t="s">
        <v>225</v>
      </c>
      <c r="F17" s="11" t="s">
        <v>38</v>
      </c>
      <c r="G17" s="11" t="s">
        <v>4</v>
      </c>
      <c r="H17" s="12">
        <v>3937500</v>
      </c>
      <c r="I17" s="11" t="s">
        <v>9</v>
      </c>
      <c r="J17" s="12">
        <v>179478.7</v>
      </c>
      <c r="K17" s="19" t="s">
        <v>9</v>
      </c>
      <c r="L17" s="12">
        <v>482057.6</v>
      </c>
      <c r="M17" s="19" t="s">
        <v>9</v>
      </c>
      <c r="N17" s="12">
        <v>0</v>
      </c>
      <c r="O17" s="19" t="s">
        <v>9</v>
      </c>
      <c r="P17" s="20"/>
      <c r="Q17" s="7" t="s">
        <v>116</v>
      </c>
      <c r="R17" s="7" t="s">
        <v>118</v>
      </c>
      <c r="S17" s="7"/>
      <c r="T17" s="7" t="s">
        <v>7</v>
      </c>
      <c r="U17" s="7" t="s">
        <v>117</v>
      </c>
      <c r="V17" s="7" t="s">
        <v>1</v>
      </c>
      <c r="W17" s="7"/>
      <c r="X17" s="7" t="s">
        <v>116</v>
      </c>
      <c r="Y17" s="15" t="s">
        <v>219</v>
      </c>
    </row>
    <row r="18" spans="1:42" s="16" customFormat="1" ht="63.75" x14ac:dyDescent="0.25">
      <c r="A18" s="10">
        <v>6</v>
      </c>
      <c r="B18" s="11">
        <v>2000000780</v>
      </c>
      <c r="C18" s="11" t="s">
        <v>121</v>
      </c>
      <c r="D18" s="7" t="s">
        <v>120</v>
      </c>
      <c r="E18" s="11" t="s">
        <v>224</v>
      </c>
      <c r="F18" s="11" t="s">
        <v>38</v>
      </c>
      <c r="G18" s="11" t="s">
        <v>4</v>
      </c>
      <c r="H18" s="12">
        <v>231000</v>
      </c>
      <c r="I18" s="11" t="s">
        <v>9</v>
      </c>
      <c r="J18" s="12">
        <v>11965.2</v>
      </c>
      <c r="K18" s="19" t="s">
        <v>9</v>
      </c>
      <c r="L18" s="12">
        <v>97002</v>
      </c>
      <c r="M18" s="19" t="s">
        <v>9</v>
      </c>
      <c r="N18" s="12">
        <v>0</v>
      </c>
      <c r="O18" s="19" t="s">
        <v>9</v>
      </c>
      <c r="P18" s="20"/>
      <c r="Q18" s="7" t="s">
        <v>116</v>
      </c>
      <c r="R18" s="7" t="s">
        <v>118</v>
      </c>
      <c r="S18" s="7"/>
      <c r="T18" s="7" t="s">
        <v>7</v>
      </c>
      <c r="U18" s="7" t="s">
        <v>117</v>
      </c>
      <c r="V18" s="7" t="s">
        <v>1</v>
      </c>
      <c r="W18" s="7"/>
      <c r="X18" s="7" t="s">
        <v>116</v>
      </c>
      <c r="Y18" s="15" t="s">
        <v>223</v>
      </c>
    </row>
    <row r="19" spans="1:42" s="7" customFormat="1" ht="76.5" x14ac:dyDescent="0.25">
      <c r="A19" s="10">
        <v>7</v>
      </c>
      <c r="B19" s="11" t="s">
        <v>222</v>
      </c>
      <c r="C19" s="7" t="s">
        <v>221</v>
      </c>
      <c r="D19" s="7" t="s">
        <v>83</v>
      </c>
      <c r="E19" s="7" t="s">
        <v>220</v>
      </c>
      <c r="F19" s="11" t="s">
        <v>119</v>
      </c>
      <c r="G19" s="11" t="s">
        <v>37</v>
      </c>
      <c r="H19" s="12">
        <v>1800000</v>
      </c>
      <c r="I19" s="11" t="s">
        <v>9</v>
      </c>
      <c r="J19" s="12">
        <v>143583</v>
      </c>
      <c r="K19" s="19" t="s">
        <v>9</v>
      </c>
      <c r="L19" s="12">
        <v>0</v>
      </c>
      <c r="M19" s="19" t="s">
        <v>9</v>
      </c>
      <c r="N19" s="12">
        <v>0</v>
      </c>
      <c r="O19" s="19" t="s">
        <v>9</v>
      </c>
      <c r="Q19" s="7" t="s">
        <v>127</v>
      </c>
      <c r="R19" s="7" t="s">
        <v>126</v>
      </c>
      <c r="T19" s="7" t="s">
        <v>125</v>
      </c>
      <c r="U19" s="7">
        <v>104021</v>
      </c>
      <c r="V19" s="7" t="s">
        <v>1</v>
      </c>
      <c r="W19" s="14" t="s">
        <v>124</v>
      </c>
      <c r="X19" s="7" t="s">
        <v>123</v>
      </c>
      <c r="Y19" s="15" t="s">
        <v>219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51" x14ac:dyDescent="0.25">
      <c r="A20" s="6">
        <v>8</v>
      </c>
      <c r="B20" s="11" t="s">
        <v>218</v>
      </c>
      <c r="C20" s="7" t="s">
        <v>217</v>
      </c>
      <c r="D20" s="7" t="s">
        <v>83</v>
      </c>
      <c r="E20" s="7" t="s">
        <v>216</v>
      </c>
      <c r="F20" s="11" t="s">
        <v>119</v>
      </c>
      <c r="G20" s="11" t="s">
        <v>37</v>
      </c>
      <c r="H20" s="12">
        <v>960000</v>
      </c>
      <c r="I20" s="11" t="s">
        <v>41</v>
      </c>
      <c r="J20" s="12">
        <v>66034.100000000006</v>
      </c>
      <c r="K20" s="11" t="s">
        <v>41</v>
      </c>
      <c r="L20" s="12">
        <f>229495.53+92525.89</f>
        <v>322021.42</v>
      </c>
      <c r="M20" s="11" t="s">
        <v>41</v>
      </c>
      <c r="N20" s="12">
        <v>92525.89</v>
      </c>
      <c r="O20" s="11" t="s">
        <v>41</v>
      </c>
      <c r="P20" s="7"/>
      <c r="Q20" s="11" t="s">
        <v>40</v>
      </c>
      <c r="R20" s="11" t="s">
        <v>65</v>
      </c>
      <c r="S20" s="21"/>
      <c r="T20" s="11" t="s">
        <v>201</v>
      </c>
      <c r="U20" s="11"/>
      <c r="V20" s="11" t="s">
        <v>8</v>
      </c>
      <c r="W20" s="22"/>
      <c r="X20" s="11" t="s">
        <v>198</v>
      </c>
      <c r="Y20" s="23" t="s">
        <v>6</v>
      </c>
    </row>
    <row r="21" spans="1:42" ht="51" x14ac:dyDescent="0.25">
      <c r="A21" s="10">
        <v>9</v>
      </c>
      <c r="B21" s="11"/>
      <c r="C21" s="11" t="s">
        <v>115</v>
      </c>
      <c r="D21" s="11" t="s">
        <v>114</v>
      </c>
      <c r="E21" s="11" t="s">
        <v>113</v>
      </c>
      <c r="F21" s="7" t="s">
        <v>38</v>
      </c>
      <c r="G21" s="7" t="s">
        <v>37</v>
      </c>
      <c r="H21" s="17">
        <v>30000</v>
      </c>
      <c r="I21" s="7" t="s">
        <v>112</v>
      </c>
      <c r="J21" s="12">
        <v>2950122.4</v>
      </c>
      <c r="K21" s="7" t="s">
        <v>112</v>
      </c>
      <c r="L21" s="24">
        <f>3441145.7+365579.01+183418.83</f>
        <v>3990143.54</v>
      </c>
      <c r="M21" s="7" t="s">
        <v>112</v>
      </c>
      <c r="N21" s="12">
        <v>183418.83</v>
      </c>
      <c r="O21" s="7" t="s">
        <v>112</v>
      </c>
      <c r="P21" s="7"/>
      <c r="Q21" s="11" t="s">
        <v>104</v>
      </c>
      <c r="R21" s="11" t="s">
        <v>105</v>
      </c>
      <c r="S21" s="11"/>
      <c r="T21" s="11" t="s">
        <v>104</v>
      </c>
      <c r="U21" s="11">
        <v>104009</v>
      </c>
      <c r="V21" s="7" t="s">
        <v>1</v>
      </c>
      <c r="W21" s="11"/>
      <c r="X21" s="11"/>
      <c r="Y21" s="23" t="s">
        <v>215</v>
      </c>
    </row>
    <row r="22" spans="1:42" ht="76.5" x14ac:dyDescent="0.25">
      <c r="A22" s="10">
        <v>10</v>
      </c>
      <c r="B22" s="11" t="s">
        <v>111</v>
      </c>
      <c r="C22" s="11" t="s">
        <v>110</v>
      </c>
      <c r="D22" s="11" t="s">
        <v>83</v>
      </c>
      <c r="E22" s="11" t="s">
        <v>109</v>
      </c>
      <c r="F22" s="7" t="s">
        <v>38</v>
      </c>
      <c r="G22" s="7" t="s">
        <v>37</v>
      </c>
      <c r="H22" s="17">
        <v>8550000</v>
      </c>
      <c r="I22" s="7" t="s">
        <v>73</v>
      </c>
      <c r="J22" s="12">
        <v>6624.5</v>
      </c>
      <c r="K22" s="7" t="s">
        <v>73</v>
      </c>
      <c r="L22" s="24">
        <f>3186232.7+3790.1</f>
        <v>3190022.8000000003</v>
      </c>
      <c r="M22" s="7" t="s">
        <v>73</v>
      </c>
      <c r="N22" s="12">
        <v>0</v>
      </c>
      <c r="O22" s="7" t="s">
        <v>73</v>
      </c>
      <c r="P22" s="7" t="s">
        <v>263</v>
      </c>
      <c r="Q22" s="11" t="s">
        <v>104</v>
      </c>
      <c r="R22" s="11" t="s">
        <v>105</v>
      </c>
      <c r="S22" s="11"/>
      <c r="T22" s="11" t="s">
        <v>104</v>
      </c>
      <c r="U22" s="11">
        <v>104009</v>
      </c>
      <c r="V22" s="7" t="s">
        <v>1</v>
      </c>
      <c r="W22" s="11"/>
      <c r="X22" s="11"/>
      <c r="Y22" s="23" t="s">
        <v>6</v>
      </c>
    </row>
    <row r="23" spans="1:42" ht="76.5" x14ac:dyDescent="0.25">
      <c r="A23" s="6">
        <v>11</v>
      </c>
      <c r="B23" s="11" t="s">
        <v>108</v>
      </c>
      <c r="C23" s="11" t="s">
        <v>107</v>
      </c>
      <c r="D23" s="11" t="s">
        <v>83</v>
      </c>
      <c r="E23" s="11" t="s">
        <v>106</v>
      </c>
      <c r="F23" s="7" t="s">
        <v>38</v>
      </c>
      <c r="G23" s="7" t="s">
        <v>37</v>
      </c>
      <c r="H23" s="17">
        <v>2000000</v>
      </c>
      <c r="I23" s="7" t="s">
        <v>73</v>
      </c>
      <c r="J23" s="12">
        <v>93118</v>
      </c>
      <c r="K23" s="7" t="s">
        <v>73</v>
      </c>
      <c r="L23" s="24">
        <f>551444.7+71899.82</f>
        <v>623344.52</v>
      </c>
      <c r="M23" s="7" t="s">
        <v>73</v>
      </c>
      <c r="N23" s="12">
        <v>0</v>
      </c>
      <c r="O23" s="7" t="s">
        <v>73</v>
      </c>
      <c r="P23" s="7" t="s">
        <v>263</v>
      </c>
      <c r="Q23" s="11" t="s">
        <v>104</v>
      </c>
      <c r="R23" s="11" t="s">
        <v>105</v>
      </c>
      <c r="S23" s="11"/>
      <c r="T23" s="11" t="s">
        <v>104</v>
      </c>
      <c r="U23" s="11">
        <v>104009</v>
      </c>
      <c r="V23" s="7" t="s">
        <v>1</v>
      </c>
      <c r="W23" s="11"/>
      <c r="X23" s="11"/>
      <c r="Y23" s="23" t="s">
        <v>6</v>
      </c>
    </row>
    <row r="24" spans="1:42" ht="102" x14ac:dyDescent="0.25">
      <c r="A24" s="10">
        <v>12</v>
      </c>
      <c r="B24" s="7" t="s">
        <v>100</v>
      </c>
      <c r="C24" s="11" t="s">
        <v>99</v>
      </c>
      <c r="D24" s="7" t="s">
        <v>98</v>
      </c>
      <c r="E24" s="7" t="s">
        <v>97</v>
      </c>
      <c r="F24" s="7" t="s">
        <v>38</v>
      </c>
      <c r="G24" s="7" t="s">
        <v>37</v>
      </c>
      <c r="H24" s="17">
        <v>6000000</v>
      </c>
      <c r="I24" s="7" t="s">
        <v>96</v>
      </c>
      <c r="J24" s="12">
        <v>1734482.6</v>
      </c>
      <c r="K24" s="7" t="s">
        <v>96</v>
      </c>
      <c r="L24" s="24">
        <f>2088431+576412.3</f>
        <v>2664843.2999999998</v>
      </c>
      <c r="M24" s="7" t="s">
        <v>96</v>
      </c>
      <c r="N24" s="12">
        <v>748171.1</v>
      </c>
      <c r="O24" s="7" t="s">
        <v>96</v>
      </c>
      <c r="P24" s="7">
        <v>0</v>
      </c>
      <c r="Q24" s="7" t="s">
        <v>91</v>
      </c>
      <c r="R24" s="7" t="s">
        <v>95</v>
      </c>
      <c r="S24" s="7">
        <v>13</v>
      </c>
      <c r="T24" s="7" t="s">
        <v>94</v>
      </c>
      <c r="U24" s="7" t="s">
        <v>93</v>
      </c>
      <c r="V24" s="7" t="s">
        <v>8</v>
      </c>
      <c r="W24" s="7" t="s">
        <v>92</v>
      </c>
      <c r="X24" s="7" t="s">
        <v>91</v>
      </c>
      <c r="Y24" s="15" t="s">
        <v>262</v>
      </c>
    </row>
    <row r="25" spans="1:42" s="26" customFormat="1" ht="89.25" x14ac:dyDescent="0.25">
      <c r="A25" s="10">
        <v>13</v>
      </c>
      <c r="B25" s="11"/>
      <c r="C25" s="11" t="s">
        <v>90</v>
      </c>
      <c r="D25" s="11" t="s">
        <v>75</v>
      </c>
      <c r="E25" s="11" t="s">
        <v>89</v>
      </c>
      <c r="F25" s="11" t="s">
        <v>38</v>
      </c>
      <c r="G25" s="11" t="s">
        <v>37</v>
      </c>
      <c r="H25" s="12">
        <v>5000</v>
      </c>
      <c r="I25" s="11" t="s">
        <v>88</v>
      </c>
      <c r="J25" s="12">
        <v>363610</v>
      </c>
      <c r="K25" s="11" t="s">
        <v>88</v>
      </c>
      <c r="L25" s="25">
        <v>0</v>
      </c>
      <c r="M25" s="11" t="s">
        <v>88</v>
      </c>
      <c r="N25" s="12">
        <v>0</v>
      </c>
      <c r="O25" s="11" t="s">
        <v>88</v>
      </c>
      <c r="P25" s="11"/>
      <c r="Q25" s="11" t="s">
        <v>66</v>
      </c>
      <c r="R25" s="11" t="s">
        <v>65</v>
      </c>
      <c r="S25" s="21"/>
      <c r="T25" s="11" t="s">
        <v>39</v>
      </c>
      <c r="U25" s="11" t="s">
        <v>87</v>
      </c>
      <c r="V25" s="11" t="s">
        <v>8</v>
      </c>
      <c r="W25" s="22"/>
      <c r="X25" s="11" t="s">
        <v>63</v>
      </c>
      <c r="Y25" s="23" t="s">
        <v>6</v>
      </c>
    </row>
    <row r="26" spans="1:42" s="16" customFormat="1" ht="76.5" x14ac:dyDescent="0.25">
      <c r="A26" s="6">
        <v>14</v>
      </c>
      <c r="B26" s="11"/>
      <c r="C26" s="11"/>
      <c r="D26" s="11"/>
      <c r="E26" s="11" t="s">
        <v>86</v>
      </c>
      <c r="F26" s="11" t="s">
        <v>38</v>
      </c>
      <c r="G26" s="11" t="s">
        <v>4</v>
      </c>
      <c r="H26" s="12">
        <v>2126779.4</v>
      </c>
      <c r="I26" s="7" t="s">
        <v>103</v>
      </c>
      <c r="J26" s="12">
        <v>531694.80000000005</v>
      </c>
      <c r="K26" s="7" t="s">
        <v>103</v>
      </c>
      <c r="L26" s="27"/>
      <c r="M26" s="7" t="s">
        <v>103</v>
      </c>
      <c r="N26" s="17">
        <v>0</v>
      </c>
      <c r="O26" s="7" t="s">
        <v>103</v>
      </c>
      <c r="P26" s="11"/>
      <c r="Q26" s="7" t="s">
        <v>103</v>
      </c>
      <c r="R26" s="7" t="s">
        <v>102</v>
      </c>
      <c r="S26" s="7"/>
      <c r="T26" s="7" t="s">
        <v>101</v>
      </c>
      <c r="U26" s="11">
        <v>104009</v>
      </c>
      <c r="V26" s="7" t="s">
        <v>1</v>
      </c>
      <c r="W26" s="7"/>
      <c r="X26" s="7"/>
      <c r="Y26" s="23" t="s">
        <v>6</v>
      </c>
    </row>
    <row r="27" spans="1:42" s="16" customFormat="1" ht="77.25" customHeight="1" x14ac:dyDescent="0.25">
      <c r="A27" s="10">
        <v>15</v>
      </c>
      <c r="B27" s="11" t="s">
        <v>47</v>
      </c>
      <c r="C27" s="11" t="s">
        <v>46</v>
      </c>
      <c r="D27" s="11" t="s">
        <v>45</v>
      </c>
      <c r="E27" s="11" t="s">
        <v>44</v>
      </c>
      <c r="F27" s="11" t="s">
        <v>38</v>
      </c>
      <c r="G27" s="11" t="s">
        <v>4</v>
      </c>
      <c r="H27" s="12">
        <v>8600</v>
      </c>
      <c r="I27" s="11" t="s">
        <v>43</v>
      </c>
      <c r="J27" s="12">
        <v>265891.5</v>
      </c>
      <c r="K27" s="11" t="s">
        <v>43</v>
      </c>
      <c r="L27" s="28">
        <v>1513533.21</v>
      </c>
      <c r="M27" s="11" t="s">
        <v>43</v>
      </c>
      <c r="N27" s="12">
        <v>0</v>
      </c>
      <c r="O27" s="11" t="s">
        <v>43</v>
      </c>
      <c r="P27" s="11"/>
      <c r="Q27" s="11" t="s">
        <v>3</v>
      </c>
      <c r="R27" s="11" t="s">
        <v>42</v>
      </c>
      <c r="S27" s="11">
        <v>1</v>
      </c>
      <c r="T27" s="11"/>
      <c r="U27" s="11"/>
      <c r="V27" s="11" t="s">
        <v>8</v>
      </c>
      <c r="W27" s="11" t="s">
        <v>11</v>
      </c>
      <c r="X27" s="11"/>
      <c r="Y27" s="15" t="s">
        <v>6</v>
      </c>
    </row>
    <row r="28" spans="1:42" s="16" customFormat="1" ht="61.5" customHeight="1" x14ac:dyDescent="0.25">
      <c r="A28" s="10">
        <v>16</v>
      </c>
      <c r="B28" s="11" t="s">
        <v>85</v>
      </c>
      <c r="C28" s="11" t="s">
        <v>84</v>
      </c>
      <c r="D28" s="11" t="s">
        <v>83</v>
      </c>
      <c r="E28" s="11" t="s">
        <v>13</v>
      </c>
      <c r="F28" s="11" t="s">
        <v>38</v>
      </c>
      <c r="G28" s="11" t="s">
        <v>4</v>
      </c>
      <c r="H28" s="12">
        <v>2428.3000000000002</v>
      </c>
      <c r="I28" s="11" t="s">
        <v>82</v>
      </c>
      <c r="J28" s="12">
        <v>236703.9</v>
      </c>
      <c r="K28" s="11" t="s">
        <v>82</v>
      </c>
      <c r="L28" s="25">
        <f>145248+232555.79</f>
        <v>377803.79000000004</v>
      </c>
      <c r="M28" s="11" t="s">
        <v>82</v>
      </c>
      <c r="N28" s="12">
        <v>0</v>
      </c>
      <c r="O28" s="11" t="s">
        <v>82</v>
      </c>
      <c r="P28" s="11"/>
      <c r="Q28" s="11" t="s">
        <v>3</v>
      </c>
      <c r="R28" s="11" t="s">
        <v>12</v>
      </c>
      <c r="S28" s="11">
        <v>0</v>
      </c>
      <c r="T28" s="11"/>
      <c r="U28" s="11"/>
      <c r="V28" s="11" t="s">
        <v>8</v>
      </c>
      <c r="W28" s="11" t="s">
        <v>11</v>
      </c>
      <c r="X28" s="11"/>
      <c r="Y28" s="15" t="s">
        <v>262</v>
      </c>
    </row>
    <row r="29" spans="1:42" ht="66.75" customHeight="1" x14ac:dyDescent="0.25">
      <c r="A29" s="6">
        <v>17</v>
      </c>
      <c r="B29" s="11"/>
      <c r="C29" s="11"/>
      <c r="D29" s="11" t="s">
        <v>80</v>
      </c>
      <c r="E29" s="11" t="s">
        <v>81</v>
      </c>
      <c r="F29" s="7" t="s">
        <v>38</v>
      </c>
      <c r="G29" s="7" t="s">
        <v>37</v>
      </c>
      <c r="H29" s="17">
        <v>1561369.4</v>
      </c>
      <c r="I29" s="7" t="s">
        <v>79</v>
      </c>
      <c r="J29" s="12">
        <v>390342.2</v>
      </c>
      <c r="K29" s="7" t="s">
        <v>79</v>
      </c>
      <c r="L29" s="24">
        <v>0</v>
      </c>
      <c r="M29" s="7" t="s">
        <v>79</v>
      </c>
      <c r="N29" s="12">
        <v>0</v>
      </c>
      <c r="O29" s="7" t="s">
        <v>79</v>
      </c>
      <c r="P29" s="7"/>
      <c r="Q29" s="11" t="s">
        <v>78</v>
      </c>
      <c r="R29" s="11" t="s">
        <v>77</v>
      </c>
      <c r="S29" s="11"/>
      <c r="T29" s="11" t="s">
        <v>36</v>
      </c>
      <c r="U29" s="11">
        <v>104001</v>
      </c>
      <c r="V29" s="7" t="s">
        <v>1</v>
      </c>
      <c r="W29" s="11"/>
      <c r="X29" s="11"/>
      <c r="Y29" s="23" t="s">
        <v>210</v>
      </c>
    </row>
    <row r="30" spans="1:42" ht="57" customHeight="1" x14ac:dyDescent="0.25">
      <c r="A30" s="10">
        <v>18</v>
      </c>
      <c r="B30" s="11"/>
      <c r="C30" s="11"/>
      <c r="D30" s="11" t="s">
        <v>80</v>
      </c>
      <c r="E30" s="11" t="s">
        <v>81</v>
      </c>
      <c r="F30" s="7" t="s">
        <v>38</v>
      </c>
      <c r="G30" s="7" t="s">
        <v>37</v>
      </c>
      <c r="H30" s="17">
        <v>398.4</v>
      </c>
      <c r="I30" s="11" t="s">
        <v>88</v>
      </c>
      <c r="J30" s="12">
        <v>60000</v>
      </c>
      <c r="K30" s="11" t="s">
        <v>88</v>
      </c>
      <c r="L30" s="24">
        <v>0</v>
      </c>
      <c r="M30" s="11" t="s">
        <v>88</v>
      </c>
      <c r="N30" s="12">
        <v>0</v>
      </c>
      <c r="O30" s="11" t="s">
        <v>88</v>
      </c>
      <c r="P30" s="7"/>
      <c r="Q30" s="11" t="s">
        <v>66</v>
      </c>
      <c r="R30" s="11" t="s">
        <v>65</v>
      </c>
      <c r="S30" s="11"/>
      <c r="T30" s="11" t="s">
        <v>36</v>
      </c>
      <c r="U30" s="11">
        <v>104001</v>
      </c>
      <c r="V30" s="7" t="s">
        <v>1</v>
      </c>
      <c r="W30" s="11"/>
      <c r="X30" s="11" t="s">
        <v>214</v>
      </c>
      <c r="Y30" s="23" t="s">
        <v>210</v>
      </c>
    </row>
    <row r="31" spans="1:42" ht="60.75" customHeight="1" x14ac:dyDescent="0.25">
      <c r="A31" s="10">
        <v>19</v>
      </c>
      <c r="B31" s="11"/>
      <c r="C31" s="11"/>
      <c r="D31" s="11" t="s">
        <v>213</v>
      </c>
      <c r="E31" s="11" t="s">
        <v>212</v>
      </c>
      <c r="F31" s="7" t="s">
        <v>38</v>
      </c>
      <c r="G31" s="7" t="s">
        <v>37</v>
      </c>
      <c r="H31" s="17">
        <v>682976.5</v>
      </c>
      <c r="I31" s="11" t="s">
        <v>88</v>
      </c>
      <c r="J31" s="12">
        <v>682976.5</v>
      </c>
      <c r="K31" s="11" t="s">
        <v>88</v>
      </c>
      <c r="L31" s="24">
        <v>0</v>
      </c>
      <c r="M31" s="11" t="s">
        <v>88</v>
      </c>
      <c r="N31" s="12">
        <v>0</v>
      </c>
      <c r="O31" s="11" t="s">
        <v>88</v>
      </c>
      <c r="P31" s="7"/>
      <c r="Q31" s="11" t="s">
        <v>66</v>
      </c>
      <c r="R31" s="11" t="s">
        <v>65</v>
      </c>
      <c r="S31" s="11"/>
      <c r="T31" s="11" t="s">
        <v>36</v>
      </c>
      <c r="U31" s="11">
        <v>104001</v>
      </c>
      <c r="V31" s="7" t="s">
        <v>1</v>
      </c>
      <c r="W31" s="11"/>
      <c r="X31" s="11" t="s">
        <v>211</v>
      </c>
      <c r="Y31" s="23" t="s">
        <v>210</v>
      </c>
    </row>
    <row r="32" spans="1:42" ht="89.25" x14ac:dyDescent="0.25">
      <c r="A32" s="6">
        <v>20</v>
      </c>
      <c r="B32" s="7"/>
      <c r="C32" s="7"/>
      <c r="D32" s="7" t="s">
        <v>209</v>
      </c>
      <c r="E32" s="7" t="s">
        <v>76</v>
      </c>
      <c r="F32" s="11" t="s">
        <v>38</v>
      </c>
      <c r="G32" s="7" t="s">
        <v>37</v>
      </c>
      <c r="H32" s="17">
        <v>452382.2</v>
      </c>
      <c r="I32" s="11" t="s">
        <v>41</v>
      </c>
      <c r="J32" s="12">
        <v>0</v>
      </c>
      <c r="K32" s="11" t="s">
        <v>41</v>
      </c>
      <c r="L32" s="24">
        <v>0</v>
      </c>
      <c r="M32" s="11" t="s">
        <v>41</v>
      </c>
      <c r="N32" s="12">
        <v>0</v>
      </c>
      <c r="O32" s="7"/>
      <c r="P32" s="7"/>
      <c r="Q32" s="11" t="s">
        <v>66</v>
      </c>
      <c r="R32" s="11" t="s">
        <v>65</v>
      </c>
      <c r="S32" s="21"/>
      <c r="T32" s="11" t="s">
        <v>39</v>
      </c>
      <c r="U32" s="11"/>
      <c r="V32" s="11" t="s">
        <v>8</v>
      </c>
      <c r="W32" s="22"/>
      <c r="X32" s="11" t="s">
        <v>63</v>
      </c>
      <c r="Y32" s="23" t="s">
        <v>62</v>
      </c>
    </row>
    <row r="33" spans="1:25" ht="76.5" x14ac:dyDescent="0.25">
      <c r="A33" s="10">
        <v>21</v>
      </c>
      <c r="B33" s="7"/>
      <c r="C33" s="7"/>
      <c r="D33" s="7"/>
      <c r="E33" s="7" t="s">
        <v>208</v>
      </c>
      <c r="F33" s="11"/>
      <c r="G33" s="7"/>
      <c r="H33" s="17">
        <v>266250.7</v>
      </c>
      <c r="I33" s="11"/>
      <c r="J33" s="12">
        <v>66562.7</v>
      </c>
      <c r="K33" s="11"/>
      <c r="L33" s="24"/>
      <c r="M33" s="11"/>
      <c r="N33" s="12"/>
      <c r="O33" s="7"/>
      <c r="P33" s="7"/>
      <c r="Q33" s="11"/>
      <c r="R33" s="11"/>
      <c r="S33" s="21"/>
      <c r="T33" s="11"/>
      <c r="U33" s="11"/>
      <c r="V33" s="11"/>
      <c r="W33" s="22"/>
      <c r="X33" s="11"/>
      <c r="Y33" s="23"/>
    </row>
    <row r="34" spans="1:25" ht="89.25" x14ac:dyDescent="0.25">
      <c r="A34" s="6">
        <v>22</v>
      </c>
      <c r="B34" s="11" t="s">
        <v>252</v>
      </c>
      <c r="C34" s="11" t="s">
        <v>253</v>
      </c>
      <c r="D34" s="11" t="s">
        <v>33</v>
      </c>
      <c r="E34" s="11" t="s">
        <v>207</v>
      </c>
      <c r="F34" s="7" t="s">
        <v>232</v>
      </c>
      <c r="G34" s="11" t="s">
        <v>2</v>
      </c>
      <c r="H34" s="12">
        <v>6582.66</v>
      </c>
      <c r="I34" s="11" t="s">
        <v>254</v>
      </c>
      <c r="J34" s="12">
        <v>308234.40000000002</v>
      </c>
      <c r="K34" s="11" t="s">
        <v>254</v>
      </c>
      <c r="L34" s="24">
        <v>0</v>
      </c>
      <c r="M34" s="11" t="s">
        <v>254</v>
      </c>
      <c r="N34" s="24">
        <v>0</v>
      </c>
      <c r="O34" s="11" t="s">
        <v>254</v>
      </c>
      <c r="P34" s="7" t="s">
        <v>30</v>
      </c>
      <c r="Q34" s="7" t="s">
        <v>29</v>
      </c>
      <c r="R34" s="7" t="s">
        <v>28</v>
      </c>
      <c r="S34" s="7"/>
      <c r="T34" s="7" t="s">
        <v>235</v>
      </c>
      <c r="U34" s="7"/>
      <c r="V34" s="7" t="s">
        <v>1</v>
      </c>
      <c r="W34" s="7"/>
      <c r="X34" s="7" t="s">
        <v>235</v>
      </c>
      <c r="Y34" s="15" t="s">
        <v>6</v>
      </c>
    </row>
    <row r="35" spans="1:25" ht="63.75" x14ac:dyDescent="0.25">
      <c r="A35" s="6">
        <v>23</v>
      </c>
      <c r="B35" s="7"/>
      <c r="C35" s="7"/>
      <c r="D35" s="7" t="s">
        <v>206</v>
      </c>
      <c r="E35" s="7" t="s">
        <v>205</v>
      </c>
      <c r="F35" s="11" t="s">
        <v>38</v>
      </c>
      <c r="G35" s="7" t="s">
        <v>37</v>
      </c>
      <c r="H35" s="17">
        <v>7000</v>
      </c>
      <c r="I35" s="11" t="s">
        <v>202</v>
      </c>
      <c r="J35" s="12">
        <v>431064.8</v>
      </c>
      <c r="K35" s="11" t="s">
        <v>202</v>
      </c>
      <c r="L35" s="24">
        <v>0</v>
      </c>
      <c r="M35" s="11" t="s">
        <v>202</v>
      </c>
      <c r="N35" s="12">
        <v>0</v>
      </c>
      <c r="O35" s="11" t="s">
        <v>202</v>
      </c>
      <c r="P35" s="7"/>
      <c r="Q35" s="11" t="s">
        <v>265</v>
      </c>
      <c r="R35" s="11" t="s">
        <v>266</v>
      </c>
      <c r="S35" s="21"/>
      <c r="T35" s="11" t="s">
        <v>201</v>
      </c>
      <c r="U35" s="11"/>
      <c r="V35" s="11" t="s">
        <v>8</v>
      </c>
      <c r="W35" s="22"/>
      <c r="X35" s="11" t="s">
        <v>198</v>
      </c>
      <c r="Y35" s="23" t="s">
        <v>6</v>
      </c>
    </row>
    <row r="36" spans="1:25" ht="63.75" x14ac:dyDescent="0.25">
      <c r="A36" s="10">
        <v>24</v>
      </c>
      <c r="B36" s="11"/>
      <c r="C36" s="11"/>
      <c r="D36" s="11" t="s">
        <v>74</v>
      </c>
      <c r="E36" s="11" t="s">
        <v>204</v>
      </c>
      <c r="F36" s="7" t="s">
        <v>38</v>
      </c>
      <c r="G36" s="7" t="s">
        <v>37</v>
      </c>
      <c r="H36" s="17">
        <v>6650</v>
      </c>
      <c r="I36" s="7" t="s">
        <v>203</v>
      </c>
      <c r="J36" s="12">
        <v>19826.5</v>
      </c>
      <c r="K36" s="7" t="s">
        <v>203</v>
      </c>
      <c r="L36" s="24">
        <f>230839.69+19230.34</f>
        <v>250070.03</v>
      </c>
      <c r="M36" s="7" t="s">
        <v>203</v>
      </c>
      <c r="N36" s="12">
        <v>19230.34</v>
      </c>
      <c r="O36" s="7" t="s">
        <v>203</v>
      </c>
      <c r="P36" s="7"/>
      <c r="Q36" s="11" t="s">
        <v>265</v>
      </c>
      <c r="R36" s="11" t="s">
        <v>266</v>
      </c>
      <c r="S36" s="21"/>
      <c r="T36" s="11" t="s">
        <v>201</v>
      </c>
      <c r="U36" s="11"/>
      <c r="V36" s="11" t="s">
        <v>8</v>
      </c>
      <c r="W36" s="22"/>
      <c r="X36" s="11" t="s">
        <v>198</v>
      </c>
      <c r="Y36" s="23" t="s">
        <v>6</v>
      </c>
    </row>
    <row r="37" spans="1:25" ht="75.75" customHeight="1" x14ac:dyDescent="0.25">
      <c r="A37" s="10">
        <v>25</v>
      </c>
      <c r="B37" s="7" t="s">
        <v>72</v>
      </c>
      <c r="C37" s="7" t="s">
        <v>71</v>
      </c>
      <c r="D37" s="7" t="s">
        <v>70</v>
      </c>
      <c r="E37" s="7" t="s">
        <v>200</v>
      </c>
      <c r="F37" s="11" t="s">
        <v>38</v>
      </c>
      <c r="G37" s="7" t="s">
        <v>37</v>
      </c>
      <c r="H37" s="12">
        <v>12000000</v>
      </c>
      <c r="I37" s="11" t="s">
        <v>199</v>
      </c>
      <c r="J37" s="12">
        <v>845731.8</v>
      </c>
      <c r="K37" s="11" t="s">
        <v>199</v>
      </c>
      <c r="L37" s="24">
        <v>0</v>
      </c>
      <c r="M37" s="11" t="s">
        <v>199</v>
      </c>
      <c r="N37" s="12">
        <v>0</v>
      </c>
      <c r="O37" s="11" t="s">
        <v>199</v>
      </c>
      <c r="P37" s="7"/>
      <c r="Q37" s="11" t="s">
        <v>265</v>
      </c>
      <c r="R37" s="11" t="s">
        <v>266</v>
      </c>
      <c r="S37" s="21"/>
      <c r="T37" s="11" t="s">
        <v>201</v>
      </c>
      <c r="U37" s="11"/>
      <c r="V37" s="11" t="s">
        <v>8</v>
      </c>
      <c r="W37" s="22"/>
      <c r="X37" s="11" t="s">
        <v>198</v>
      </c>
      <c r="Y37" s="23" t="s">
        <v>6</v>
      </c>
    </row>
    <row r="38" spans="1:25" ht="99.75" customHeight="1" x14ac:dyDescent="0.25">
      <c r="A38" s="6">
        <v>26</v>
      </c>
      <c r="B38" s="7"/>
      <c r="C38" s="7"/>
      <c r="D38" s="7" t="s">
        <v>197</v>
      </c>
      <c r="E38" s="7" t="s">
        <v>69</v>
      </c>
      <c r="F38" s="11" t="s">
        <v>38</v>
      </c>
      <c r="G38" s="7" t="s">
        <v>37</v>
      </c>
      <c r="H38" s="12">
        <v>1050549</v>
      </c>
      <c r="I38" s="7" t="s">
        <v>48</v>
      </c>
      <c r="J38" s="12">
        <v>315164.7</v>
      </c>
      <c r="K38" s="7" t="s">
        <v>48</v>
      </c>
      <c r="L38" s="24">
        <v>0</v>
      </c>
      <c r="M38" s="7" t="s">
        <v>48</v>
      </c>
      <c r="N38" s="12">
        <v>0</v>
      </c>
      <c r="O38" s="7" t="s">
        <v>48</v>
      </c>
      <c r="P38" s="7"/>
      <c r="Q38" s="11" t="s">
        <v>66</v>
      </c>
      <c r="R38" s="11" t="s">
        <v>65</v>
      </c>
      <c r="S38" s="21"/>
      <c r="T38" s="11" t="s">
        <v>39</v>
      </c>
      <c r="U38" s="11" t="s">
        <v>64</v>
      </c>
      <c r="V38" s="11" t="s">
        <v>8</v>
      </c>
      <c r="W38" s="22"/>
      <c r="X38" s="11" t="s">
        <v>195</v>
      </c>
      <c r="Y38" s="23" t="s">
        <v>62</v>
      </c>
    </row>
    <row r="39" spans="1:25" ht="83.25" customHeight="1" x14ac:dyDescent="0.25">
      <c r="A39" s="10">
        <v>27</v>
      </c>
      <c r="B39" s="7"/>
      <c r="C39" s="7" t="s">
        <v>196</v>
      </c>
      <c r="D39" s="7" t="s">
        <v>68</v>
      </c>
      <c r="E39" s="7" t="s">
        <v>67</v>
      </c>
      <c r="F39" s="11" t="s">
        <v>38</v>
      </c>
      <c r="G39" s="7" t="s">
        <v>37</v>
      </c>
      <c r="H39" s="12">
        <v>249700</v>
      </c>
      <c r="I39" s="7" t="s">
        <v>48</v>
      </c>
      <c r="J39" s="12">
        <v>81138.8</v>
      </c>
      <c r="K39" s="7" t="s">
        <v>48</v>
      </c>
      <c r="L39" s="24">
        <v>0</v>
      </c>
      <c r="M39" s="7" t="s">
        <v>48</v>
      </c>
      <c r="N39" s="12">
        <v>0</v>
      </c>
      <c r="O39" s="7" t="s">
        <v>48</v>
      </c>
      <c r="P39" s="7"/>
      <c r="Q39" s="11" t="s">
        <v>66</v>
      </c>
      <c r="R39" s="11" t="s">
        <v>65</v>
      </c>
      <c r="S39" s="21"/>
      <c r="T39" s="11" t="s">
        <v>39</v>
      </c>
      <c r="U39" s="11" t="s">
        <v>64</v>
      </c>
      <c r="V39" s="11" t="s">
        <v>8</v>
      </c>
      <c r="W39" s="22"/>
      <c r="X39" s="11" t="s">
        <v>195</v>
      </c>
      <c r="Y39" s="23" t="s">
        <v>62</v>
      </c>
    </row>
    <row r="40" spans="1:25" ht="76.5" x14ac:dyDescent="0.25">
      <c r="A40" s="10">
        <v>28</v>
      </c>
      <c r="B40" s="7" t="s">
        <v>61</v>
      </c>
      <c r="C40" s="7" t="s">
        <v>60</v>
      </c>
      <c r="D40" s="7" t="s">
        <v>59</v>
      </c>
      <c r="E40" s="7" t="s">
        <v>58</v>
      </c>
      <c r="F40" s="7" t="s">
        <v>38</v>
      </c>
      <c r="G40" s="7" t="s">
        <v>4</v>
      </c>
      <c r="H40" s="17">
        <v>738000</v>
      </c>
      <c r="I40" s="7" t="s">
        <v>48</v>
      </c>
      <c r="J40" s="12">
        <v>66428.399999999994</v>
      </c>
      <c r="K40" s="7" t="s">
        <v>48</v>
      </c>
      <c r="L40" s="24">
        <f>554422.92+47624.2</f>
        <v>602047.12</v>
      </c>
      <c r="M40" s="7" t="s">
        <v>48</v>
      </c>
      <c r="N40" s="12">
        <v>47624.2</v>
      </c>
      <c r="O40" s="7" t="s">
        <v>48</v>
      </c>
      <c r="P40" s="7" t="s">
        <v>57</v>
      </c>
      <c r="Q40" s="7" t="s">
        <v>56</v>
      </c>
      <c r="R40" s="7" t="s">
        <v>194</v>
      </c>
      <c r="S40" s="7" t="s">
        <v>55</v>
      </c>
      <c r="T40" s="7"/>
      <c r="U40" s="7">
        <v>104002</v>
      </c>
      <c r="V40" s="7" t="s">
        <v>1</v>
      </c>
      <c r="W40" s="14"/>
      <c r="X40" s="7" t="s">
        <v>54</v>
      </c>
      <c r="Y40" s="15" t="s">
        <v>6</v>
      </c>
    </row>
    <row r="41" spans="1:25" s="16" customFormat="1" ht="76.5" x14ac:dyDescent="0.25">
      <c r="A41" s="6">
        <v>29</v>
      </c>
      <c r="B41" s="11"/>
      <c r="C41" s="7" t="s">
        <v>53</v>
      </c>
      <c r="D41" s="11" t="s">
        <v>50</v>
      </c>
      <c r="E41" s="11" t="s">
        <v>52</v>
      </c>
      <c r="F41" s="7" t="s">
        <v>38</v>
      </c>
      <c r="G41" s="7" t="s">
        <v>4</v>
      </c>
      <c r="H41" s="12">
        <v>9380011</v>
      </c>
      <c r="I41" s="7" t="s">
        <v>48</v>
      </c>
      <c r="J41" s="12">
        <v>640892.30000000005</v>
      </c>
      <c r="K41" s="7" t="s">
        <v>48</v>
      </c>
      <c r="L41" s="25">
        <f>1326004+119455+504366</f>
        <v>1949825</v>
      </c>
      <c r="M41" s="7" t="s">
        <v>48</v>
      </c>
      <c r="N41" s="12">
        <v>504366</v>
      </c>
      <c r="O41" s="7" t="s">
        <v>48</v>
      </c>
      <c r="P41" s="11"/>
      <c r="Q41" s="11" t="s">
        <v>16</v>
      </c>
      <c r="R41" s="11" t="s">
        <v>15</v>
      </c>
      <c r="S41" s="11">
        <v>5010306</v>
      </c>
      <c r="T41" s="11" t="s">
        <v>7</v>
      </c>
      <c r="U41" s="11">
        <v>104002</v>
      </c>
      <c r="V41" s="11" t="s">
        <v>8</v>
      </c>
      <c r="W41" s="11"/>
      <c r="X41" s="11" t="s">
        <v>14</v>
      </c>
      <c r="Y41" s="23" t="s">
        <v>6</v>
      </c>
    </row>
    <row r="42" spans="1:25" s="16" customFormat="1" ht="76.5" x14ac:dyDescent="0.25">
      <c r="A42" s="10">
        <v>30</v>
      </c>
      <c r="B42" s="11"/>
      <c r="C42" s="7" t="s">
        <v>51</v>
      </c>
      <c r="D42" s="11" t="s">
        <v>50</v>
      </c>
      <c r="E42" s="11" t="s">
        <v>49</v>
      </c>
      <c r="F42" s="7" t="s">
        <v>38</v>
      </c>
      <c r="G42" s="7" t="s">
        <v>4</v>
      </c>
      <c r="H42" s="12">
        <v>3951206</v>
      </c>
      <c r="I42" s="7" t="s">
        <v>48</v>
      </c>
      <c r="J42" s="12">
        <v>139473.20000000001</v>
      </c>
      <c r="K42" s="7" t="s">
        <v>48</v>
      </c>
      <c r="L42" s="25">
        <f>535829.8+131027.9+236196.3</f>
        <v>903054</v>
      </c>
      <c r="M42" s="7" t="s">
        <v>48</v>
      </c>
      <c r="N42" s="12">
        <v>236196</v>
      </c>
      <c r="O42" s="7" t="s">
        <v>48</v>
      </c>
      <c r="P42" s="11"/>
      <c r="Q42" s="11" t="s">
        <v>16</v>
      </c>
      <c r="R42" s="11" t="s">
        <v>15</v>
      </c>
      <c r="S42" s="11">
        <v>5010306</v>
      </c>
      <c r="T42" s="11" t="s">
        <v>7</v>
      </c>
      <c r="U42" s="11">
        <v>104002</v>
      </c>
      <c r="V42" s="11" t="s">
        <v>8</v>
      </c>
      <c r="W42" s="11"/>
      <c r="X42" s="11" t="s">
        <v>14</v>
      </c>
      <c r="Y42" s="23" t="s">
        <v>6</v>
      </c>
    </row>
    <row r="43" spans="1:25" s="16" customFormat="1" ht="69.75" customHeight="1" x14ac:dyDescent="0.25">
      <c r="A43" s="10">
        <v>31</v>
      </c>
      <c r="B43" s="11"/>
      <c r="C43" s="7"/>
      <c r="D43" s="11" t="s">
        <v>114</v>
      </c>
      <c r="E43" s="11" t="s">
        <v>193</v>
      </c>
      <c r="F43" s="7" t="s">
        <v>38</v>
      </c>
      <c r="G43" s="7" t="s">
        <v>4</v>
      </c>
      <c r="H43" s="12"/>
      <c r="I43" s="7"/>
      <c r="J43" s="12">
        <v>0</v>
      </c>
      <c r="K43" s="7"/>
      <c r="L43" s="25"/>
      <c r="M43" s="7"/>
      <c r="N43" s="12">
        <v>0</v>
      </c>
      <c r="O43" s="7"/>
      <c r="P43" s="11"/>
      <c r="Q43" s="11"/>
      <c r="R43" s="11"/>
      <c r="S43" s="11"/>
      <c r="T43" s="11"/>
      <c r="U43" s="11"/>
      <c r="V43" s="11"/>
      <c r="W43" s="11"/>
      <c r="X43" s="11"/>
      <c r="Y43" s="23"/>
    </row>
    <row r="44" spans="1:25" s="16" customFormat="1" ht="87.75" customHeight="1" x14ac:dyDescent="0.25">
      <c r="A44" s="6">
        <v>32</v>
      </c>
      <c r="B44" s="11"/>
      <c r="C44" s="7"/>
      <c r="D44" s="7" t="s">
        <v>68</v>
      </c>
      <c r="E44" s="11" t="s">
        <v>192</v>
      </c>
      <c r="F44" s="7" t="s">
        <v>38</v>
      </c>
      <c r="G44" s="7" t="s">
        <v>4</v>
      </c>
      <c r="H44" s="12"/>
      <c r="I44" s="7"/>
      <c r="J44" s="12">
        <v>159295.6</v>
      </c>
      <c r="K44" s="7"/>
      <c r="L44" s="25"/>
      <c r="M44" s="7"/>
      <c r="N44" s="12">
        <v>0</v>
      </c>
      <c r="O44" s="7"/>
      <c r="P44" s="11"/>
      <c r="Q44" s="11"/>
      <c r="R44" s="11"/>
      <c r="S44" s="11"/>
      <c r="T44" s="11"/>
      <c r="U44" s="11"/>
      <c r="V44" s="11"/>
      <c r="W44" s="11"/>
      <c r="X44" s="11"/>
      <c r="Y44" s="23"/>
    </row>
    <row r="45" spans="1:25" s="16" customFormat="1" ht="66" customHeight="1" x14ac:dyDescent="0.25">
      <c r="A45" s="10">
        <v>33</v>
      </c>
      <c r="B45" s="11"/>
      <c r="C45" s="7"/>
      <c r="D45" s="7" t="s">
        <v>68</v>
      </c>
      <c r="E45" s="11" t="s">
        <v>191</v>
      </c>
      <c r="F45" s="7" t="s">
        <v>38</v>
      </c>
      <c r="G45" s="7" t="s">
        <v>4</v>
      </c>
      <c r="H45" s="12"/>
      <c r="I45" s="7"/>
      <c r="J45" s="12">
        <v>383500</v>
      </c>
      <c r="K45" s="7"/>
      <c r="L45" s="25"/>
      <c r="M45" s="7"/>
      <c r="N45" s="12">
        <v>0</v>
      </c>
      <c r="O45" s="7"/>
      <c r="P45" s="11"/>
      <c r="Q45" s="11"/>
      <c r="R45" s="11"/>
      <c r="S45" s="11"/>
      <c r="T45" s="11"/>
      <c r="U45" s="11"/>
      <c r="V45" s="11"/>
      <c r="W45" s="11"/>
      <c r="X45" s="11"/>
      <c r="Y45" s="23"/>
    </row>
    <row r="46" spans="1:25" s="16" customFormat="1" ht="66" customHeight="1" x14ac:dyDescent="0.25">
      <c r="A46" s="10">
        <v>34</v>
      </c>
      <c r="B46" s="11"/>
      <c r="C46" s="7"/>
      <c r="D46" s="7"/>
      <c r="E46" s="11" t="s">
        <v>275</v>
      </c>
      <c r="F46" s="7" t="s">
        <v>38</v>
      </c>
      <c r="G46" s="7" t="s">
        <v>4</v>
      </c>
      <c r="H46" s="12"/>
      <c r="I46" s="7"/>
      <c r="J46" s="12">
        <v>0</v>
      </c>
      <c r="K46" s="7"/>
      <c r="L46" s="25"/>
      <c r="M46" s="7"/>
      <c r="N46" s="12"/>
      <c r="O46" s="7"/>
      <c r="P46" s="11"/>
      <c r="Q46" s="11"/>
      <c r="R46" s="11"/>
      <c r="S46" s="11"/>
      <c r="T46" s="11"/>
      <c r="U46" s="11"/>
      <c r="V46" s="11"/>
      <c r="W46" s="11"/>
      <c r="X46" s="11"/>
      <c r="Y46" s="23"/>
    </row>
    <row r="47" spans="1:25" s="16" customFormat="1" ht="58.5" customHeight="1" x14ac:dyDescent="0.25">
      <c r="A47" s="6">
        <v>35</v>
      </c>
      <c r="B47" s="11"/>
      <c r="C47" s="7"/>
      <c r="D47" s="11" t="s">
        <v>83</v>
      </c>
      <c r="E47" s="11" t="s">
        <v>269</v>
      </c>
      <c r="F47" s="7" t="s">
        <v>38</v>
      </c>
      <c r="G47" s="7" t="s">
        <v>4</v>
      </c>
      <c r="H47" s="12"/>
      <c r="I47" s="7"/>
      <c r="J47" s="12"/>
      <c r="K47" s="7"/>
      <c r="L47" s="25"/>
      <c r="M47" s="7"/>
      <c r="N47" s="12"/>
      <c r="O47" s="7"/>
      <c r="P47" s="11"/>
      <c r="Q47" s="11"/>
      <c r="R47" s="11"/>
      <c r="S47" s="11"/>
      <c r="T47" s="11"/>
      <c r="U47" s="11"/>
      <c r="V47" s="11"/>
      <c r="W47" s="11"/>
      <c r="X47" s="11"/>
      <c r="Y47" s="23"/>
    </row>
    <row r="48" spans="1:25" s="33" customFormat="1" ht="14.25" x14ac:dyDescent="0.25">
      <c r="A48" s="56" t="s">
        <v>5</v>
      </c>
      <c r="B48" s="57"/>
      <c r="C48" s="57"/>
      <c r="D48" s="57"/>
      <c r="E48" s="57"/>
      <c r="F48" s="29"/>
      <c r="G48" s="30"/>
      <c r="H48" s="29"/>
      <c r="I48" s="29"/>
      <c r="J48" s="31">
        <f>SUM(J13:J47)</f>
        <v>11395523.700000001</v>
      </c>
      <c r="K48" s="31"/>
      <c r="L48" s="31">
        <f>SUM(L13:L47)</f>
        <v>17204426.699999999</v>
      </c>
      <c r="M48" s="31"/>
      <c r="N48" s="31">
        <f t="shared" ref="N48" si="0">SUM(N13:N47)</f>
        <v>1927476.55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32"/>
    </row>
    <row r="49" spans="1:25" ht="76.5" hidden="1" x14ac:dyDescent="0.25">
      <c r="A49" s="34">
        <v>4</v>
      </c>
      <c r="B49" s="11" t="s">
        <v>35</v>
      </c>
      <c r="C49" s="11" t="s">
        <v>34</v>
      </c>
      <c r="D49" s="11" t="s">
        <v>33</v>
      </c>
      <c r="E49" s="11" t="s">
        <v>32</v>
      </c>
      <c r="F49" s="11" t="s">
        <v>27</v>
      </c>
      <c r="G49" s="11" t="s">
        <v>2</v>
      </c>
      <c r="H49" s="11">
        <v>708116</v>
      </c>
      <c r="I49" s="11" t="s">
        <v>31</v>
      </c>
      <c r="J49" s="12">
        <v>0</v>
      </c>
      <c r="K49" s="7" t="s">
        <v>31</v>
      </c>
      <c r="L49" s="24">
        <v>708116</v>
      </c>
      <c r="M49" s="7" t="s">
        <v>31</v>
      </c>
      <c r="N49" s="24">
        <v>0</v>
      </c>
      <c r="O49" s="7" t="s">
        <v>31</v>
      </c>
      <c r="P49" s="7" t="s">
        <v>30</v>
      </c>
      <c r="Q49" s="7" t="s">
        <v>29</v>
      </c>
      <c r="R49" s="7" t="s">
        <v>28</v>
      </c>
      <c r="S49" s="7"/>
      <c r="T49" s="7" t="s">
        <v>27</v>
      </c>
      <c r="U49" s="7"/>
      <c r="V49" s="7"/>
      <c r="W49" s="7"/>
      <c r="X49" s="7" t="s">
        <v>26</v>
      </c>
      <c r="Y49" s="15" t="s">
        <v>6</v>
      </c>
    </row>
    <row r="50" spans="1:25" ht="63.75" x14ac:dyDescent="0.25">
      <c r="A50" s="6">
        <v>1</v>
      </c>
      <c r="B50" s="11" t="s">
        <v>18</v>
      </c>
      <c r="C50" s="11" t="s">
        <v>25</v>
      </c>
      <c r="D50" s="11" t="s">
        <v>24</v>
      </c>
      <c r="E50" s="11" t="s">
        <v>23</v>
      </c>
      <c r="F50" s="11" t="s">
        <v>10</v>
      </c>
      <c r="G50" s="11" t="s">
        <v>4</v>
      </c>
      <c r="H50" s="17">
        <v>1651.9</v>
      </c>
      <c r="I50" s="11" t="s">
        <v>17</v>
      </c>
      <c r="J50" s="12">
        <v>0</v>
      </c>
      <c r="K50" s="11" t="s">
        <v>17</v>
      </c>
      <c r="L50" s="24">
        <f>444774.03+1854.32</f>
        <v>446628.35000000003</v>
      </c>
      <c r="M50" s="11" t="s">
        <v>17</v>
      </c>
      <c r="N50" s="12">
        <v>0</v>
      </c>
      <c r="O50" s="7"/>
      <c r="P50" s="7" t="s">
        <v>22</v>
      </c>
      <c r="Q50" s="7" t="s">
        <v>21</v>
      </c>
      <c r="R50" s="7">
        <v>10061</v>
      </c>
      <c r="S50" s="7" t="s">
        <v>19</v>
      </c>
      <c r="T50" s="7">
        <v>105003</v>
      </c>
      <c r="U50" s="7" t="s">
        <v>1</v>
      </c>
      <c r="V50" s="8" t="s">
        <v>20</v>
      </c>
      <c r="W50" s="7" t="s">
        <v>19</v>
      </c>
      <c r="X50" s="7" t="s">
        <v>0</v>
      </c>
      <c r="Y50" s="15"/>
    </row>
    <row r="51" spans="1:25" s="33" customFormat="1" ht="14.25" customHeight="1" x14ac:dyDescent="0.25">
      <c r="A51" s="56" t="s">
        <v>5</v>
      </c>
      <c r="B51" s="57"/>
      <c r="C51" s="57"/>
      <c r="D51" s="57"/>
      <c r="E51" s="57"/>
      <c r="F51" s="29"/>
      <c r="G51" s="29"/>
      <c r="H51" s="4">
        <f>SUM(H49:H50)</f>
        <v>709767.9</v>
      </c>
      <c r="I51" s="29"/>
      <c r="J51" s="30">
        <f>SUM(J49:J50)</f>
        <v>0</v>
      </c>
      <c r="K51" s="30"/>
      <c r="L51" s="30">
        <f>SUM(L49:L50)</f>
        <v>1154744.3500000001</v>
      </c>
      <c r="M51" s="30"/>
      <c r="N51" s="30">
        <f>SUM(N49:N50)</f>
        <v>0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32"/>
    </row>
    <row r="52" spans="1:25" ht="12.75" hidden="1" customHeight="1" x14ac:dyDescent="0.25">
      <c r="A52" s="35"/>
      <c r="Y52" s="36"/>
    </row>
    <row r="53" spans="1:25" ht="66.75" customHeight="1" x14ac:dyDescent="0.25">
      <c r="A53" s="6">
        <v>1</v>
      </c>
      <c r="B53" s="7"/>
      <c r="C53" s="7" t="s">
        <v>229</v>
      </c>
      <c r="D53" s="7" t="s">
        <v>230</v>
      </c>
      <c r="E53" s="7" t="s">
        <v>231</v>
      </c>
      <c r="F53" s="7" t="s">
        <v>232</v>
      </c>
      <c r="G53" s="11" t="s">
        <v>2</v>
      </c>
      <c r="H53" s="12">
        <v>103281</v>
      </c>
      <c r="I53" s="7" t="s">
        <v>233</v>
      </c>
      <c r="J53" s="12">
        <v>0</v>
      </c>
      <c r="K53" s="7" t="s">
        <v>233</v>
      </c>
      <c r="L53" s="24">
        <v>77460</v>
      </c>
      <c r="M53" s="7" t="s">
        <v>233</v>
      </c>
      <c r="N53" s="24">
        <v>0</v>
      </c>
      <c r="O53" s="7" t="s">
        <v>233</v>
      </c>
      <c r="P53" s="7"/>
      <c r="Q53" s="7" t="s">
        <v>233</v>
      </c>
      <c r="R53" s="7" t="s">
        <v>234</v>
      </c>
      <c r="S53" s="7">
        <v>10061</v>
      </c>
      <c r="T53" s="7" t="s">
        <v>235</v>
      </c>
      <c r="U53" s="7">
        <v>104006</v>
      </c>
      <c r="V53" s="7" t="s">
        <v>1</v>
      </c>
      <c r="W53" s="8"/>
      <c r="X53" s="7" t="s">
        <v>235</v>
      </c>
      <c r="Y53" s="15" t="s">
        <v>6</v>
      </c>
    </row>
    <row r="54" spans="1:25" ht="54.75" customHeight="1" x14ac:dyDescent="0.25">
      <c r="A54" s="6">
        <v>2</v>
      </c>
      <c r="B54" s="7"/>
      <c r="C54" s="7" t="s">
        <v>257</v>
      </c>
      <c r="D54" s="7" t="s">
        <v>258</v>
      </c>
      <c r="E54" s="7" t="s">
        <v>259</v>
      </c>
      <c r="F54" s="7" t="s">
        <v>232</v>
      </c>
      <c r="G54" s="11" t="s">
        <v>2</v>
      </c>
      <c r="H54" s="12">
        <v>27000</v>
      </c>
      <c r="I54" s="7" t="s">
        <v>260</v>
      </c>
      <c r="J54" s="12">
        <v>0</v>
      </c>
      <c r="K54" s="7" t="s">
        <v>260</v>
      </c>
      <c r="L54" s="24">
        <v>27000</v>
      </c>
      <c r="M54" s="7" t="s">
        <v>260</v>
      </c>
      <c r="N54" s="24">
        <v>0</v>
      </c>
      <c r="O54" s="7" t="s">
        <v>260</v>
      </c>
      <c r="P54" s="7"/>
      <c r="Q54" s="7" t="s">
        <v>237</v>
      </c>
      <c r="R54" s="7" t="s">
        <v>238</v>
      </c>
      <c r="S54" s="7">
        <v>10061</v>
      </c>
      <c r="T54" s="7" t="s">
        <v>235</v>
      </c>
      <c r="U54" s="7">
        <v>104006</v>
      </c>
      <c r="V54" s="7" t="s">
        <v>1</v>
      </c>
      <c r="W54" s="8"/>
      <c r="X54" s="7" t="s">
        <v>235</v>
      </c>
      <c r="Y54" s="15" t="s">
        <v>6</v>
      </c>
    </row>
    <row r="55" spans="1:25" ht="54.75" customHeight="1" x14ac:dyDescent="0.25">
      <c r="A55" s="6">
        <v>3</v>
      </c>
      <c r="B55" s="7"/>
      <c r="C55" s="7" t="s">
        <v>267</v>
      </c>
      <c r="D55" s="7" t="s">
        <v>258</v>
      </c>
      <c r="E55" s="7" t="s">
        <v>268</v>
      </c>
      <c r="F55" s="7" t="s">
        <v>232</v>
      </c>
      <c r="G55" s="11" t="s">
        <v>2</v>
      </c>
      <c r="H55" s="12">
        <v>30000</v>
      </c>
      <c r="I55" s="7" t="s">
        <v>260</v>
      </c>
      <c r="J55" s="12">
        <v>30000</v>
      </c>
      <c r="K55" s="7" t="s">
        <v>260</v>
      </c>
      <c r="L55" s="24">
        <v>30000</v>
      </c>
      <c r="M55" s="7" t="s">
        <v>260</v>
      </c>
      <c r="N55" s="24">
        <v>30000</v>
      </c>
      <c r="O55" s="7" t="s">
        <v>260</v>
      </c>
      <c r="P55" s="7"/>
      <c r="Q55" s="7" t="s">
        <v>237</v>
      </c>
      <c r="R55" s="7" t="s">
        <v>238</v>
      </c>
      <c r="S55" s="7">
        <v>10061</v>
      </c>
      <c r="T55" s="7" t="s">
        <v>235</v>
      </c>
      <c r="U55" s="7">
        <v>104006</v>
      </c>
      <c r="V55" s="7" t="s">
        <v>1</v>
      </c>
      <c r="W55" s="8"/>
      <c r="X55" s="7" t="s">
        <v>235</v>
      </c>
      <c r="Y55" s="15" t="s">
        <v>6</v>
      </c>
    </row>
    <row r="56" spans="1:25" ht="51" x14ac:dyDescent="0.25">
      <c r="A56" s="6">
        <v>4</v>
      </c>
      <c r="B56" s="7"/>
      <c r="C56" s="7" t="s">
        <v>236</v>
      </c>
      <c r="D56" s="11" t="s">
        <v>240</v>
      </c>
      <c r="E56" s="7" t="s">
        <v>249</v>
      </c>
      <c r="F56" s="7" t="s">
        <v>232</v>
      </c>
      <c r="G56" s="11" t="s">
        <v>2</v>
      </c>
      <c r="H56" s="12">
        <v>60975</v>
      </c>
      <c r="I56" s="12" t="s">
        <v>244</v>
      </c>
      <c r="J56" s="12">
        <v>30487.5</v>
      </c>
      <c r="K56" s="12" t="s">
        <v>244</v>
      </c>
      <c r="L56" s="12">
        <v>30487.5</v>
      </c>
      <c r="M56" s="12" t="s">
        <v>244</v>
      </c>
      <c r="N56" s="24">
        <v>0</v>
      </c>
      <c r="O56" s="12" t="s">
        <v>244</v>
      </c>
      <c r="P56" s="7"/>
      <c r="Q56" s="7" t="s">
        <v>237</v>
      </c>
      <c r="R56" s="7" t="s">
        <v>238</v>
      </c>
      <c r="S56" s="7">
        <v>10061</v>
      </c>
      <c r="T56" s="7" t="s">
        <v>235</v>
      </c>
      <c r="U56" s="7">
        <v>104006</v>
      </c>
      <c r="V56" s="7" t="s">
        <v>1</v>
      </c>
      <c r="W56" s="8"/>
      <c r="X56" s="7" t="s">
        <v>235</v>
      </c>
      <c r="Y56" s="15" t="s">
        <v>6</v>
      </c>
    </row>
    <row r="57" spans="1:25" ht="60.75" customHeight="1" x14ac:dyDescent="0.25">
      <c r="A57" s="6">
        <v>5</v>
      </c>
      <c r="B57" s="11"/>
      <c r="C57" s="11" t="s">
        <v>239</v>
      </c>
      <c r="D57" s="11" t="s">
        <v>240</v>
      </c>
      <c r="E57" s="11" t="s">
        <v>241</v>
      </c>
      <c r="F57" s="7" t="s">
        <v>232</v>
      </c>
      <c r="G57" s="11" t="s">
        <v>4</v>
      </c>
      <c r="H57" s="12">
        <v>240000</v>
      </c>
      <c r="I57" s="11" t="s">
        <v>242</v>
      </c>
      <c r="J57" s="12">
        <v>0</v>
      </c>
      <c r="K57" s="11" t="s">
        <v>242</v>
      </c>
      <c r="L57" s="18">
        <v>32416.5</v>
      </c>
      <c r="M57" s="11" t="s">
        <v>242</v>
      </c>
      <c r="N57" s="18">
        <v>0</v>
      </c>
      <c r="O57" s="11" t="s">
        <v>242</v>
      </c>
      <c r="P57" s="7"/>
      <c r="Q57" s="7" t="s">
        <v>237</v>
      </c>
      <c r="R57" s="7" t="s">
        <v>238</v>
      </c>
      <c r="S57" s="7">
        <v>10061</v>
      </c>
      <c r="T57" s="7" t="s">
        <v>235</v>
      </c>
      <c r="U57" s="7">
        <v>104006</v>
      </c>
      <c r="V57" s="7" t="s">
        <v>1</v>
      </c>
      <c r="W57" s="8"/>
      <c r="X57" s="7" t="s">
        <v>235</v>
      </c>
      <c r="Y57" s="15" t="s">
        <v>6</v>
      </c>
    </row>
    <row r="58" spans="1:25" ht="70.5" customHeight="1" x14ac:dyDescent="0.25">
      <c r="A58" s="6">
        <v>6</v>
      </c>
      <c r="B58" s="11"/>
      <c r="C58" s="11" t="s">
        <v>256</v>
      </c>
      <c r="D58" s="11" t="s">
        <v>240</v>
      </c>
      <c r="E58" s="11" t="s">
        <v>243</v>
      </c>
      <c r="F58" s="7" t="s">
        <v>232</v>
      </c>
      <c r="G58" s="11" t="s">
        <v>2</v>
      </c>
      <c r="H58" s="12">
        <v>119400</v>
      </c>
      <c r="I58" s="12" t="s">
        <v>244</v>
      </c>
      <c r="J58" s="12">
        <v>0</v>
      </c>
      <c r="K58" s="12" t="s">
        <v>244</v>
      </c>
      <c r="L58" s="18">
        <v>59700</v>
      </c>
      <c r="M58" s="12" t="s">
        <v>244</v>
      </c>
      <c r="N58" s="18">
        <v>0</v>
      </c>
      <c r="O58" s="12" t="s">
        <v>244</v>
      </c>
      <c r="P58" s="7"/>
      <c r="Q58" s="7" t="s">
        <v>237</v>
      </c>
      <c r="R58" s="7" t="s">
        <v>238</v>
      </c>
      <c r="S58" s="7">
        <v>10061</v>
      </c>
      <c r="T58" s="7" t="s">
        <v>235</v>
      </c>
      <c r="U58" s="7">
        <v>104006</v>
      </c>
      <c r="V58" s="7" t="s">
        <v>1</v>
      </c>
      <c r="W58" s="8"/>
      <c r="X58" s="7" t="s">
        <v>235</v>
      </c>
      <c r="Y58" s="15" t="s">
        <v>6</v>
      </c>
    </row>
    <row r="59" spans="1:25" ht="98.25" customHeight="1" x14ac:dyDescent="0.25">
      <c r="A59" s="6">
        <v>7</v>
      </c>
      <c r="B59" s="11"/>
      <c r="C59" s="11" t="s">
        <v>245</v>
      </c>
      <c r="D59" s="11" t="s">
        <v>246</v>
      </c>
      <c r="E59" s="11" t="s">
        <v>247</v>
      </c>
      <c r="F59" s="7" t="s">
        <v>248</v>
      </c>
      <c r="G59" s="11" t="s">
        <v>2</v>
      </c>
      <c r="H59" s="12">
        <v>143957.5</v>
      </c>
      <c r="I59" s="11" t="s">
        <v>247</v>
      </c>
      <c r="J59" s="12">
        <v>143957.5</v>
      </c>
      <c r="K59" s="7" t="s">
        <v>248</v>
      </c>
      <c r="L59" s="18">
        <v>71978.7</v>
      </c>
      <c r="M59" s="11" t="s">
        <v>247</v>
      </c>
      <c r="N59" s="18">
        <v>0</v>
      </c>
      <c r="O59" s="7" t="s">
        <v>248</v>
      </c>
      <c r="P59" s="7"/>
      <c r="Q59" s="7" t="s">
        <v>237</v>
      </c>
      <c r="R59" s="7" t="s">
        <v>238</v>
      </c>
      <c r="S59" s="7">
        <v>10061</v>
      </c>
      <c r="T59" s="7" t="s">
        <v>235</v>
      </c>
      <c r="U59" s="7">
        <v>104006</v>
      </c>
      <c r="V59" s="7" t="s">
        <v>1</v>
      </c>
      <c r="W59" s="8"/>
      <c r="X59" s="7" t="s">
        <v>235</v>
      </c>
      <c r="Y59" s="15" t="s">
        <v>6</v>
      </c>
    </row>
    <row r="60" spans="1:25" ht="98.25" customHeight="1" x14ac:dyDescent="0.25">
      <c r="A60" s="6">
        <v>8</v>
      </c>
      <c r="B60" s="37"/>
      <c r="C60" s="37" t="s">
        <v>270</v>
      </c>
      <c r="D60" s="37" t="s">
        <v>271</v>
      </c>
      <c r="E60" s="37" t="s">
        <v>272</v>
      </c>
      <c r="F60" s="7" t="s">
        <v>232</v>
      </c>
      <c r="G60" s="11" t="s">
        <v>2</v>
      </c>
      <c r="H60" s="38">
        <v>144090</v>
      </c>
      <c r="I60" s="37" t="s">
        <v>273</v>
      </c>
      <c r="J60" s="38">
        <v>149940</v>
      </c>
      <c r="K60" s="37" t="s">
        <v>273</v>
      </c>
      <c r="L60" s="39">
        <v>149940</v>
      </c>
      <c r="M60" s="37" t="s">
        <v>273</v>
      </c>
      <c r="N60" s="39">
        <v>149940</v>
      </c>
      <c r="O60" s="37" t="s">
        <v>273</v>
      </c>
      <c r="P60" s="40"/>
      <c r="Q60" s="7" t="s">
        <v>237</v>
      </c>
      <c r="R60" s="7" t="s">
        <v>238</v>
      </c>
      <c r="S60" s="7">
        <v>10061</v>
      </c>
      <c r="T60" s="7" t="s">
        <v>235</v>
      </c>
      <c r="U60" s="7">
        <v>104006</v>
      </c>
      <c r="V60" s="7" t="s">
        <v>1</v>
      </c>
      <c r="W60" s="8"/>
      <c r="X60" s="7" t="s">
        <v>235</v>
      </c>
      <c r="Y60" s="15" t="s">
        <v>6</v>
      </c>
    </row>
    <row r="61" spans="1:25" ht="117" customHeight="1" thickBot="1" x14ac:dyDescent="0.3">
      <c r="A61" s="41">
        <v>9</v>
      </c>
      <c r="B61" s="42"/>
      <c r="C61" s="42" t="s">
        <v>255</v>
      </c>
      <c r="D61" s="43" t="s">
        <v>240</v>
      </c>
      <c r="E61" s="42" t="s">
        <v>250</v>
      </c>
      <c r="F61" s="42" t="s">
        <v>232</v>
      </c>
      <c r="G61" s="43" t="s">
        <v>2</v>
      </c>
      <c r="H61" s="44">
        <v>204000</v>
      </c>
      <c r="I61" s="44" t="s">
        <v>251</v>
      </c>
      <c r="J61" s="44">
        <v>0</v>
      </c>
      <c r="K61" s="44" t="s">
        <v>251</v>
      </c>
      <c r="L61" s="44">
        <f>254955+127485</f>
        <v>382440</v>
      </c>
      <c r="M61" s="44" t="s">
        <v>251</v>
      </c>
      <c r="N61" s="45">
        <v>0</v>
      </c>
      <c r="O61" s="44" t="s">
        <v>251</v>
      </c>
      <c r="P61" s="42"/>
      <c r="Q61" s="42" t="s">
        <v>237</v>
      </c>
      <c r="R61" s="42" t="s">
        <v>238</v>
      </c>
      <c r="S61" s="42">
        <v>10061</v>
      </c>
      <c r="T61" s="42" t="s">
        <v>235</v>
      </c>
      <c r="U61" s="42">
        <v>104006</v>
      </c>
      <c r="V61" s="42" t="s">
        <v>1</v>
      </c>
      <c r="W61" s="46"/>
      <c r="X61" s="42" t="s">
        <v>235</v>
      </c>
      <c r="Y61" s="47" t="s">
        <v>6</v>
      </c>
    </row>
    <row r="64" spans="1:25" ht="81" customHeight="1" x14ac:dyDescent="0.25"/>
    <row r="65" ht="109.5" customHeight="1" x14ac:dyDescent="0.25"/>
  </sheetData>
  <mergeCells count="33">
    <mergeCell ref="A1:P1"/>
    <mergeCell ref="A2:P2"/>
    <mergeCell ref="A3:P3"/>
    <mergeCell ref="A4:P4"/>
    <mergeCell ref="A5:P5"/>
    <mergeCell ref="A51:E51"/>
    <mergeCell ref="V8:V11"/>
    <mergeCell ref="A6:P6"/>
    <mergeCell ref="T8:T11"/>
    <mergeCell ref="U8:U11"/>
    <mergeCell ref="A8:A11"/>
    <mergeCell ref="B8:C8"/>
    <mergeCell ref="D8:D11"/>
    <mergeCell ref="E8:G8"/>
    <mergeCell ref="H8:K8"/>
    <mergeCell ref="L8:O8"/>
    <mergeCell ref="J9:K10"/>
    <mergeCell ref="L9:M10"/>
    <mergeCell ref="G9:G11"/>
    <mergeCell ref="H9:I10"/>
    <mergeCell ref="A48:E48"/>
    <mergeCell ref="W8:W11"/>
    <mergeCell ref="X8:X11"/>
    <mergeCell ref="Y8:Y11"/>
    <mergeCell ref="B9:B11"/>
    <mergeCell ref="C9:C11"/>
    <mergeCell ref="E9:E11"/>
    <mergeCell ref="F9:F11"/>
    <mergeCell ref="S8:S11"/>
    <mergeCell ref="N9:O10"/>
    <mergeCell ref="P8:P11"/>
    <mergeCell ref="Q8:Q11"/>
    <mergeCell ref="R8:R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01.04.18-30.06.18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2018-08-03T12:25:19Z</dcterms:modified>
</cp:coreProperties>
</file>