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functional" sheetId="1" r:id="rId1"/>
  </sheets>
  <definedNames>
    <definedName name="_xlnm.Print_Area" localSheetId="0">'functional'!$A$1:$K$194</definedName>
    <definedName name="_xlnm.Print_Titles" localSheetId="0">'functional'!$6:$6</definedName>
  </definedNames>
  <calcPr fullCalcOnLoad="1"/>
</workbook>
</file>

<file path=xl/sharedStrings.xml><?xml version="1.0" encoding="utf-8"?>
<sst xmlns="http://schemas.openxmlformats.org/spreadsheetml/2006/main" count="199" uniqueCount="154">
  <si>
    <t>ՀԱՇՎԵՏՎՈՒԹՅՈՒՆ</t>
  </si>
  <si>
    <t>Հայաստանի Հանրապետության 2018 թվականի պետական բյուջեի ծախսերի վերաբերյալ</t>
  </si>
  <si>
    <t>(գործառական դասակարգմամբ)</t>
  </si>
  <si>
    <t>(հազար դրամ)</t>
  </si>
  <si>
    <t>ԲԱԺԻՆ</t>
  </si>
  <si>
    <t>ԽՈՒՄԲ</t>
  </si>
  <si>
    <t>ԴԱՍ</t>
  </si>
  <si>
    <t>Տարեկան պլան¹</t>
  </si>
  <si>
    <t xml:space="preserve">Տարեկան ճշտված պլան³ </t>
  </si>
  <si>
    <t>Առաջին կիսամյակի պլան²</t>
  </si>
  <si>
    <t xml:space="preserve">Առաջին կիսամյակի ճշտված պլան³ </t>
  </si>
  <si>
    <t>Առաջին կիսամյակի փաստացի</t>
  </si>
  <si>
    <t>Տարեկան ճշտված պլանի կատարողական (%)</t>
  </si>
  <si>
    <t>Առաջին կիսամյակի ճշտված պլանի կատարողական (%)</t>
  </si>
  <si>
    <t>ԸՆԴԱՄԵՆԸ ԾԱԽՍԵՐ</t>
  </si>
  <si>
    <t>այդ թվում`</t>
  </si>
  <si>
    <t>ԸՆԴՀԱՆՈՒՐ ԲՆՈՒՅԹԻ ՀԱՆՐԱՅԻՆ ԾԱՌԱՅՈՒԹՅՈՒՆՆԵՐ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</si>
  <si>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</si>
  <si>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Օրենսդիր և 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</si>
  <si>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</si>
  <si>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</si>
  <si>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</si>
  <si>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</si>
  <si>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</si>
  <si>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</si>
  <si>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 xml:space="preserve"> 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</si>
  <si>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</si>
  <si>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</si>
  <si>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</si>
  <si>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</si>
  <si>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>ՊԱՇՏՊԱՆՈՒԹՅՈՒՆ</t>
  </si>
  <si>
    <t>Ռազմական պաշտպանություն</t>
  </si>
  <si>
    <t>Արտաքին ռազմական օգնություն</t>
  </si>
  <si>
    <t xml:space="preserve"> Արտաքին ռազմական օգնություն</t>
  </si>
  <si>
    <t>Հետազոտական և նախագծային աշխատանքներ պաշտպանության ոլորտում</t>
  </si>
  <si>
    <t>Պաշտպանություն (այլ դասերի չպատկանող)</t>
  </si>
  <si>
    <t>ՀԱՍԱՐԱԿԱԿԱՆ ԿԱՐԳ, ԱՆՎՏԱՆԳՈՒԹՅՈՒՆ  ԵՎ ԴԱՏԱԿԱՆ ԳՈՐԾՈՒՆԵՈՒԹՅՈՒՆ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</si>
  <si>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</si>
  <si>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</si>
  <si>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</si>
  <si>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</si>
  <si>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 ծառայություն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</si>
  <si>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</si>
  <si>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</si>
  <si>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</si>
  <si>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</si>
  <si>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</si>
  <si>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</si>
  <si>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Նախաքննություն</t>
  </si>
  <si>
    <t>ՏՆՏԵՍԱԿԱՆ ՀԱՐԱԲԵՐՈՒԹՅՈՒՆՆԵՐ</t>
  </si>
  <si>
    <t>Ընդհանուր բնույթի տնտեսական, առևտրային և աշխատանքի գծով հարաբերություններ</t>
  </si>
  <si>
    <t>Ընդհանուր բնույթի տնտեսական և առևտրային 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</si>
  <si>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</si>
  <si>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</si>
  <si>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</si>
  <si>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 xml:space="preserve"> Ոռոգում</t>
  </si>
  <si>
    <t>Վառելիք և էներգետիկա</t>
  </si>
  <si>
    <t>Միջուկային վառելիք</t>
  </si>
  <si>
    <t>Վառելիքի այլ տեսակներ</t>
  </si>
  <si>
    <t>Էլեկտրաէներգիա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</si>
  <si>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</si>
  <si>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</si>
  <si>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Շինարարություն</t>
  </si>
  <si>
    <t>Տրանսպորտ</t>
  </si>
  <si>
    <t>Ճանապարհային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</si>
  <si>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</si>
  <si>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</si>
  <si>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</si>
  <si>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</si>
  <si>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</si>
  <si>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Զբոսաշրջություն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</si>
  <si>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</si>
  <si>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</si>
  <si>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Տնտեսական հարաբերություններ (այլ դասերի չպատկանող)</t>
  </si>
  <si>
    <t>ՇՐՋԱԿԱ  ՄԻՋԱՎԱՅՐԻ ՊԱՇՏՊԱՆՈՒԹՅՈՒՆ</t>
  </si>
  <si>
    <t>Աղբահանում</t>
  </si>
  <si>
    <t>Կենսաբազմազանության և բնության պաշտպանություն</t>
  </si>
  <si>
    <t>Շրջակա միջավայրի պաշտպանություն  (այլ դասերի չպատկանող)</t>
  </si>
  <si>
    <t xml:space="preserve"> ԲՆԱԿԱՐԱՆԱՅԻՆ ՇԻՆԱՐԱՐՈՒԹՅՈՒՆ ԵՎ ԿՈՄՈՒՆԱԼ ԾԱՌԱՅՈՒԹՅՈՒՆՆԵՐ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</si>
  <si>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</si>
  <si>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</si>
  <si>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</si>
  <si>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</si>
  <si>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  (այլ դասերի չպատկանող)</t>
  </si>
  <si>
    <t>ԱՌՈՂՋԱՊԱՀՈՒԹՅՈՒՆ</t>
  </si>
  <si>
    <t>Բժշկական ապրանքներ, սարքեր և սարքավորումներ</t>
  </si>
  <si>
    <t>Դեղագործական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</si>
  <si>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</si>
  <si>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</si>
  <si>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</si>
  <si>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</si>
  <si>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</si>
  <si>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</si>
  <si>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</si>
  <si>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</si>
  <si>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</si>
  <si>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Մոր և մանկան բժշկական ծառայություններ</t>
  </si>
  <si>
    <t>Հանրային առողջապահական ծառայություններ</t>
  </si>
  <si>
    <t>Առողջապահություն (այլ դասերի չպատկանող)</t>
  </si>
  <si>
    <t>Առողջապահական հարակից ծառայություններ և ծրագրեր</t>
  </si>
  <si>
    <t>ՀԱՆԳԻՍՏ, ՄՇԱԿՈՒՅԹ ԵՎ ԿՐՈՆ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</si>
  <si>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</si>
  <si>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</si>
  <si>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</si>
  <si>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</si>
  <si>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</si>
  <si>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</si>
  <si>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</si>
  <si>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</si>
  <si>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</si>
  <si>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</si>
  <si>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</si>
  <si>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</si>
  <si>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</si>
  <si>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</si>
  <si>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</si>
  <si>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 xml:space="preserve">Քաղաքական կուսակցություններ, հասարակական կազմակերպություններ,արհմիություններ                          </t>
  </si>
  <si>
    <t>Հանգիստ, մշակույթ և կրոն (այլ դասերի չպատկանող)</t>
  </si>
  <si>
    <t>ԿՐԹՈՒԹՅՈՒՆ</t>
  </si>
  <si>
    <t>Նախադպրոցական և տարրական ընդհանուր կրթություն</t>
  </si>
  <si>
    <t>Նախադպրոցական կրթություն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</si>
  <si>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</si>
  <si>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</si>
  <si>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</si>
  <si>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 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</si>
  <si>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</si>
  <si>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</si>
  <si>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</si>
  <si>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</si>
  <si>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</si>
  <si>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</si>
  <si>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</si>
  <si>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</si>
  <si>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</si>
  <si>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</si>
  <si>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Կրթություն (այլ դասերի չպատկանող)</t>
  </si>
  <si>
    <t xml:space="preserve"> ՍՈՑԻԱԼԱԿԱՆ ՊԱՇՏՊԱՆՈՒԹՅՈՒՆ</t>
  </si>
  <si>
    <t>Վատառողջություն և անաշխատունակություն</t>
  </si>
  <si>
    <t xml:space="preserve"> 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</si>
  <si>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</si>
  <si>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</si>
  <si>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</si>
  <si>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</si>
  <si>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</si>
  <si>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</si>
  <si>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 չպատկանող)</t>
  </si>
  <si>
    <t>Սոցիալական պաշտպանություն (այլ դասերի չպատկանող)</t>
  </si>
  <si>
    <t>Սոցիալական պաշտպանությանը տրամադրվող օժանդակ ծառայություններ (այլ դասերի չպատկանող)</t>
  </si>
  <si>
    <t xml:space="preserve"> ՀԻՄՆԱԿԱՆ ԲԱԺԻՆՆԵՐԻ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</si>
  <si>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</si>
  <si>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</si>
  <si>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 xml:space="preserve">¹ Հաստատված է «Հայաստանի Հանրապետության 2018 թվականի պետական բյուջեի մասին» Հայաստանի Հանրապետության օրենքով:              </t>
  </si>
  <si>
    <t>²  Հաստատվել է ՀՀ կառավարության  28.12.2017թ. «Հայաստանի Հանրապետության 2018 թվականի պետական բյուջեի կատարումն ապահովող միջոցառումների մասին» N 1717-Ն որոշմամբ:</t>
  </si>
  <si>
    <t xml:space="preserve">³ Հաշվի են առնված հաշվետու ժամանակաշրջանում օրենսդրության համաձայն կատարված փոփոխությունները: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</si>
</sst>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#,##0.0"/>
    <numFmt numFmtId="176" formatCode="_(* #,##0_);_(* \(#,##0\);_(* &quot;-&quot;??_);_(@_)"/>
    <numFmt numFmtId="177" formatCode="0.0%"/>
    <numFmt numFmtId="178" formatCode="_(* #,##0.00_);_(* \(#,##0.00\);_(* &quot;-&quot;?_);_(@_)"/>
    <numFmt numFmtId="179" formatCode="_-* #,##0.00&quot;  &quot;_-;\-* #,##0.00&quot;  &quot;_-;_-* &quot;-&quot;??&quot;  &quot;_-;_-@_-"/>
    <numFmt numFmtId="180" formatCode="_(* #,##0.000_);_(* \(#,##0.000\);_(* &quot;-&quot;??_);_(@_)"/>
    <numFmt numFmtId="181" formatCode="_-* #,##0.00\ \ _-;\-* #,##0.00\ \ _-;_-* &quot;-&quot;??\ \ _-;_-@_-"/>
    <numFmt numFmtId="182" formatCode="_-* #,##0.0\ \ _-;\-* #,##0.0\ \ _-;_-* &quot;-&quot;??\ \ _-;_-@_-"/>
    <numFmt numFmtId="183" formatCode="_-* #,##0.0\ _ _-;\-* #,##0.0\ _ _-;_-* &quot;-&quot;?\ _ _-;_-@_-"/>
    <numFmt numFmtId="184" formatCode="#,##0.00\ ;\(#,##0.00\)"/>
    <numFmt numFmtId="185" formatCode="_-* #,##0.000\ _ _-;\-* #,##0.000\ _ _-;_-* &quot;-&quot;??\ _ _-;_-@_-"/>
    <numFmt numFmtId="186" formatCode="_-* #,##0.0&quot;  &quot;_-;\-* #,##0.0&quot;  &quot;_-;_-* &quot;-&quot;??&quot;  &quot;_-;_-@_-"/>
    <numFmt numFmtId="187" formatCode="_-* #,##0.0\ _ _-;\-* #,##0.0\ _ _-;_-* &quot;-&quot;??\ _ _-;_-@_-"/>
    <numFmt numFmtId="188" formatCode="_(* #,##0.000_);_(* \(#,##0.000\);_(* &quot;-&quot;???_);_(@_)"/>
    <numFmt numFmtId="189" formatCode="_(* #,##0.0000_);_(* \(#,##0.00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wrapText="1"/>
    </xf>
    <xf numFmtId="172" fontId="23" fillId="0" borderId="0" xfId="43" applyNumberFormat="1" applyFont="1" applyFill="1" applyAlignment="1">
      <alignment wrapText="1"/>
    </xf>
    <xf numFmtId="0" fontId="24" fillId="0" borderId="10" xfId="0" applyFont="1" applyFill="1" applyBorder="1" applyAlignment="1">
      <alignment textRotation="90"/>
    </xf>
    <xf numFmtId="0" fontId="22" fillId="0" borderId="11" xfId="0" applyFont="1" applyFill="1" applyBorder="1" applyAlignment="1">
      <alignment/>
    </xf>
    <xf numFmtId="172" fontId="24" fillId="0" borderId="10" xfId="43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172" fontId="24" fillId="0" borderId="15" xfId="43" applyNumberFormat="1" applyFont="1" applyFill="1" applyBorder="1" applyAlignment="1">
      <alignment/>
    </xf>
    <xf numFmtId="177" fontId="24" fillId="0" borderId="16" xfId="62" applyNumberFormat="1" applyFont="1" applyFill="1" applyBorder="1" applyAlignment="1">
      <alignment/>
    </xf>
    <xf numFmtId="172" fontId="22" fillId="0" borderId="13" xfId="43" applyNumberFormat="1" applyFont="1" applyFill="1" applyBorder="1" applyAlignment="1">
      <alignment/>
    </xf>
    <xf numFmtId="172" fontId="22" fillId="0" borderId="14" xfId="43" applyNumberFormat="1" applyFont="1" applyFill="1" applyBorder="1" applyAlignment="1">
      <alignment/>
    </xf>
    <xf numFmtId="172" fontId="22" fillId="0" borderId="17" xfId="43" applyNumberFormat="1" applyFont="1" applyFill="1" applyBorder="1" applyAlignment="1">
      <alignment/>
    </xf>
    <xf numFmtId="172" fontId="22" fillId="0" borderId="0" xfId="43" applyNumberFormat="1" applyFont="1" applyFill="1" applyAlignment="1">
      <alignment/>
    </xf>
    <xf numFmtId="173" fontId="24" fillId="0" borderId="13" xfId="0" applyNumberFormat="1" applyFont="1" applyFill="1" applyBorder="1" applyAlignment="1">
      <alignment/>
    </xf>
    <xf numFmtId="0" fontId="24" fillId="0" borderId="14" xfId="0" applyFont="1" applyFill="1" applyBorder="1" applyAlignment="1">
      <alignment wrapText="1"/>
    </xf>
    <xf numFmtId="172" fontId="24" fillId="0" borderId="13" xfId="43" applyNumberFormat="1" applyFont="1" applyFill="1" applyBorder="1" applyAlignment="1">
      <alignment/>
    </xf>
    <xf numFmtId="177" fontId="24" fillId="0" borderId="17" xfId="62" applyNumberFormat="1" applyFont="1" applyFill="1" applyBorder="1" applyAlignment="1">
      <alignment/>
    </xf>
    <xf numFmtId="0" fontId="22" fillId="0" borderId="14" xfId="0" applyFont="1" applyFill="1" applyBorder="1" applyAlignment="1">
      <alignment/>
    </xf>
    <xf numFmtId="177" fontId="22" fillId="0" borderId="17" xfId="62" applyNumberFormat="1" applyFont="1" applyFill="1" applyBorder="1" applyAlignment="1">
      <alignment/>
    </xf>
    <xf numFmtId="0" fontId="22" fillId="0" borderId="14" xfId="0" applyFont="1" applyFill="1" applyBorder="1" applyAlignment="1">
      <alignment horizontal="left" wrapText="1"/>
    </xf>
    <xf numFmtId="177" fontId="22" fillId="0" borderId="13" xfId="62" applyNumberFormat="1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177" fontId="24" fillId="0" borderId="13" xfId="62" applyNumberFormat="1" applyFont="1" applyFill="1" applyBorder="1" applyAlignment="1">
      <alignment/>
    </xf>
    <xf numFmtId="173" fontId="24" fillId="0" borderId="14" xfId="0" applyNumberFormat="1" applyFont="1" applyFill="1" applyBorder="1" applyAlignment="1">
      <alignment/>
    </xf>
    <xf numFmtId="173" fontId="24" fillId="0" borderId="0" xfId="0" applyNumberFormat="1" applyFont="1" applyFill="1" applyBorder="1" applyAlignment="1">
      <alignment/>
    </xf>
    <xf numFmtId="172" fontId="22" fillId="0" borderId="13" xfId="43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left" wrapText="1"/>
    </xf>
    <xf numFmtId="173" fontId="22" fillId="0" borderId="14" xfId="0" applyNumberFormat="1" applyFont="1" applyFill="1" applyBorder="1" applyAlignment="1">
      <alignment wrapText="1"/>
    </xf>
    <xf numFmtId="0" fontId="24" fillId="0" borderId="14" xfId="0" applyNumberFormat="1" applyFont="1" applyFill="1" applyBorder="1" applyAlignment="1">
      <alignment horizontal="left" wrapText="1"/>
    </xf>
    <xf numFmtId="0" fontId="22" fillId="0" borderId="14" xfId="0" applyNumberFormat="1" applyFont="1" applyFill="1" applyBorder="1" applyAlignment="1">
      <alignment horizontal="left" wrapText="1"/>
    </xf>
    <xf numFmtId="173" fontId="24" fillId="0" borderId="18" xfId="0" applyNumberFormat="1" applyFont="1" applyFill="1" applyBorder="1" applyAlignment="1">
      <alignment/>
    </xf>
    <xf numFmtId="0" fontId="22" fillId="0" borderId="19" xfId="0" applyFont="1" applyFill="1" applyBorder="1" applyAlignment="1">
      <alignment wrapText="1"/>
    </xf>
    <xf numFmtId="172" fontId="22" fillId="0" borderId="18" xfId="43" applyNumberFormat="1" applyFont="1" applyFill="1" applyBorder="1" applyAlignment="1">
      <alignment/>
    </xf>
    <xf numFmtId="177" fontId="22" fillId="0" borderId="18" xfId="6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22" fillId="0" borderId="0" xfId="43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wrapText="1"/>
    </xf>
    <xf numFmtId="0" fontId="22" fillId="0" borderId="17" xfId="0" applyFont="1" applyFill="1" applyBorder="1" applyAlignment="1">
      <alignment/>
    </xf>
  </cellXfs>
  <cellStyles count="53">
    <cellStyle name="Normal" xfId="0"/>
    <cellStyle name="_Sheet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workbookViewId="0" topLeftCell="A1">
      <selection activeCell="D6" sqref="D6"/>
    </sheetView>
  </sheetViews>
  <sheetFormatPr defaultColWidth="9.140625" defaultRowHeight="12.75"/>
  <cols>
    <col min="1" max="1" width="4.57421875" style="4" bestFit="1" customWidth="1"/>
    <col min="2" max="3" width="5.00390625" style="4" bestFit="1" customWidth="1"/>
    <col min="4" max="4" width="39.28125" style="46" customWidth="1"/>
    <col min="5" max="5" width="18.421875" style="20" bestFit="1" customWidth="1"/>
    <col min="6" max="6" width="18.421875" style="4" bestFit="1" customWidth="1"/>
    <col min="7" max="7" width="15.421875" style="4" bestFit="1" customWidth="1"/>
    <col min="8" max="8" width="17.8515625" style="20" customWidth="1"/>
    <col min="9" max="9" width="17.421875" style="20" customWidth="1"/>
    <col min="10" max="10" width="10.57421875" style="20" bestFit="1" customWidth="1"/>
    <col min="11" max="11" width="9.421875" style="4" customWidth="1"/>
    <col min="12" max="16384" width="9.140625" style="4" customWidth="1"/>
  </cols>
  <sheetData>
    <row r="1" spans="1:11" s="2" customFormat="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 customHeight="1">
      <c r="A5" s="6"/>
      <c r="B5" s="6"/>
      <c r="C5" s="6"/>
      <c r="D5" s="6"/>
      <c r="E5" s="7"/>
      <c r="F5" s="6"/>
      <c r="G5" s="6"/>
      <c r="H5" s="7"/>
      <c r="I5" s="7"/>
      <c r="J5" s="7"/>
      <c r="K5" s="6"/>
    </row>
    <row r="6" spans="1:11" ht="125.25" customHeight="1">
      <c r="A6" s="8" t="s">
        <v>4</v>
      </c>
      <c r="B6" s="8" t="s">
        <v>5</v>
      </c>
      <c r="C6" s="8" t="s">
        <v>6</v>
      </c>
      <c r="D6" s="9"/>
      <c r="E6" s="10" t="s">
        <v>7</v>
      </c>
      <c r="F6" s="11" t="s">
        <v>8</v>
      </c>
      <c r="G6" s="12" t="s">
        <v>9</v>
      </c>
      <c r="H6" s="12" t="s">
        <v>10</v>
      </c>
      <c r="I6" s="10" t="s">
        <v>11</v>
      </c>
      <c r="J6" s="12" t="s">
        <v>12</v>
      </c>
      <c r="K6" s="12" t="s">
        <v>13</v>
      </c>
    </row>
    <row r="7" spans="1:11" ht="21" customHeight="1">
      <c r="A7" s="13"/>
      <c r="B7" s="13"/>
      <c r="C7" s="13"/>
      <c r="D7" s="14" t="s">
        <v>14</v>
      </c>
      <c r="E7" s="15">
        <f>SUM(E9,E29,E39,E56,E84,E92,E104,E123,E144,E165,E185)</f>
        <v>1465200573.18</v>
      </c>
      <c r="F7" s="15">
        <f>SUM(F9,F29,F39,F56,F84,F92,F104,F123,F144,F165,F185)</f>
        <v>1513074948.97</v>
      </c>
      <c r="G7" s="15">
        <f>SUM(G9,G29,G39,G56,G84,G92,G104,G123,G144,G165,G185)</f>
        <v>706740200.82</v>
      </c>
      <c r="H7" s="15">
        <f>SUM(H9,H29,H39,H56,H84,H92,H104,H123,H144,H165,H185)</f>
        <v>738144609.8100001</v>
      </c>
      <c r="I7" s="15">
        <f>SUM(I9,I29,I39,I56,I84,I92,I104,I123,I144,I165,I185)</f>
        <v>610349661.3100001</v>
      </c>
      <c r="J7" s="16">
        <f>I7/F7</f>
        <v>0.4033836273117106</v>
      </c>
      <c r="K7" s="16">
        <f>I7/H7</f>
        <v>0.826870037657127</v>
      </c>
    </row>
    <row r="8" spans="1:11" s="20" customFormat="1" ht="13.5">
      <c r="A8" s="17"/>
      <c r="B8" s="17"/>
      <c r="C8" s="17"/>
      <c r="D8" s="18" t="s">
        <v>15</v>
      </c>
      <c r="E8" s="17"/>
      <c r="F8" s="17"/>
      <c r="G8" s="17"/>
      <c r="H8" s="17"/>
      <c r="I8" s="17"/>
      <c r="J8" s="19"/>
      <c r="K8" s="19"/>
    </row>
    <row r="9" spans="1:11" ht="32.25" customHeight="1">
      <c r="A9" s="21">
        <v>1</v>
      </c>
      <c r="B9" s="21"/>
      <c r="C9" s="13"/>
      <c r="D9" s="22" t="s">
        <v>16</v>
      </c>
      <c r="E9" s="23">
        <f>SUM(E11,E15,E19,E21,E23,E25,E27)</f>
        <v>278721972.38</v>
      </c>
      <c r="F9" s="23">
        <f>SUM(F11,F15,F19,F21,F23,F25,F27)</f>
        <v>286748714.21</v>
      </c>
      <c r="G9" s="23">
        <f>SUM(G11,G15,G19,G21,G23,G25,G27)</f>
        <v>136135123.82</v>
      </c>
      <c r="H9" s="23">
        <f>SUM(H11,H15,H19,H21,H23,H25,H27)</f>
        <v>141471620.75</v>
      </c>
      <c r="I9" s="23">
        <f>SUM(I11,I15,I19,I21,I23,I25,I27)</f>
        <v>131889624.94</v>
      </c>
      <c r="J9" s="24">
        <f>I9/F9</f>
        <v>0.45994844407013047</v>
      </c>
      <c r="K9" s="24">
        <f>I9/H9</f>
        <v>0.9322691310158048</v>
      </c>
    </row>
    <row r="10" spans="1:11" ht="14.25" customHeight="1">
      <c r="A10" s="21"/>
      <c r="B10" s="21"/>
      <c r="C10" s="13"/>
      <c r="D10" s="25" t="s">
        <v>15</v>
      </c>
      <c r="E10" s="17"/>
      <c r="F10" s="17"/>
      <c r="G10" s="17"/>
      <c r="H10" s="17"/>
      <c r="I10" s="17"/>
      <c r="J10" s="26"/>
      <c r="K10" s="26"/>
    </row>
    <row r="11" spans="1:11" ht="54">
      <c r="A11" s="21"/>
      <c r="B11" s="21">
        <v>1</v>
      </c>
      <c r="C11" s="21"/>
      <c r="D11" s="27" t="s">
        <v>17</v>
      </c>
      <c r="E11" s="17">
        <f>SUM(E12:E14)</f>
        <v>59919983.400000006</v>
      </c>
      <c r="F11" s="17">
        <f>SUM(F12:F14)</f>
        <v>67948426.03</v>
      </c>
      <c r="G11" s="17">
        <f>SUM(G12:G14)</f>
        <v>29848033.1</v>
      </c>
      <c r="H11" s="17">
        <f>SUM(H12:H14)</f>
        <v>34787952.23</v>
      </c>
      <c r="I11" s="17">
        <f>SUM(I12:I14)</f>
        <v>29113585.96</v>
      </c>
      <c r="J11" s="26">
        <f aca="true" t="shared" si="0" ref="J11:J29">I11/F11</f>
        <v>0.4284659360195632</v>
      </c>
      <c r="K11" s="26">
        <f aca="true" t="shared" si="1" ref="K11:K29">I11/H11</f>
        <v>0.8368870282308079</v>
      </c>
    </row>
    <row r="12" spans="1:11" ht="27">
      <c r="A12" s="21"/>
      <c r="B12" s="21"/>
      <c r="C12" s="21">
        <v>1</v>
      </c>
      <c r="D12" s="27" t="s">
        <v>18</v>
      </c>
      <c r="E12" s="17">
        <v>22038310.7</v>
      </c>
      <c r="F12" s="17">
        <v>22489013.5</v>
      </c>
      <c r="G12" s="17">
        <v>9903070.1</v>
      </c>
      <c r="H12" s="17">
        <v>10164696.2</v>
      </c>
      <c r="I12" s="17">
        <v>8089665.12</v>
      </c>
      <c r="J12" s="26">
        <f t="shared" si="0"/>
        <v>0.359716317480978</v>
      </c>
      <c r="K12" s="26">
        <f t="shared" si="1"/>
        <v>0.7958590164258919</v>
      </c>
    </row>
    <row r="13" spans="1:11" ht="27">
      <c r="A13" s="21"/>
      <c r="B13" s="21"/>
      <c r="C13" s="21">
        <v>2</v>
      </c>
      <c r="D13" s="27" t="s">
        <v>19</v>
      </c>
      <c r="E13" s="17">
        <v>21035552</v>
      </c>
      <c r="F13" s="17">
        <v>28448754.4</v>
      </c>
      <c r="G13" s="17">
        <v>11509383.4</v>
      </c>
      <c r="H13" s="17">
        <v>15830639</v>
      </c>
      <c r="I13" s="17">
        <v>13268033.83</v>
      </c>
      <c r="J13" s="26">
        <f t="shared" si="0"/>
        <v>0.46638364701127305</v>
      </c>
      <c r="K13" s="26">
        <f t="shared" si="1"/>
        <v>0.8381237061877288</v>
      </c>
    </row>
    <row r="14" spans="1:11" ht="18.75" customHeight="1">
      <c r="A14" s="21"/>
      <c r="B14" s="21"/>
      <c r="C14" s="21">
        <v>3</v>
      </c>
      <c r="D14" s="27" t="s">
        <v>20</v>
      </c>
      <c r="E14" s="17">
        <v>16846120.7</v>
      </c>
      <c r="F14" s="17">
        <v>17010658.13</v>
      </c>
      <c r="G14" s="17">
        <v>8435579.6</v>
      </c>
      <c r="H14" s="17">
        <v>8792617.03</v>
      </c>
      <c r="I14" s="17">
        <v>7755887.01</v>
      </c>
      <c r="J14" s="26">
        <f t="shared" si="0"/>
        <v>0.455942794848232</v>
      </c>
      <c r="K14" s="26">
        <f t="shared" si="1"/>
        <v>0.8820908477575305</v>
      </c>
    </row>
    <row r="15" spans="1:11" ht="20.25" customHeight="1">
      <c r="A15" s="21"/>
      <c r="B15" s="21">
        <v>3</v>
      </c>
      <c r="C15" s="21"/>
      <c r="D15" s="27" t="s">
        <v>21</v>
      </c>
      <c r="E15" s="17">
        <f>SUM(E16:E18)</f>
        <v>4039897.8599999994</v>
      </c>
      <c r="F15" s="17">
        <f>SUM(F16:F18)</f>
        <v>4039897.8599999994</v>
      </c>
      <c r="G15" s="17">
        <f>SUM(G16:G18)</f>
        <v>1866737.2000000002</v>
      </c>
      <c r="H15" s="17">
        <f>SUM(H16:H18)</f>
        <v>1866737.2000000002</v>
      </c>
      <c r="I15" s="17">
        <f>SUM(I16:I18)</f>
        <v>1605442.19</v>
      </c>
      <c r="J15" s="26">
        <f t="shared" si="0"/>
        <v>0.3973967277479635</v>
      </c>
      <c r="K15" s="26">
        <f t="shared" si="1"/>
        <v>0.860025819381539</v>
      </c>
    </row>
    <row r="16" spans="1:11" ht="35.25" customHeight="1">
      <c r="A16" s="21"/>
      <c r="B16" s="21"/>
      <c r="C16" s="21">
        <v>1</v>
      </c>
      <c r="D16" s="27" t="s">
        <v>22</v>
      </c>
      <c r="E16" s="17">
        <v>759010.9</v>
      </c>
      <c r="F16" s="17">
        <v>759010.9</v>
      </c>
      <c r="G16" s="17">
        <v>393034.3</v>
      </c>
      <c r="H16" s="17">
        <v>393034.3</v>
      </c>
      <c r="I16" s="17">
        <v>376724.14</v>
      </c>
      <c r="J16" s="26">
        <f t="shared" si="0"/>
        <v>0.49633561257157177</v>
      </c>
      <c r="K16" s="26">
        <f t="shared" si="1"/>
        <v>0.9585019424513332</v>
      </c>
    </row>
    <row r="17" spans="1:11" ht="33.75" customHeight="1">
      <c r="A17" s="21"/>
      <c r="B17" s="21"/>
      <c r="C17" s="21">
        <v>2</v>
      </c>
      <c r="D17" s="27" t="s">
        <v>23</v>
      </c>
      <c r="E17" s="17">
        <v>2241606.76</v>
      </c>
      <c r="F17" s="17">
        <v>2241606.76</v>
      </c>
      <c r="G17" s="17">
        <v>947014.5</v>
      </c>
      <c r="H17" s="17">
        <v>947014.5</v>
      </c>
      <c r="I17" s="17">
        <v>787241.03</v>
      </c>
      <c r="J17" s="28">
        <f t="shared" si="0"/>
        <v>0.3511949749830341</v>
      </c>
      <c r="K17" s="28">
        <f t="shared" si="1"/>
        <v>0.8312871978200967</v>
      </c>
    </row>
    <row r="18" spans="1:11" ht="21" customHeight="1">
      <c r="A18" s="21"/>
      <c r="B18" s="21"/>
      <c r="C18" s="21">
        <v>3</v>
      </c>
      <c r="D18" s="27" t="s">
        <v>24</v>
      </c>
      <c r="E18" s="17">
        <v>1039280.2</v>
      </c>
      <c r="F18" s="17">
        <v>1039280.2</v>
      </c>
      <c r="G18" s="17">
        <v>526688.4</v>
      </c>
      <c r="H18" s="17">
        <v>526688.4</v>
      </c>
      <c r="I18" s="17">
        <v>441477.02</v>
      </c>
      <c r="J18" s="28">
        <f t="shared" si="0"/>
        <v>0.4247911390980027</v>
      </c>
      <c r="K18" s="28">
        <f t="shared" si="1"/>
        <v>0.838212916783434</v>
      </c>
    </row>
    <row r="19" spans="1:11" ht="33" customHeight="1">
      <c r="A19" s="21"/>
      <c r="B19" s="21">
        <v>4</v>
      </c>
      <c r="C19" s="21"/>
      <c r="D19" s="27" t="s">
        <v>25</v>
      </c>
      <c r="E19" s="17">
        <f>E20</f>
        <v>10317919.9</v>
      </c>
      <c r="F19" s="17">
        <f>F20</f>
        <v>10307805.9</v>
      </c>
      <c r="G19" s="17">
        <f>G20</f>
        <v>4643064.1</v>
      </c>
      <c r="H19" s="17">
        <f>H20</f>
        <v>4632950.1</v>
      </c>
      <c r="I19" s="17">
        <f>I20</f>
        <v>4328753.21</v>
      </c>
      <c r="J19" s="28">
        <f t="shared" si="0"/>
        <v>0.4199490417257469</v>
      </c>
      <c r="K19" s="28">
        <f t="shared" si="1"/>
        <v>0.9343405641256529</v>
      </c>
    </row>
    <row r="20" spans="1:11" ht="32.25" customHeight="1">
      <c r="A20" s="21"/>
      <c r="B20" s="21"/>
      <c r="C20" s="21">
        <v>1</v>
      </c>
      <c r="D20" s="27" t="s">
        <v>25</v>
      </c>
      <c r="E20" s="17">
        <v>10317919.9</v>
      </c>
      <c r="F20" s="17">
        <v>10307805.9</v>
      </c>
      <c r="G20" s="17">
        <v>4643064.1</v>
      </c>
      <c r="H20" s="17">
        <v>4632950.1</v>
      </c>
      <c r="I20" s="17">
        <v>4328753.21</v>
      </c>
      <c r="J20" s="28">
        <f t="shared" si="0"/>
        <v>0.4199490417257469</v>
      </c>
      <c r="K20" s="28">
        <f t="shared" si="1"/>
        <v>0.9343405641256529</v>
      </c>
    </row>
    <row r="21" spans="1:11" ht="51.75" customHeight="1">
      <c r="A21" s="21"/>
      <c r="B21" s="21">
        <v>5</v>
      </c>
      <c r="C21" s="21"/>
      <c r="D21" s="27" t="s">
        <v>26</v>
      </c>
      <c r="E21" s="17">
        <f>E22</f>
        <v>1441693.9</v>
      </c>
      <c r="F21" s="17">
        <f>F22</f>
        <v>1441693.9</v>
      </c>
      <c r="G21" s="17">
        <f>G22</f>
        <v>648762.3</v>
      </c>
      <c r="H21" s="17">
        <f>H22</f>
        <v>648762.3</v>
      </c>
      <c r="I21" s="17">
        <f>I22</f>
        <v>230403.4</v>
      </c>
      <c r="J21" s="28">
        <f t="shared" si="0"/>
        <v>0.15981436836210516</v>
      </c>
      <c r="K21" s="28">
        <f t="shared" si="1"/>
        <v>0.3551430161709458</v>
      </c>
    </row>
    <row r="22" spans="1:11" ht="52.5" customHeight="1">
      <c r="A22" s="21"/>
      <c r="B22" s="21"/>
      <c r="C22" s="21">
        <v>1</v>
      </c>
      <c r="D22" s="29" t="s">
        <v>26</v>
      </c>
      <c r="E22" s="17">
        <v>1441693.9</v>
      </c>
      <c r="F22" s="17">
        <v>1441693.9</v>
      </c>
      <c r="G22" s="17">
        <v>648762.3</v>
      </c>
      <c r="H22" s="17">
        <v>648762.3</v>
      </c>
      <c r="I22" s="17">
        <v>230403.4</v>
      </c>
      <c r="J22" s="28">
        <f t="shared" si="0"/>
        <v>0.15981436836210516</v>
      </c>
      <c r="K22" s="28">
        <f t="shared" si="1"/>
        <v>0.3551430161709458</v>
      </c>
    </row>
    <row r="23" spans="1:11" ht="40.5">
      <c r="A23" s="21"/>
      <c r="B23" s="21">
        <v>6</v>
      </c>
      <c r="C23" s="21"/>
      <c r="D23" s="29" t="s">
        <v>27</v>
      </c>
      <c r="E23" s="17">
        <f>E24</f>
        <v>12607036.2</v>
      </c>
      <c r="F23" s="17">
        <f>F24</f>
        <v>12656099.4</v>
      </c>
      <c r="G23" s="17">
        <f>G24</f>
        <v>6389263.1</v>
      </c>
      <c r="H23" s="17">
        <f>H24</f>
        <v>6396604.9</v>
      </c>
      <c r="I23" s="17">
        <f>I24</f>
        <v>3830921.12</v>
      </c>
      <c r="J23" s="28">
        <f t="shared" si="0"/>
        <v>0.30269366563287264</v>
      </c>
      <c r="K23" s="28">
        <f t="shared" si="1"/>
        <v>0.5988991316315316</v>
      </c>
    </row>
    <row r="24" spans="1:11" ht="40.5" customHeight="1">
      <c r="A24" s="21"/>
      <c r="B24" s="21"/>
      <c r="C24" s="21">
        <v>1</v>
      </c>
      <c r="D24" s="29" t="s">
        <v>27</v>
      </c>
      <c r="E24" s="17">
        <v>12607036.2</v>
      </c>
      <c r="F24" s="17">
        <v>12656099.4</v>
      </c>
      <c r="G24" s="17">
        <v>6389263.1</v>
      </c>
      <c r="H24" s="17">
        <v>6396604.9</v>
      </c>
      <c r="I24" s="17">
        <v>3830921.12</v>
      </c>
      <c r="J24" s="28">
        <f t="shared" si="0"/>
        <v>0.30269366563287264</v>
      </c>
      <c r="K24" s="28">
        <f t="shared" si="1"/>
        <v>0.5988991316315316</v>
      </c>
    </row>
    <row r="25" spans="1:11" ht="31.5" customHeight="1">
      <c r="A25" s="21"/>
      <c r="B25" s="21">
        <v>7</v>
      </c>
      <c r="C25" s="21"/>
      <c r="D25" s="29" t="s">
        <v>28</v>
      </c>
      <c r="E25" s="17">
        <f>E26</f>
        <v>141234569.92</v>
      </c>
      <c r="F25" s="17">
        <f>F26</f>
        <v>141193919.92</v>
      </c>
      <c r="G25" s="17">
        <f>G26</f>
        <v>68158828.42</v>
      </c>
      <c r="H25" s="17">
        <f>H26</f>
        <v>68558178.42</v>
      </c>
      <c r="I25" s="17">
        <f>I26</f>
        <v>68270176.11</v>
      </c>
      <c r="J25" s="28">
        <f t="shared" si="0"/>
        <v>0.48352065123400256</v>
      </c>
      <c r="K25" s="28">
        <f t="shared" si="1"/>
        <v>0.9957991545773628</v>
      </c>
    </row>
    <row r="26" spans="1:11" ht="33.75" customHeight="1">
      <c r="A26" s="21"/>
      <c r="B26" s="21"/>
      <c r="C26" s="21">
        <v>1</v>
      </c>
      <c r="D26" s="29" t="s">
        <v>28</v>
      </c>
      <c r="E26" s="17">
        <v>141234569.92</v>
      </c>
      <c r="F26" s="17">
        <v>141193919.92</v>
      </c>
      <c r="G26" s="17">
        <v>68158828.42</v>
      </c>
      <c r="H26" s="17">
        <v>68558178.42</v>
      </c>
      <c r="I26" s="17">
        <v>68270176.11</v>
      </c>
      <c r="J26" s="28">
        <f t="shared" si="0"/>
        <v>0.48352065123400256</v>
      </c>
      <c r="K26" s="28">
        <f t="shared" si="1"/>
        <v>0.9957991545773628</v>
      </c>
    </row>
    <row r="27" spans="1:11" ht="49.5" customHeight="1">
      <c r="A27" s="21"/>
      <c r="B27" s="21">
        <v>8</v>
      </c>
      <c r="C27" s="21"/>
      <c r="D27" s="29" t="s">
        <v>29</v>
      </c>
      <c r="E27" s="17">
        <f>E28</f>
        <v>49160871.2</v>
      </c>
      <c r="F27" s="17">
        <f>F28</f>
        <v>49160871.2</v>
      </c>
      <c r="G27" s="17">
        <f>G28</f>
        <v>24580435.6</v>
      </c>
      <c r="H27" s="17">
        <f>H28</f>
        <v>24580435.6</v>
      </c>
      <c r="I27" s="17">
        <f>I28</f>
        <v>24510342.95</v>
      </c>
      <c r="J27" s="28">
        <f t="shared" si="0"/>
        <v>0.49857421871726304</v>
      </c>
      <c r="K27" s="28">
        <f t="shared" si="1"/>
        <v>0.9971484374345261</v>
      </c>
    </row>
    <row r="28" spans="1:11" ht="40.5">
      <c r="A28" s="21"/>
      <c r="B28" s="21"/>
      <c r="C28" s="21">
        <v>1</v>
      </c>
      <c r="D28" s="29" t="s">
        <v>29</v>
      </c>
      <c r="E28" s="17">
        <v>49160871.2</v>
      </c>
      <c r="F28" s="17">
        <v>49160871.2</v>
      </c>
      <c r="G28" s="17">
        <v>24580435.6</v>
      </c>
      <c r="H28" s="17">
        <v>24580435.6</v>
      </c>
      <c r="I28" s="17">
        <v>24510342.95</v>
      </c>
      <c r="J28" s="28">
        <f t="shared" si="0"/>
        <v>0.49857421871726304</v>
      </c>
      <c r="K28" s="28">
        <f t="shared" si="1"/>
        <v>0.9971484374345261</v>
      </c>
    </row>
    <row r="29" spans="1:11" ht="19.5" customHeight="1">
      <c r="A29" s="21">
        <v>2</v>
      </c>
      <c r="B29" s="21"/>
      <c r="C29" s="13"/>
      <c r="D29" s="22" t="s">
        <v>30</v>
      </c>
      <c r="E29" s="23">
        <f>SUM(E31,E33,E35,E37)</f>
        <v>247895878.20000002</v>
      </c>
      <c r="F29" s="23">
        <f>SUM(F31,F33,F35,F37)</f>
        <v>248617944.04</v>
      </c>
      <c r="G29" s="23">
        <f>SUM(G31,G33,G35,G37)</f>
        <v>114121168.7</v>
      </c>
      <c r="H29" s="23">
        <f>SUM(H31,H33,H35,H37)</f>
        <v>114628896.14</v>
      </c>
      <c r="I29" s="23">
        <f>SUM(I31,I33,I35,I37)</f>
        <v>82628439.48</v>
      </c>
      <c r="J29" s="30">
        <f t="shared" si="0"/>
        <v>0.3323510690230226</v>
      </c>
      <c r="K29" s="30">
        <f t="shared" si="1"/>
        <v>0.7208342945140395</v>
      </c>
    </row>
    <row r="30" spans="1:11" ht="14.25">
      <c r="A30" s="21"/>
      <c r="B30" s="21"/>
      <c r="C30" s="13"/>
      <c r="D30" s="25" t="s">
        <v>15</v>
      </c>
      <c r="E30" s="17"/>
      <c r="F30" s="17"/>
      <c r="G30" s="17"/>
      <c r="H30" s="17"/>
      <c r="I30" s="17"/>
      <c r="J30" s="28"/>
      <c r="K30" s="28"/>
    </row>
    <row r="31" spans="1:11" ht="20.25" customHeight="1">
      <c r="A31" s="21"/>
      <c r="B31" s="21">
        <v>1</v>
      </c>
      <c r="C31" s="13"/>
      <c r="D31" s="29" t="s">
        <v>31</v>
      </c>
      <c r="E31" s="17">
        <f>E32</f>
        <v>238245614.3</v>
      </c>
      <c r="F31" s="17">
        <f>F32</f>
        <v>238245614.3</v>
      </c>
      <c r="G31" s="17">
        <f>G32</f>
        <v>110618425.3</v>
      </c>
      <c r="H31" s="17">
        <f>H32</f>
        <v>110618425.3</v>
      </c>
      <c r="I31" s="17">
        <f>I32</f>
        <v>80621306.25</v>
      </c>
      <c r="J31" s="28">
        <f aca="true" t="shared" si="2" ref="J31:J39">I31/F31</f>
        <v>0.3383957622341844</v>
      </c>
      <c r="K31" s="28">
        <f aca="true" t="shared" si="3" ref="K31:K39">I31/H31</f>
        <v>0.7288234851594837</v>
      </c>
    </row>
    <row r="32" spans="1:11" ht="20.25" customHeight="1">
      <c r="A32" s="21"/>
      <c r="B32" s="21"/>
      <c r="C32" s="21">
        <v>1</v>
      </c>
      <c r="D32" s="29" t="s">
        <v>31</v>
      </c>
      <c r="E32" s="17">
        <v>238245614.3</v>
      </c>
      <c r="F32" s="17">
        <v>238245614.3</v>
      </c>
      <c r="G32" s="17">
        <v>110618425.3</v>
      </c>
      <c r="H32" s="17">
        <v>110618425.3</v>
      </c>
      <c r="I32" s="17">
        <v>80621306.25</v>
      </c>
      <c r="J32" s="28">
        <f t="shared" si="2"/>
        <v>0.3383957622341844</v>
      </c>
      <c r="K32" s="28">
        <f t="shared" si="3"/>
        <v>0.7288234851594837</v>
      </c>
    </row>
    <row r="33" spans="1:11" ht="20.25" customHeight="1">
      <c r="A33" s="21"/>
      <c r="B33" s="21">
        <v>3</v>
      </c>
      <c r="C33" s="13"/>
      <c r="D33" s="29" t="s">
        <v>32</v>
      </c>
      <c r="E33" s="17">
        <f>E34</f>
        <v>117011.7</v>
      </c>
      <c r="F33" s="17">
        <f>F34</f>
        <v>117011.7</v>
      </c>
      <c r="G33" s="17">
        <f>G34</f>
        <v>58505.9</v>
      </c>
      <c r="H33" s="17">
        <f>H34</f>
        <v>58505.9</v>
      </c>
      <c r="I33" s="17">
        <f>I34</f>
        <v>56921.54</v>
      </c>
      <c r="J33" s="28">
        <f t="shared" si="2"/>
        <v>0.48646024286460243</v>
      </c>
      <c r="K33" s="28">
        <f t="shared" si="3"/>
        <v>0.972919654257092</v>
      </c>
    </row>
    <row r="34" spans="1:11" ht="20.25" customHeight="1">
      <c r="A34" s="21"/>
      <c r="B34" s="21"/>
      <c r="C34" s="21">
        <v>1</v>
      </c>
      <c r="D34" s="29" t="s">
        <v>33</v>
      </c>
      <c r="E34" s="17">
        <v>117011.7</v>
      </c>
      <c r="F34" s="17">
        <v>117011.7</v>
      </c>
      <c r="G34" s="17">
        <v>58505.9</v>
      </c>
      <c r="H34" s="17">
        <v>58505.9</v>
      </c>
      <c r="I34" s="17">
        <v>56921.54</v>
      </c>
      <c r="J34" s="28">
        <f t="shared" si="2"/>
        <v>0.48646024286460243</v>
      </c>
      <c r="K34" s="28">
        <f t="shared" si="3"/>
        <v>0.972919654257092</v>
      </c>
    </row>
    <row r="35" spans="1:11" ht="34.5" customHeight="1">
      <c r="A35" s="21"/>
      <c r="B35" s="21">
        <v>4</v>
      </c>
      <c r="C35" s="13"/>
      <c r="D35" s="29" t="s">
        <v>34</v>
      </c>
      <c r="E35" s="17">
        <f>E36</f>
        <v>2433461.4</v>
      </c>
      <c r="F35" s="17">
        <f>F36</f>
        <v>2433461.4</v>
      </c>
      <c r="G35" s="17">
        <f>G36</f>
        <v>973384.5</v>
      </c>
      <c r="H35" s="17">
        <f>H36</f>
        <v>973384.5</v>
      </c>
      <c r="I35" s="17">
        <f>I36</f>
        <v>384652.67</v>
      </c>
      <c r="J35" s="28">
        <f t="shared" si="2"/>
        <v>0.15806812057918815</v>
      </c>
      <c r="K35" s="28">
        <f t="shared" si="3"/>
        <v>0.39517032580650296</v>
      </c>
    </row>
    <row r="36" spans="1:11" ht="33" customHeight="1">
      <c r="A36" s="21"/>
      <c r="B36" s="21"/>
      <c r="C36" s="21">
        <v>1</v>
      </c>
      <c r="D36" s="29" t="s">
        <v>34</v>
      </c>
      <c r="E36" s="17">
        <v>2433461.4</v>
      </c>
      <c r="F36" s="17">
        <v>2433461.4</v>
      </c>
      <c r="G36" s="17">
        <v>973384.5</v>
      </c>
      <c r="H36" s="17">
        <v>973384.5</v>
      </c>
      <c r="I36" s="17">
        <v>384652.67</v>
      </c>
      <c r="J36" s="28">
        <f t="shared" si="2"/>
        <v>0.15806812057918815</v>
      </c>
      <c r="K36" s="28">
        <f t="shared" si="3"/>
        <v>0.39517032580650296</v>
      </c>
    </row>
    <row r="37" spans="1:11" ht="21" customHeight="1">
      <c r="A37" s="21"/>
      <c r="B37" s="21">
        <v>5</v>
      </c>
      <c r="C37" s="21"/>
      <c r="D37" s="29" t="s">
        <v>35</v>
      </c>
      <c r="E37" s="17">
        <f>E38</f>
        <v>7099790.8</v>
      </c>
      <c r="F37" s="17">
        <f>F38</f>
        <v>7821856.64</v>
      </c>
      <c r="G37" s="17">
        <f>G38</f>
        <v>2470853</v>
      </c>
      <c r="H37" s="17">
        <f>H38</f>
        <v>2978580.44</v>
      </c>
      <c r="I37" s="17">
        <f>I38</f>
        <v>1565559.02</v>
      </c>
      <c r="J37" s="28">
        <f t="shared" si="2"/>
        <v>0.20015184272157666</v>
      </c>
      <c r="K37" s="28">
        <f t="shared" si="3"/>
        <v>0.5256057546661389</v>
      </c>
    </row>
    <row r="38" spans="1:11" ht="22.5" customHeight="1">
      <c r="A38" s="21"/>
      <c r="B38" s="21"/>
      <c r="C38" s="21">
        <v>1</v>
      </c>
      <c r="D38" s="29" t="s">
        <v>35</v>
      </c>
      <c r="E38" s="17">
        <v>7099790.8</v>
      </c>
      <c r="F38" s="17">
        <v>7821856.64</v>
      </c>
      <c r="G38" s="17">
        <v>2470853</v>
      </c>
      <c r="H38" s="17">
        <v>2978580.44</v>
      </c>
      <c r="I38" s="17">
        <v>1565559.02</v>
      </c>
      <c r="J38" s="28">
        <f t="shared" si="2"/>
        <v>0.20015184272157666</v>
      </c>
      <c r="K38" s="28">
        <f t="shared" si="3"/>
        <v>0.5256057546661389</v>
      </c>
    </row>
    <row r="39" spans="1:11" ht="54" customHeight="1">
      <c r="A39" s="21">
        <v>3</v>
      </c>
      <c r="B39" s="21"/>
      <c r="C39" s="13"/>
      <c r="D39" s="22" t="s">
        <v>36</v>
      </c>
      <c r="E39" s="23">
        <f>SUM(E41,E45,E47,E50,E52,E54)</f>
        <v>102619650.6</v>
      </c>
      <c r="F39" s="23">
        <f>SUM(F41,F45,F47,F50,F52,F54)</f>
        <v>126509721</v>
      </c>
      <c r="G39" s="23">
        <f>SUM(G41,G45,G47,G50,G52,G54)</f>
        <v>47774790.29999999</v>
      </c>
      <c r="H39" s="23">
        <f>SUM(H41,H45,H47,H50,H52,H54)</f>
        <v>60415760.199999996</v>
      </c>
      <c r="I39" s="23">
        <f>SUM(I41,I45,I47,I50,I52,I54)</f>
        <v>53762951.260000005</v>
      </c>
      <c r="J39" s="30">
        <f t="shared" si="2"/>
        <v>0.4249709100220054</v>
      </c>
      <c r="K39" s="30">
        <f t="shared" si="3"/>
        <v>0.889882889531199</v>
      </c>
    </row>
    <row r="40" spans="1:11" ht="14.25">
      <c r="A40" s="21"/>
      <c r="B40" s="21"/>
      <c r="C40" s="13"/>
      <c r="D40" s="25" t="s">
        <v>15</v>
      </c>
      <c r="E40" s="17"/>
      <c r="F40" s="17"/>
      <c r="G40" s="17"/>
      <c r="H40" s="17"/>
      <c r="I40" s="17"/>
      <c r="J40" s="28"/>
      <c r="K40" s="28"/>
    </row>
    <row r="41" spans="1:11" ht="19.5" customHeight="1">
      <c r="A41" s="21"/>
      <c r="B41" s="21">
        <v>1</v>
      </c>
      <c r="C41" s="13"/>
      <c r="D41" s="29" t="s">
        <v>37</v>
      </c>
      <c r="E41" s="17">
        <f>SUM(E42:E44)</f>
        <v>63351890.199999996</v>
      </c>
      <c r="F41" s="17">
        <f>SUM(F42:F44)</f>
        <v>85304992.19999999</v>
      </c>
      <c r="G41" s="17">
        <f>SUM(G42:G44)</f>
        <v>30319102.099999998</v>
      </c>
      <c r="H41" s="17">
        <f>SUM(H42:H44)</f>
        <v>41984399.099999994</v>
      </c>
      <c r="I41" s="17">
        <f>SUM(I42:I44)</f>
        <v>37971776.410000004</v>
      </c>
      <c r="J41" s="28">
        <f aca="true" t="shared" si="4" ref="J41:J56">I41/F41</f>
        <v>0.44512959242730005</v>
      </c>
      <c r="K41" s="28">
        <f aca="true" t="shared" si="5" ref="K41:K56">I41/H41</f>
        <v>0.9044258635108109</v>
      </c>
    </row>
    <row r="42" spans="1:11" ht="19.5" customHeight="1">
      <c r="A42" s="21"/>
      <c r="B42" s="21"/>
      <c r="C42" s="21">
        <v>1</v>
      </c>
      <c r="D42" s="29" t="s">
        <v>38</v>
      </c>
      <c r="E42" s="17">
        <v>40213157.3</v>
      </c>
      <c r="F42" s="17">
        <v>62113432.4</v>
      </c>
      <c r="G42" s="17">
        <v>19688993.2</v>
      </c>
      <c r="H42" s="17">
        <v>31324290.2</v>
      </c>
      <c r="I42" s="17">
        <v>28089346.62</v>
      </c>
      <c r="J42" s="28">
        <f t="shared" si="4"/>
        <v>0.4522266043697176</v>
      </c>
      <c r="K42" s="28">
        <f t="shared" si="5"/>
        <v>0.8967273141914641</v>
      </c>
    </row>
    <row r="43" spans="1:11" ht="19.5" customHeight="1">
      <c r="A43" s="21"/>
      <c r="B43" s="21"/>
      <c r="C43" s="21">
        <v>2</v>
      </c>
      <c r="D43" s="29" t="s">
        <v>39</v>
      </c>
      <c r="E43" s="17">
        <v>20372956.3</v>
      </c>
      <c r="F43" s="17">
        <v>20425783.2</v>
      </c>
      <c r="G43" s="17">
        <v>9366275.6</v>
      </c>
      <c r="H43" s="17">
        <v>9396275.6</v>
      </c>
      <c r="I43" s="17">
        <v>8744974.77</v>
      </c>
      <c r="J43" s="28">
        <f t="shared" si="4"/>
        <v>0.42813412266120593</v>
      </c>
      <c r="K43" s="28">
        <f t="shared" si="5"/>
        <v>0.9306852142565933</v>
      </c>
    </row>
    <row r="44" spans="1:11" ht="19.5" customHeight="1">
      <c r="A44" s="21"/>
      <c r="B44" s="21"/>
      <c r="C44" s="21">
        <v>3</v>
      </c>
      <c r="D44" s="29" t="s">
        <v>40</v>
      </c>
      <c r="E44" s="17">
        <v>2765776.6</v>
      </c>
      <c r="F44" s="17">
        <v>2765776.6</v>
      </c>
      <c r="G44" s="17">
        <v>1263833.3</v>
      </c>
      <c r="H44" s="17">
        <v>1263833.3</v>
      </c>
      <c r="I44" s="17">
        <v>1137455.02</v>
      </c>
      <c r="J44" s="28">
        <f t="shared" si="4"/>
        <v>0.4112606274852423</v>
      </c>
      <c r="K44" s="28">
        <f t="shared" si="5"/>
        <v>0.9000039957801397</v>
      </c>
    </row>
    <row r="45" spans="1:11" ht="19.5" customHeight="1">
      <c r="A45" s="21"/>
      <c r="B45" s="21">
        <v>2</v>
      </c>
      <c r="C45" s="13"/>
      <c r="D45" s="29" t="s">
        <v>41</v>
      </c>
      <c r="E45" s="17">
        <f>E46</f>
        <v>8704192.2</v>
      </c>
      <c r="F45" s="17">
        <f>F46</f>
        <v>8704192.2</v>
      </c>
      <c r="G45" s="17">
        <f>G46</f>
        <v>3969542.1</v>
      </c>
      <c r="H45" s="17">
        <f>H46</f>
        <v>3969542.1</v>
      </c>
      <c r="I45" s="17">
        <f>I46</f>
        <v>3356938.34</v>
      </c>
      <c r="J45" s="28">
        <f t="shared" si="4"/>
        <v>0.385669142278361</v>
      </c>
      <c r="K45" s="28">
        <f t="shared" si="5"/>
        <v>0.8456739481362346</v>
      </c>
    </row>
    <row r="46" spans="1:11" ht="19.5" customHeight="1">
      <c r="A46" s="21"/>
      <c r="B46" s="21"/>
      <c r="C46" s="21">
        <v>1</v>
      </c>
      <c r="D46" s="29" t="s">
        <v>42</v>
      </c>
      <c r="E46" s="17">
        <v>8704192.2</v>
      </c>
      <c r="F46" s="17">
        <v>8704192.2</v>
      </c>
      <c r="G46" s="17">
        <v>3969542.1</v>
      </c>
      <c r="H46" s="17">
        <v>3969542.1</v>
      </c>
      <c r="I46" s="17">
        <v>3356938.34</v>
      </c>
      <c r="J46" s="28">
        <f t="shared" si="4"/>
        <v>0.385669142278361</v>
      </c>
      <c r="K46" s="28">
        <f t="shared" si="5"/>
        <v>0.8456739481362346</v>
      </c>
    </row>
    <row r="47" spans="1:11" ht="27">
      <c r="A47" s="21"/>
      <c r="B47" s="21">
        <v>3</v>
      </c>
      <c r="C47" s="13"/>
      <c r="D47" s="29" t="s">
        <v>43</v>
      </c>
      <c r="E47" s="17">
        <f>SUM(E48:E49)</f>
        <v>11528098</v>
      </c>
      <c r="F47" s="17">
        <f>SUM(F48:F49)</f>
        <v>13464883.4</v>
      </c>
      <c r="G47" s="17">
        <f>SUM(G48:G49)</f>
        <v>5006816.899999999</v>
      </c>
      <c r="H47" s="17">
        <f>SUM(H48:H49)</f>
        <v>5982306.800000001</v>
      </c>
      <c r="I47" s="17">
        <f>SUM(I48:I49)</f>
        <v>5084037.09</v>
      </c>
      <c r="J47" s="28">
        <f t="shared" si="4"/>
        <v>0.37757750579555704</v>
      </c>
      <c r="K47" s="28">
        <f t="shared" si="5"/>
        <v>0.8498455963508925</v>
      </c>
    </row>
    <row r="48" spans="1:11" ht="19.5" customHeight="1">
      <c r="A48" s="21"/>
      <c r="B48" s="21"/>
      <c r="C48" s="21">
        <v>1</v>
      </c>
      <c r="D48" s="29" t="s">
        <v>44</v>
      </c>
      <c r="E48" s="17">
        <v>10752516.4</v>
      </c>
      <c r="F48" s="17">
        <v>12623349.6</v>
      </c>
      <c r="G48" s="17">
        <v>4641505.3</v>
      </c>
      <c r="H48" s="17">
        <v>5572427.9</v>
      </c>
      <c r="I48" s="17">
        <v>4730151.42</v>
      </c>
      <c r="J48" s="28">
        <f t="shared" si="4"/>
        <v>0.37471444346277155</v>
      </c>
      <c r="K48" s="28">
        <f t="shared" si="5"/>
        <v>0.8488492816569236</v>
      </c>
    </row>
    <row r="49" spans="1:11" ht="19.5" customHeight="1">
      <c r="A49" s="21"/>
      <c r="B49" s="21"/>
      <c r="C49" s="21">
        <v>2</v>
      </c>
      <c r="D49" s="29" t="s">
        <v>45</v>
      </c>
      <c r="E49" s="17">
        <v>775581.6</v>
      </c>
      <c r="F49" s="17">
        <v>841533.8</v>
      </c>
      <c r="G49" s="17">
        <v>365311.6</v>
      </c>
      <c r="H49" s="17">
        <v>409878.9</v>
      </c>
      <c r="I49" s="17">
        <v>353885.67</v>
      </c>
      <c r="J49" s="28">
        <f t="shared" si="4"/>
        <v>0.4205246063794466</v>
      </c>
      <c r="K49" s="28">
        <f t="shared" si="5"/>
        <v>0.8633907966474975</v>
      </c>
    </row>
    <row r="50" spans="1:11" ht="19.5" customHeight="1">
      <c r="A50" s="21"/>
      <c r="B50" s="21">
        <v>4</v>
      </c>
      <c r="C50" s="21"/>
      <c r="D50" s="29" t="s">
        <v>46</v>
      </c>
      <c r="E50" s="17">
        <f>E51</f>
        <v>4065324.7</v>
      </c>
      <c r="F50" s="17">
        <f>F51</f>
        <v>4065324.7</v>
      </c>
      <c r="G50" s="17">
        <f>G51</f>
        <v>1714337.9</v>
      </c>
      <c r="H50" s="17">
        <f>H51</f>
        <v>1714337.9</v>
      </c>
      <c r="I50" s="17">
        <f>I51</f>
        <v>1584044.28</v>
      </c>
      <c r="J50" s="28">
        <f t="shared" si="4"/>
        <v>0.3896476657817763</v>
      </c>
      <c r="K50" s="28">
        <f t="shared" si="5"/>
        <v>0.9239977019699559</v>
      </c>
    </row>
    <row r="51" spans="1:11" ht="19.5" customHeight="1">
      <c r="A51" s="21"/>
      <c r="B51" s="31"/>
      <c r="C51" s="21">
        <v>1</v>
      </c>
      <c r="D51" s="29" t="s">
        <v>46</v>
      </c>
      <c r="E51" s="17">
        <v>4065324.7</v>
      </c>
      <c r="F51" s="17">
        <v>4065324.7</v>
      </c>
      <c r="G51" s="17">
        <v>1714337.9</v>
      </c>
      <c r="H51" s="17">
        <v>1714337.9</v>
      </c>
      <c r="I51" s="17">
        <v>1584044.28</v>
      </c>
      <c r="J51" s="28">
        <f t="shared" si="4"/>
        <v>0.3896476657817763</v>
      </c>
      <c r="K51" s="28">
        <f t="shared" si="5"/>
        <v>0.9239977019699559</v>
      </c>
    </row>
    <row r="52" spans="1:11" ht="19.5" customHeight="1">
      <c r="A52" s="21"/>
      <c r="B52" s="31">
        <v>5</v>
      </c>
      <c r="C52" s="21"/>
      <c r="D52" s="29" t="s">
        <v>47</v>
      </c>
      <c r="E52" s="17">
        <f>E53</f>
        <v>8154597.9</v>
      </c>
      <c r="F52" s="17">
        <f>F53</f>
        <v>8154780.9</v>
      </c>
      <c r="G52" s="17">
        <f>G53</f>
        <v>3889504.8</v>
      </c>
      <c r="H52" s="17">
        <f>H53</f>
        <v>3889687.8</v>
      </c>
      <c r="I52" s="17">
        <f>I53</f>
        <v>3278915.3</v>
      </c>
      <c r="J52" s="28">
        <f t="shared" si="4"/>
        <v>0.40208502720165046</v>
      </c>
      <c r="K52" s="28">
        <f t="shared" si="5"/>
        <v>0.8429764723019673</v>
      </c>
    </row>
    <row r="53" spans="1:11" ht="19.5" customHeight="1">
      <c r="A53" s="21"/>
      <c r="B53" s="31"/>
      <c r="C53" s="21">
        <v>1</v>
      </c>
      <c r="D53" s="29" t="s">
        <v>47</v>
      </c>
      <c r="E53" s="17">
        <v>8154597.9</v>
      </c>
      <c r="F53" s="17">
        <v>8154780.9</v>
      </c>
      <c r="G53" s="17">
        <v>3889504.8</v>
      </c>
      <c r="H53" s="17">
        <v>3889687.8</v>
      </c>
      <c r="I53" s="17">
        <v>3278915.3</v>
      </c>
      <c r="J53" s="28">
        <f t="shared" si="4"/>
        <v>0.40208502720165046</v>
      </c>
      <c r="K53" s="28">
        <f t="shared" si="5"/>
        <v>0.8429764723019673</v>
      </c>
    </row>
    <row r="54" spans="1:11" ht="22.5" customHeight="1">
      <c r="A54" s="21"/>
      <c r="B54" s="31">
        <v>7</v>
      </c>
      <c r="C54" s="21"/>
      <c r="D54" s="29" t="s">
        <v>48</v>
      </c>
      <c r="E54" s="17">
        <f>E55</f>
        <v>6815547.6</v>
      </c>
      <c r="F54" s="17">
        <f>F55</f>
        <v>6815547.6</v>
      </c>
      <c r="G54" s="17">
        <f>G55</f>
        <v>2875486.5</v>
      </c>
      <c r="H54" s="17">
        <f>H55</f>
        <v>2875486.5</v>
      </c>
      <c r="I54" s="17">
        <f>I55</f>
        <v>2487239.84</v>
      </c>
      <c r="J54" s="28">
        <f t="shared" si="4"/>
        <v>0.3649361703526214</v>
      </c>
      <c r="K54" s="28">
        <f t="shared" si="5"/>
        <v>0.86498053112056</v>
      </c>
    </row>
    <row r="55" spans="1:11" ht="22.5" customHeight="1">
      <c r="A55" s="21"/>
      <c r="B55" s="31"/>
      <c r="C55" s="21">
        <v>1</v>
      </c>
      <c r="D55" s="29" t="s">
        <v>48</v>
      </c>
      <c r="E55" s="17">
        <v>6815547.6</v>
      </c>
      <c r="F55" s="17">
        <v>6815547.6</v>
      </c>
      <c r="G55" s="17">
        <v>2875486.5</v>
      </c>
      <c r="H55" s="17">
        <v>2875486.5</v>
      </c>
      <c r="I55" s="17">
        <v>2487239.84</v>
      </c>
      <c r="J55" s="28">
        <f t="shared" si="4"/>
        <v>0.3649361703526214</v>
      </c>
      <c r="K55" s="28">
        <f t="shared" si="5"/>
        <v>0.86498053112056</v>
      </c>
    </row>
    <row r="56" spans="1:11" ht="25.5" customHeight="1">
      <c r="A56" s="21">
        <v>4</v>
      </c>
      <c r="B56" s="32"/>
      <c r="C56" s="13"/>
      <c r="D56" s="22" t="s">
        <v>49</v>
      </c>
      <c r="E56" s="23">
        <f>SUM(E58,E60,E64,E68,E71,E76,E78,E80,E82)</f>
        <v>133629851.49999999</v>
      </c>
      <c r="F56" s="23">
        <f>SUM(F58,F60,F64,F68,F71,F76,F78,F80,F82)</f>
        <v>138265761.13000003</v>
      </c>
      <c r="G56" s="23">
        <f>SUM(G58,G60,G64,G68,G71,G76,G78,G80,G82)</f>
        <v>76635160.8</v>
      </c>
      <c r="H56" s="23">
        <f>SUM(H58,H60,H64,H68,H71,H76,H78,H80,H82)</f>
        <v>80812427.72999999</v>
      </c>
      <c r="I56" s="23">
        <f>SUM(I58,I60,I64,I68,I71,I76,I78,I80,I82)</f>
        <v>40705982.54</v>
      </c>
      <c r="J56" s="30">
        <f t="shared" si="4"/>
        <v>0.29440392333809584</v>
      </c>
      <c r="K56" s="30">
        <f t="shared" si="5"/>
        <v>0.5037094378107481</v>
      </c>
    </row>
    <row r="57" spans="1:11" ht="14.25">
      <c r="A57" s="21"/>
      <c r="B57" s="31"/>
      <c r="C57" s="21"/>
      <c r="D57" s="25" t="s">
        <v>15</v>
      </c>
      <c r="E57" s="17"/>
      <c r="F57" s="17"/>
      <c r="G57" s="17"/>
      <c r="H57" s="17"/>
      <c r="I57" s="17"/>
      <c r="J57" s="28"/>
      <c r="K57" s="28"/>
    </row>
    <row r="58" spans="1:11" ht="47.25" customHeight="1">
      <c r="A58" s="21"/>
      <c r="B58" s="31">
        <v>1</v>
      </c>
      <c r="C58" s="21"/>
      <c r="D58" s="29" t="s">
        <v>50</v>
      </c>
      <c r="E58" s="17">
        <f>E59</f>
        <v>4018789.8</v>
      </c>
      <c r="F58" s="17">
        <f>F59</f>
        <v>4525716.4</v>
      </c>
      <c r="G58" s="17">
        <f>G59</f>
        <v>1739933.6</v>
      </c>
      <c r="H58" s="17">
        <f>H59</f>
        <v>2047501.5</v>
      </c>
      <c r="I58" s="17">
        <f>I59</f>
        <v>1639390.91</v>
      </c>
      <c r="J58" s="28">
        <f aca="true" t="shared" si="6" ref="J58:J84">I58/F58</f>
        <v>0.3622389838656262</v>
      </c>
      <c r="K58" s="28">
        <f aca="true" t="shared" si="7" ref="K58:K84">I58/H58</f>
        <v>0.8006787345454935</v>
      </c>
    </row>
    <row r="59" spans="1:11" ht="33" customHeight="1">
      <c r="A59" s="21"/>
      <c r="B59" s="31"/>
      <c r="C59" s="21">
        <v>1</v>
      </c>
      <c r="D59" s="29" t="s">
        <v>51</v>
      </c>
      <c r="E59" s="17">
        <v>4018789.8</v>
      </c>
      <c r="F59" s="17">
        <v>4525716.4</v>
      </c>
      <c r="G59" s="17">
        <v>1739933.6</v>
      </c>
      <c r="H59" s="17">
        <v>2047501.5</v>
      </c>
      <c r="I59" s="17">
        <v>1639390.91</v>
      </c>
      <c r="J59" s="28">
        <f t="shared" si="6"/>
        <v>0.3622389838656262</v>
      </c>
      <c r="K59" s="28">
        <f t="shared" si="7"/>
        <v>0.8006787345454935</v>
      </c>
    </row>
    <row r="60" spans="1:11" ht="40.5">
      <c r="A60" s="21"/>
      <c r="B60" s="31">
        <v>2</v>
      </c>
      <c r="C60" s="21"/>
      <c r="D60" s="29" t="s">
        <v>52</v>
      </c>
      <c r="E60" s="17">
        <f>SUM(E61:E63)</f>
        <v>40309812</v>
      </c>
      <c r="F60" s="17">
        <f>SUM(F61:F63)</f>
        <v>39847763.900000006</v>
      </c>
      <c r="G60" s="17">
        <f>SUM(G61:G63)</f>
        <v>22499765.7</v>
      </c>
      <c r="H60" s="17">
        <f>SUM(H61:H63)</f>
        <v>23037908.9</v>
      </c>
      <c r="I60" s="17">
        <f>SUM(I61:I63)</f>
        <v>15279261.23</v>
      </c>
      <c r="J60" s="28">
        <f t="shared" si="6"/>
        <v>0.38344086931312094</v>
      </c>
      <c r="K60" s="28">
        <f t="shared" si="7"/>
        <v>0.6632225735557102</v>
      </c>
    </row>
    <row r="61" spans="1:11" ht="20.25" customHeight="1">
      <c r="A61" s="21"/>
      <c r="B61" s="31"/>
      <c r="C61" s="21">
        <v>1</v>
      </c>
      <c r="D61" s="29" t="s">
        <v>53</v>
      </c>
      <c r="E61" s="17">
        <v>16737202.8</v>
      </c>
      <c r="F61" s="17">
        <v>16785799</v>
      </c>
      <c r="G61" s="17">
        <v>7943282</v>
      </c>
      <c r="H61" s="17">
        <v>7837189.1</v>
      </c>
      <c r="I61" s="17">
        <v>4378260.55</v>
      </c>
      <c r="J61" s="28">
        <f t="shared" si="6"/>
        <v>0.26083122703899886</v>
      </c>
      <c r="K61" s="28">
        <f t="shared" si="7"/>
        <v>0.558651895996742</v>
      </c>
    </row>
    <row r="62" spans="1:11" ht="20.25" customHeight="1">
      <c r="A62" s="21"/>
      <c r="B62" s="31"/>
      <c r="C62" s="21">
        <v>2</v>
      </c>
      <c r="D62" s="29" t="s">
        <v>54</v>
      </c>
      <c r="E62" s="17">
        <v>2034510.1</v>
      </c>
      <c r="F62" s="17">
        <v>528880.6</v>
      </c>
      <c r="G62" s="17">
        <v>849273</v>
      </c>
      <c r="H62" s="17">
        <v>498673.9</v>
      </c>
      <c r="I62" s="17">
        <v>498673.9</v>
      </c>
      <c r="J62" s="28">
        <f t="shared" si="6"/>
        <v>0.9428855964843483</v>
      </c>
      <c r="K62" s="28">
        <f t="shared" si="7"/>
        <v>1</v>
      </c>
    </row>
    <row r="63" spans="1:11" ht="20.25" customHeight="1">
      <c r="A63" s="21"/>
      <c r="B63" s="31"/>
      <c r="C63" s="21">
        <v>4</v>
      </c>
      <c r="D63" s="29" t="s">
        <v>55</v>
      </c>
      <c r="E63" s="17">
        <v>21538099.1</v>
      </c>
      <c r="F63" s="17">
        <v>22533084.3</v>
      </c>
      <c r="G63" s="17">
        <v>13707210.7</v>
      </c>
      <c r="H63" s="17">
        <v>14702045.9</v>
      </c>
      <c r="I63" s="17">
        <v>10402326.78</v>
      </c>
      <c r="J63" s="28">
        <f t="shared" si="6"/>
        <v>0.4616468230228029</v>
      </c>
      <c r="K63" s="28">
        <f t="shared" si="7"/>
        <v>0.707542803957645</v>
      </c>
    </row>
    <row r="64" spans="1:11" ht="20.25" customHeight="1">
      <c r="A64" s="21"/>
      <c r="B64" s="31">
        <v>3</v>
      </c>
      <c r="C64" s="21"/>
      <c r="D64" s="29" t="s">
        <v>56</v>
      </c>
      <c r="E64" s="17">
        <f>SUM(E65:E67)</f>
        <v>17339405.3</v>
      </c>
      <c r="F64" s="17">
        <f>SUM(F65:F67)</f>
        <v>17339405.3</v>
      </c>
      <c r="G64" s="17">
        <f>SUM(G65:G67)</f>
        <v>11627539.5</v>
      </c>
      <c r="H64" s="17">
        <f>SUM(H65:H67)</f>
        <v>11627539.5</v>
      </c>
      <c r="I64" s="17">
        <f>SUM(I65:I67)</f>
        <v>5589525.86</v>
      </c>
      <c r="J64" s="28">
        <f t="shared" si="6"/>
        <v>0.3223597212990921</v>
      </c>
      <c r="K64" s="28">
        <f t="shared" si="7"/>
        <v>0.48071441597768816</v>
      </c>
    </row>
    <row r="65" spans="1:11" ht="20.25" customHeight="1">
      <c r="A65" s="21"/>
      <c r="B65" s="31"/>
      <c r="C65" s="21">
        <v>3</v>
      </c>
      <c r="D65" s="29" t="s">
        <v>57</v>
      </c>
      <c r="E65" s="17">
        <v>278472.7</v>
      </c>
      <c r="F65" s="17">
        <v>278472.7</v>
      </c>
      <c r="G65" s="17">
        <v>113781.5</v>
      </c>
      <c r="H65" s="17">
        <v>113781.5</v>
      </c>
      <c r="I65" s="17">
        <v>93042.46</v>
      </c>
      <c r="J65" s="28">
        <f t="shared" si="6"/>
        <v>0.3341169888466625</v>
      </c>
      <c r="K65" s="28">
        <f t="shared" si="7"/>
        <v>0.8177292442092959</v>
      </c>
    </row>
    <row r="66" spans="1:11" ht="20.25" customHeight="1">
      <c r="A66" s="21"/>
      <c r="B66" s="31"/>
      <c r="C66" s="21">
        <v>4</v>
      </c>
      <c r="D66" s="29" t="s">
        <v>58</v>
      </c>
      <c r="E66" s="17">
        <v>7059070.6</v>
      </c>
      <c r="F66" s="17">
        <v>7059070.6</v>
      </c>
      <c r="G66" s="17">
        <v>3835679.6</v>
      </c>
      <c r="H66" s="17">
        <v>3835679.6</v>
      </c>
      <c r="I66" s="17">
        <v>716630.83</v>
      </c>
      <c r="J66" s="28">
        <f t="shared" si="6"/>
        <v>0.10151914757730288</v>
      </c>
      <c r="K66" s="28">
        <f t="shared" si="7"/>
        <v>0.18683281836157534</v>
      </c>
    </row>
    <row r="67" spans="1:11" ht="20.25" customHeight="1">
      <c r="A67" s="21"/>
      <c r="B67" s="31"/>
      <c r="C67" s="21">
        <v>5</v>
      </c>
      <c r="D67" s="29" t="s">
        <v>59</v>
      </c>
      <c r="E67" s="17">
        <v>10001862</v>
      </c>
      <c r="F67" s="17">
        <v>10001862</v>
      </c>
      <c r="G67" s="17">
        <v>7678078.4</v>
      </c>
      <c r="H67" s="17">
        <v>7678078.4</v>
      </c>
      <c r="I67" s="17">
        <v>4779852.57</v>
      </c>
      <c r="J67" s="28">
        <f t="shared" si="6"/>
        <v>0.4778962727140207</v>
      </c>
      <c r="K67" s="28">
        <f t="shared" si="7"/>
        <v>0.6225323995128781</v>
      </c>
    </row>
    <row r="68" spans="1:11" ht="35.25" customHeight="1">
      <c r="A68" s="21"/>
      <c r="B68" s="31">
        <v>4</v>
      </c>
      <c r="C68" s="21"/>
      <c r="D68" s="29" t="s">
        <v>60</v>
      </c>
      <c r="E68" s="17">
        <f>E69+E70</f>
        <v>36925.3</v>
      </c>
      <c r="F68" s="17">
        <f>F69+F70</f>
        <v>36925.3</v>
      </c>
      <c r="G68" s="17">
        <f>G69+G70</f>
        <v>13057.8</v>
      </c>
      <c r="H68" s="17">
        <f>H69+H70</f>
        <v>13057.8</v>
      </c>
      <c r="I68" s="17">
        <f>I69+I70</f>
        <v>7057.8</v>
      </c>
      <c r="J68" s="28">
        <f t="shared" si="6"/>
        <v>0.19113724194522455</v>
      </c>
      <c r="K68" s="28">
        <f t="shared" si="7"/>
        <v>0.5405045260304187</v>
      </c>
    </row>
    <row r="69" spans="1:11" ht="33" customHeight="1">
      <c r="A69" s="21"/>
      <c r="B69" s="31"/>
      <c r="C69" s="21">
        <v>1</v>
      </c>
      <c r="D69" s="29" t="s">
        <v>61</v>
      </c>
      <c r="E69" s="17">
        <v>16925.3</v>
      </c>
      <c r="F69" s="17">
        <v>16925.3</v>
      </c>
      <c r="G69" s="17">
        <v>7057.8</v>
      </c>
      <c r="H69" s="17">
        <v>7057.8</v>
      </c>
      <c r="I69" s="17">
        <v>7057.8</v>
      </c>
      <c r="J69" s="28">
        <f t="shared" si="6"/>
        <v>0.4169970399342996</v>
      </c>
      <c r="K69" s="28">
        <f t="shared" si="7"/>
        <v>1</v>
      </c>
    </row>
    <row r="70" spans="1:11" ht="20.25" customHeight="1">
      <c r="A70" s="21"/>
      <c r="B70" s="31"/>
      <c r="C70" s="21">
        <v>3</v>
      </c>
      <c r="D70" s="29" t="s">
        <v>62</v>
      </c>
      <c r="E70" s="17">
        <v>20000</v>
      </c>
      <c r="F70" s="17">
        <v>20000</v>
      </c>
      <c r="G70" s="17">
        <v>6000</v>
      </c>
      <c r="H70" s="17">
        <v>6000</v>
      </c>
      <c r="I70" s="17">
        <v>0</v>
      </c>
      <c r="J70" s="28">
        <f t="shared" si="6"/>
        <v>0</v>
      </c>
      <c r="K70" s="28">
        <f t="shared" si="7"/>
        <v>0</v>
      </c>
    </row>
    <row r="71" spans="1:11" ht="20.25" customHeight="1">
      <c r="A71" s="21"/>
      <c r="B71" s="31">
        <v>5</v>
      </c>
      <c r="C71" s="21"/>
      <c r="D71" s="29" t="s">
        <v>63</v>
      </c>
      <c r="E71" s="17">
        <f>SUM(E72:E75)</f>
        <v>76223804.5</v>
      </c>
      <c r="F71" s="17">
        <f>SUM(F72:F75)</f>
        <v>80984539.5</v>
      </c>
      <c r="G71" s="17">
        <f>SUM(G72:G75)</f>
        <v>37345614.9</v>
      </c>
      <c r="H71" s="17">
        <f>SUM(H72:H75)</f>
        <v>40269702.5</v>
      </c>
      <c r="I71" s="17">
        <f>SUM(I72:I75)</f>
        <v>18359452.68</v>
      </c>
      <c r="J71" s="28">
        <f t="shared" si="6"/>
        <v>0.2267031805496653</v>
      </c>
      <c r="K71" s="28">
        <f t="shared" si="7"/>
        <v>0.4559122998239185</v>
      </c>
    </row>
    <row r="72" spans="1:11" ht="20.25" customHeight="1">
      <c r="A72" s="21"/>
      <c r="B72" s="31"/>
      <c r="C72" s="21">
        <v>1</v>
      </c>
      <c r="D72" s="29" t="s">
        <v>64</v>
      </c>
      <c r="E72" s="33">
        <v>68797970.6</v>
      </c>
      <c r="F72" s="33">
        <v>72600223</v>
      </c>
      <c r="G72" s="33">
        <v>33801757.9</v>
      </c>
      <c r="H72" s="33">
        <v>36029786.2</v>
      </c>
      <c r="I72" s="33">
        <v>15888287.3</v>
      </c>
      <c r="J72" s="28">
        <f t="shared" si="6"/>
        <v>0.21884626029316742</v>
      </c>
      <c r="K72" s="28">
        <f t="shared" si="7"/>
        <v>0.44097645242202405</v>
      </c>
    </row>
    <row r="73" spans="1:11" ht="20.25" customHeight="1">
      <c r="A73" s="21"/>
      <c r="B73" s="31"/>
      <c r="C73" s="21">
        <v>3</v>
      </c>
      <c r="D73" s="34" t="s">
        <v>65</v>
      </c>
      <c r="E73" s="33">
        <v>322400</v>
      </c>
      <c r="F73" s="33">
        <v>322400</v>
      </c>
      <c r="G73" s="33">
        <v>309400</v>
      </c>
      <c r="H73" s="33">
        <v>309400</v>
      </c>
      <c r="I73" s="33">
        <v>308400</v>
      </c>
      <c r="J73" s="28">
        <f t="shared" si="6"/>
        <v>0.956575682382134</v>
      </c>
      <c r="K73" s="28">
        <f t="shared" si="7"/>
        <v>0.9967679379444085</v>
      </c>
    </row>
    <row r="74" spans="1:11" ht="20.25" customHeight="1">
      <c r="A74" s="21"/>
      <c r="B74" s="31"/>
      <c r="C74" s="21">
        <v>4</v>
      </c>
      <c r="D74" s="29" t="s">
        <v>66</v>
      </c>
      <c r="E74" s="33">
        <v>378693.9</v>
      </c>
      <c r="F74" s="33">
        <v>1337176.5</v>
      </c>
      <c r="G74" s="33">
        <v>150293</v>
      </c>
      <c r="H74" s="33">
        <v>846352.3</v>
      </c>
      <c r="I74" s="33">
        <v>326577.83</v>
      </c>
      <c r="J74" s="28">
        <f t="shared" si="6"/>
        <v>0.2442294117493091</v>
      </c>
      <c r="K74" s="28">
        <f t="shared" si="7"/>
        <v>0.38586511787112765</v>
      </c>
    </row>
    <row r="75" spans="1:11" ht="20.25" customHeight="1">
      <c r="A75" s="21"/>
      <c r="B75" s="31"/>
      <c r="C75" s="21">
        <v>5</v>
      </c>
      <c r="D75" s="29" t="s">
        <v>67</v>
      </c>
      <c r="E75" s="17">
        <v>6724740</v>
      </c>
      <c r="F75" s="17">
        <v>6724740</v>
      </c>
      <c r="G75" s="17">
        <v>3084164</v>
      </c>
      <c r="H75" s="17">
        <v>3084164</v>
      </c>
      <c r="I75" s="17">
        <v>1836187.55</v>
      </c>
      <c r="J75" s="28">
        <f t="shared" si="6"/>
        <v>0.27304959745655594</v>
      </c>
      <c r="K75" s="28">
        <f t="shared" si="7"/>
        <v>0.5953598933130664</v>
      </c>
    </row>
    <row r="76" spans="1:11" ht="17.25" customHeight="1">
      <c r="A76" s="21"/>
      <c r="B76" s="31">
        <v>6</v>
      </c>
      <c r="C76" s="21"/>
      <c r="D76" s="29" t="s">
        <v>68</v>
      </c>
      <c r="E76" s="17">
        <f>E77</f>
        <v>290321.8</v>
      </c>
      <c r="F76" s="17">
        <f>F77</f>
        <v>290321.8</v>
      </c>
      <c r="G76" s="17">
        <f>G77</f>
        <v>135000</v>
      </c>
      <c r="H76" s="17">
        <f>H77</f>
        <v>135000</v>
      </c>
      <c r="I76" s="17">
        <f>I77</f>
        <v>135000</v>
      </c>
      <c r="J76" s="28">
        <f t="shared" si="6"/>
        <v>0.46500125033669537</v>
      </c>
      <c r="K76" s="28">
        <f t="shared" si="7"/>
        <v>1</v>
      </c>
    </row>
    <row r="77" spans="1:11" ht="17.25" customHeight="1">
      <c r="A77" s="21"/>
      <c r="B77" s="31"/>
      <c r="C77" s="21">
        <v>1</v>
      </c>
      <c r="D77" s="29" t="s">
        <v>68</v>
      </c>
      <c r="E77" s="17">
        <v>290321.8</v>
      </c>
      <c r="F77" s="17">
        <v>290321.8</v>
      </c>
      <c r="G77" s="17">
        <v>135000</v>
      </c>
      <c r="H77" s="17">
        <v>135000</v>
      </c>
      <c r="I77" s="17">
        <v>135000</v>
      </c>
      <c r="J77" s="28">
        <f t="shared" si="6"/>
        <v>0.46500125033669537</v>
      </c>
      <c r="K77" s="28">
        <f t="shared" si="7"/>
        <v>1</v>
      </c>
    </row>
    <row r="78" spans="1:11" ht="18.75" customHeight="1">
      <c r="A78" s="21"/>
      <c r="B78" s="31">
        <v>7</v>
      </c>
      <c r="C78" s="21"/>
      <c r="D78" s="29" t="s">
        <v>69</v>
      </c>
      <c r="E78" s="17">
        <f>E79</f>
        <v>272000</v>
      </c>
      <c r="F78" s="17">
        <f>F79</f>
        <v>272000</v>
      </c>
      <c r="G78" s="17">
        <f>G79</f>
        <v>120024</v>
      </c>
      <c r="H78" s="17">
        <f>H79</f>
        <v>120024</v>
      </c>
      <c r="I78" s="17">
        <f>I79</f>
        <v>111340</v>
      </c>
      <c r="J78" s="28">
        <f t="shared" si="6"/>
        <v>0.40933823529411767</v>
      </c>
      <c r="K78" s="28">
        <f t="shared" si="7"/>
        <v>0.9276478037725788</v>
      </c>
    </row>
    <row r="79" spans="1:11" ht="18.75" customHeight="1">
      <c r="A79" s="21"/>
      <c r="B79" s="31"/>
      <c r="C79" s="21">
        <v>3</v>
      </c>
      <c r="D79" s="29" t="s">
        <v>70</v>
      </c>
      <c r="E79" s="17">
        <v>272000</v>
      </c>
      <c r="F79" s="17">
        <v>272000</v>
      </c>
      <c r="G79" s="17">
        <v>120024</v>
      </c>
      <c r="H79" s="17">
        <v>120024</v>
      </c>
      <c r="I79" s="17">
        <v>111340</v>
      </c>
      <c r="J79" s="28">
        <f t="shared" si="6"/>
        <v>0.40933823529411767</v>
      </c>
      <c r="K79" s="28">
        <f t="shared" si="7"/>
        <v>0.9276478037725788</v>
      </c>
    </row>
    <row r="80" spans="1:11" ht="48" customHeight="1">
      <c r="A80" s="21"/>
      <c r="B80" s="21">
        <v>8</v>
      </c>
      <c r="C80" s="21"/>
      <c r="D80" s="29" t="s">
        <v>71</v>
      </c>
      <c r="E80" s="17">
        <f>SUM(E81)</f>
        <v>38581</v>
      </c>
      <c r="F80" s="17">
        <f>SUM(F81)</f>
        <v>38581</v>
      </c>
      <c r="G80" s="17">
        <f>SUM(G81)</f>
        <v>16088.3</v>
      </c>
      <c r="H80" s="17">
        <f>SUM(H81)</f>
        <v>16088.3</v>
      </c>
      <c r="I80" s="17">
        <f>SUM(I81)</f>
        <v>16088.3</v>
      </c>
      <c r="J80" s="28">
        <f t="shared" si="6"/>
        <v>0.41700059614836316</v>
      </c>
      <c r="K80" s="28">
        <f t="shared" si="7"/>
        <v>1</v>
      </c>
    </row>
    <row r="81" spans="1:11" ht="66.75" customHeight="1">
      <c r="A81" s="21"/>
      <c r="B81" s="21"/>
      <c r="C81" s="21">
        <v>1</v>
      </c>
      <c r="D81" s="29" t="s">
        <v>72</v>
      </c>
      <c r="E81" s="17">
        <v>38581</v>
      </c>
      <c r="F81" s="17">
        <v>38581</v>
      </c>
      <c r="G81" s="17">
        <v>16088.3</v>
      </c>
      <c r="H81" s="17">
        <v>16088.3</v>
      </c>
      <c r="I81" s="17">
        <v>16088.3</v>
      </c>
      <c r="J81" s="28">
        <f t="shared" si="6"/>
        <v>0.41700059614836316</v>
      </c>
      <c r="K81" s="28">
        <f t="shared" si="7"/>
        <v>1</v>
      </c>
    </row>
    <row r="82" spans="1:11" ht="33" customHeight="1">
      <c r="A82" s="21"/>
      <c r="B82" s="21">
        <v>9</v>
      </c>
      <c r="C82" s="21"/>
      <c r="D82" s="29" t="s">
        <v>73</v>
      </c>
      <c r="E82" s="17">
        <f>E83</f>
        <v>-4899788.2</v>
      </c>
      <c r="F82" s="17">
        <f>F83</f>
        <v>-5069492.07</v>
      </c>
      <c r="G82" s="17">
        <f>G83</f>
        <v>3138137</v>
      </c>
      <c r="H82" s="17">
        <f>H83</f>
        <v>3545605.23</v>
      </c>
      <c r="I82" s="17">
        <f>I83</f>
        <v>-431134.24</v>
      </c>
      <c r="J82" s="28">
        <f t="shared" si="6"/>
        <v>0.08504485933637133</v>
      </c>
      <c r="K82" s="28">
        <f t="shared" si="7"/>
        <v>-0.12159679717078938</v>
      </c>
    </row>
    <row r="83" spans="1:11" ht="31.5" customHeight="1">
      <c r="A83" s="21"/>
      <c r="B83" s="21"/>
      <c r="C83" s="21">
        <v>1</v>
      </c>
      <c r="D83" s="29" t="s">
        <v>73</v>
      </c>
      <c r="E83" s="17">
        <v>-4899788.2</v>
      </c>
      <c r="F83" s="17">
        <v>-5069492.07</v>
      </c>
      <c r="G83" s="17">
        <v>3138137</v>
      </c>
      <c r="H83" s="17">
        <v>3545605.23</v>
      </c>
      <c r="I83" s="17">
        <v>-431134.24</v>
      </c>
      <c r="J83" s="28">
        <f t="shared" si="6"/>
        <v>0.08504485933637133</v>
      </c>
      <c r="K83" s="28">
        <f t="shared" si="7"/>
        <v>-0.12159679717078938</v>
      </c>
    </row>
    <row r="84" spans="1:11" ht="36.75" customHeight="1">
      <c r="A84" s="21">
        <v>5</v>
      </c>
      <c r="B84" s="21"/>
      <c r="C84" s="13"/>
      <c r="D84" s="22" t="s">
        <v>74</v>
      </c>
      <c r="E84" s="23">
        <f>SUM(E86,E88,E90)</f>
        <v>11615719.6</v>
      </c>
      <c r="F84" s="23">
        <f>SUM(F86,F88,F90)</f>
        <v>11621694.4</v>
      </c>
      <c r="G84" s="23">
        <f>SUM(G86,G88,G90)</f>
        <v>5625496.5</v>
      </c>
      <c r="H84" s="23">
        <f>SUM(H86,H88,H90)</f>
        <v>5626824.300000001</v>
      </c>
      <c r="I84" s="23">
        <f>SUM(I86,I88,I90)</f>
        <v>1870914.54</v>
      </c>
      <c r="J84" s="30">
        <f t="shared" si="6"/>
        <v>0.1609846615825658</v>
      </c>
      <c r="K84" s="30">
        <f t="shared" si="7"/>
        <v>0.33249919319499627</v>
      </c>
    </row>
    <row r="85" spans="1:11" ht="14.25" customHeight="1">
      <c r="A85" s="21"/>
      <c r="B85" s="21"/>
      <c r="C85" s="21"/>
      <c r="D85" s="25" t="s">
        <v>15</v>
      </c>
      <c r="E85" s="17"/>
      <c r="F85" s="17"/>
      <c r="G85" s="17"/>
      <c r="H85" s="17"/>
      <c r="I85" s="17"/>
      <c r="J85" s="28"/>
      <c r="K85" s="28"/>
    </row>
    <row r="86" spans="1:11" ht="19.5" customHeight="1">
      <c r="A86" s="21"/>
      <c r="B86" s="21">
        <v>1</v>
      </c>
      <c r="C86" s="21"/>
      <c r="D86" s="29" t="s">
        <v>75</v>
      </c>
      <c r="E86" s="17">
        <f>E87</f>
        <v>4992325.1</v>
      </c>
      <c r="F86" s="17">
        <f>F87</f>
        <v>4992325.1</v>
      </c>
      <c r="G86" s="17">
        <f>G87</f>
        <v>2970162.6</v>
      </c>
      <c r="H86" s="17">
        <f>H87</f>
        <v>2970162.6</v>
      </c>
      <c r="I86" s="17">
        <f>I87</f>
        <v>21729.85</v>
      </c>
      <c r="J86" s="28">
        <f aca="true" t="shared" si="8" ref="J86:J92">I86/F86</f>
        <v>0.004352651232588999</v>
      </c>
      <c r="K86" s="28">
        <f aca="true" t="shared" si="9" ref="K86:K92">I86/H86</f>
        <v>0.007316047276334298</v>
      </c>
    </row>
    <row r="87" spans="1:11" ht="19.5" customHeight="1">
      <c r="A87" s="21"/>
      <c r="B87" s="21"/>
      <c r="C87" s="21">
        <v>1</v>
      </c>
      <c r="D87" s="29" t="s">
        <v>75</v>
      </c>
      <c r="E87" s="33">
        <v>4992325.1</v>
      </c>
      <c r="F87" s="33">
        <v>4992325.1</v>
      </c>
      <c r="G87" s="33">
        <v>2970162.6</v>
      </c>
      <c r="H87" s="33">
        <v>2970162.6</v>
      </c>
      <c r="I87" s="33">
        <v>21729.85</v>
      </c>
      <c r="J87" s="28">
        <f t="shared" si="8"/>
        <v>0.004352651232588999</v>
      </c>
      <c r="K87" s="28">
        <f t="shared" si="9"/>
        <v>0.007316047276334298</v>
      </c>
    </row>
    <row r="88" spans="1:11" ht="27" customHeight="1">
      <c r="A88" s="21"/>
      <c r="B88" s="21">
        <v>4</v>
      </c>
      <c r="C88" s="21"/>
      <c r="D88" s="29" t="s">
        <v>76</v>
      </c>
      <c r="E88" s="17">
        <f>E89</f>
        <v>2840880.4</v>
      </c>
      <c r="F88" s="17">
        <f>F89</f>
        <v>2840880.4</v>
      </c>
      <c r="G88" s="17">
        <f>G89</f>
        <v>1020852.1</v>
      </c>
      <c r="H88" s="17">
        <f>H89</f>
        <v>1020852.1</v>
      </c>
      <c r="I88" s="17">
        <f>I89</f>
        <v>992383.6</v>
      </c>
      <c r="J88" s="28">
        <f t="shared" si="8"/>
        <v>0.34932255507834825</v>
      </c>
      <c r="K88" s="28">
        <f t="shared" si="9"/>
        <v>0.9721130024613751</v>
      </c>
    </row>
    <row r="89" spans="1:11" ht="27">
      <c r="A89" s="21"/>
      <c r="B89" s="21"/>
      <c r="C89" s="21">
        <v>1</v>
      </c>
      <c r="D89" s="29" t="s">
        <v>76</v>
      </c>
      <c r="E89" s="33">
        <v>2840880.4</v>
      </c>
      <c r="F89" s="33">
        <v>2840880.4</v>
      </c>
      <c r="G89" s="33">
        <v>1020852.1</v>
      </c>
      <c r="H89" s="33">
        <v>1020852.1</v>
      </c>
      <c r="I89" s="33">
        <v>992383.6</v>
      </c>
      <c r="J89" s="28">
        <f t="shared" si="8"/>
        <v>0.34932255507834825</v>
      </c>
      <c r="K89" s="28">
        <f t="shared" si="9"/>
        <v>0.9721130024613751</v>
      </c>
    </row>
    <row r="90" spans="1:11" ht="37.5" customHeight="1">
      <c r="A90" s="21"/>
      <c r="B90" s="21">
        <v>6</v>
      </c>
      <c r="C90" s="21"/>
      <c r="D90" s="29" t="s">
        <v>77</v>
      </c>
      <c r="E90" s="17">
        <f>E91</f>
        <v>3782514.1</v>
      </c>
      <c r="F90" s="17">
        <f>F91</f>
        <v>3788488.9</v>
      </c>
      <c r="G90" s="17">
        <f>G91</f>
        <v>1634481.8</v>
      </c>
      <c r="H90" s="17">
        <f>H91</f>
        <v>1635809.6</v>
      </c>
      <c r="I90" s="17">
        <f>I91</f>
        <v>856801.09</v>
      </c>
      <c r="J90" s="28">
        <f t="shared" si="8"/>
        <v>0.2261590604106033</v>
      </c>
      <c r="K90" s="28">
        <f t="shared" si="9"/>
        <v>0.5237780057043313</v>
      </c>
    </row>
    <row r="91" spans="1:11" ht="37.5" customHeight="1">
      <c r="A91" s="21"/>
      <c r="B91" s="21"/>
      <c r="C91" s="21">
        <v>1</v>
      </c>
      <c r="D91" s="29" t="s">
        <v>77</v>
      </c>
      <c r="E91" s="17">
        <v>3782514.1</v>
      </c>
      <c r="F91" s="17">
        <v>3788488.9</v>
      </c>
      <c r="G91" s="17">
        <v>1634481.8</v>
      </c>
      <c r="H91" s="17">
        <v>1635809.6</v>
      </c>
      <c r="I91" s="17">
        <v>856801.09</v>
      </c>
      <c r="J91" s="28">
        <f t="shared" si="8"/>
        <v>0.2261590604106033</v>
      </c>
      <c r="K91" s="28">
        <f t="shared" si="9"/>
        <v>0.5237780057043313</v>
      </c>
    </row>
    <row r="92" spans="1:11" ht="42.75" customHeight="1">
      <c r="A92" s="21">
        <v>6</v>
      </c>
      <c r="B92" s="21"/>
      <c r="C92" s="13"/>
      <c r="D92" s="22" t="s">
        <v>78</v>
      </c>
      <c r="E92" s="23">
        <f>SUM(E94,E96,E98,E100,E102)</f>
        <v>18753798.5</v>
      </c>
      <c r="F92" s="23">
        <f>SUM(F94,F96,F98,F100,F102)</f>
        <v>22426974.200000003</v>
      </c>
      <c r="G92" s="23">
        <f>SUM(G94,G96,G98,G100,G102)</f>
        <v>8690642.1</v>
      </c>
      <c r="H92" s="23">
        <f>SUM(H94,H96,H98,H100,H102)</f>
        <v>12364257.8</v>
      </c>
      <c r="I92" s="23">
        <f>SUM(I94,I96,I98,I100,I102)</f>
        <v>3680486.8200000003</v>
      </c>
      <c r="J92" s="30">
        <f t="shared" si="8"/>
        <v>0.1641098253905335</v>
      </c>
      <c r="K92" s="30">
        <f t="shared" si="9"/>
        <v>0.2976714720393488</v>
      </c>
    </row>
    <row r="93" spans="1:11" ht="14.25">
      <c r="A93" s="21"/>
      <c r="B93" s="21"/>
      <c r="C93" s="21"/>
      <c r="D93" s="25" t="s">
        <v>15</v>
      </c>
      <c r="E93" s="17"/>
      <c r="F93" s="17"/>
      <c r="G93" s="17"/>
      <c r="H93" s="17"/>
      <c r="I93" s="17"/>
      <c r="J93" s="28"/>
      <c r="K93" s="28"/>
    </row>
    <row r="94" spans="1:11" ht="21.75" customHeight="1">
      <c r="A94" s="21"/>
      <c r="B94" s="21">
        <v>1</v>
      </c>
      <c r="C94" s="21"/>
      <c r="D94" s="29" t="s">
        <v>79</v>
      </c>
      <c r="E94" s="17">
        <f>E95</f>
        <v>560000</v>
      </c>
      <c r="F94" s="17">
        <f>F95</f>
        <v>5288720.5</v>
      </c>
      <c r="G94" s="17">
        <f>G95</f>
        <v>168000</v>
      </c>
      <c r="H94" s="17">
        <f>H95</f>
        <v>4897010.5</v>
      </c>
      <c r="I94" s="17">
        <f>I95</f>
        <v>1098648.72</v>
      </c>
      <c r="J94" s="28">
        <f aca="true" t="shared" si="10" ref="J94:J104">I94/F94</f>
        <v>0.20773431305360152</v>
      </c>
      <c r="K94" s="28">
        <f aca="true" t="shared" si="11" ref="K94:K104">I94/H94</f>
        <v>0.22435090143261893</v>
      </c>
    </row>
    <row r="95" spans="1:11" ht="21.75" customHeight="1">
      <c r="A95" s="21"/>
      <c r="B95" s="21"/>
      <c r="C95" s="21">
        <v>1</v>
      </c>
      <c r="D95" s="29" t="s">
        <v>79</v>
      </c>
      <c r="E95" s="17">
        <v>560000</v>
      </c>
      <c r="F95" s="17">
        <v>5288720.5</v>
      </c>
      <c r="G95" s="17">
        <v>168000</v>
      </c>
      <c r="H95" s="17">
        <v>4897010.5</v>
      </c>
      <c r="I95" s="17">
        <v>1098648.72</v>
      </c>
      <c r="J95" s="28">
        <f t="shared" si="10"/>
        <v>0.20773431305360152</v>
      </c>
      <c r="K95" s="28">
        <f t="shared" si="11"/>
        <v>0.22435090143261893</v>
      </c>
    </row>
    <row r="96" spans="1:11" ht="21.75" customHeight="1">
      <c r="A96" s="21"/>
      <c r="B96" s="21">
        <v>2</v>
      </c>
      <c r="C96" s="21"/>
      <c r="D96" s="29" t="s">
        <v>80</v>
      </c>
      <c r="E96" s="33">
        <f>E97</f>
        <v>343000</v>
      </c>
      <c r="F96" s="33">
        <f>F97</f>
        <v>343000</v>
      </c>
      <c r="G96" s="33">
        <f>G97</f>
        <v>171500</v>
      </c>
      <c r="H96" s="33">
        <f>H97</f>
        <v>171500</v>
      </c>
      <c r="I96" s="33">
        <f>I97</f>
        <v>0</v>
      </c>
      <c r="J96" s="28">
        <f t="shared" si="10"/>
        <v>0</v>
      </c>
      <c r="K96" s="28">
        <f t="shared" si="11"/>
        <v>0</v>
      </c>
    </row>
    <row r="97" spans="1:11" ht="21.75" customHeight="1">
      <c r="A97" s="21"/>
      <c r="B97" s="21"/>
      <c r="C97" s="21">
        <v>1</v>
      </c>
      <c r="D97" s="29" t="s">
        <v>80</v>
      </c>
      <c r="E97" s="33">
        <v>343000</v>
      </c>
      <c r="F97" s="33">
        <v>343000</v>
      </c>
      <c r="G97" s="33">
        <v>171500</v>
      </c>
      <c r="H97" s="33">
        <v>171500</v>
      </c>
      <c r="I97" s="33">
        <v>0</v>
      </c>
      <c r="J97" s="28">
        <f t="shared" si="10"/>
        <v>0</v>
      </c>
      <c r="K97" s="28">
        <f t="shared" si="11"/>
        <v>0</v>
      </c>
    </row>
    <row r="98" spans="1:11" ht="21.75" customHeight="1">
      <c r="A98" s="21"/>
      <c r="B98" s="21">
        <v>3</v>
      </c>
      <c r="C98" s="21"/>
      <c r="D98" s="29" t="s">
        <v>81</v>
      </c>
      <c r="E98" s="17">
        <f>E99</f>
        <v>12325091.6</v>
      </c>
      <c r="F98" s="17">
        <f>F99</f>
        <v>11269546.8</v>
      </c>
      <c r="G98" s="17">
        <f>G99</f>
        <v>5699187.2</v>
      </c>
      <c r="H98" s="17">
        <f>H99</f>
        <v>4643792.4</v>
      </c>
      <c r="I98" s="17">
        <f>I99</f>
        <v>1344173.65</v>
      </c>
      <c r="J98" s="28">
        <f t="shared" si="10"/>
        <v>0.11927486294302446</v>
      </c>
      <c r="K98" s="28">
        <f t="shared" si="11"/>
        <v>0.2894560165954016</v>
      </c>
    </row>
    <row r="99" spans="1:11" ht="21.75" customHeight="1">
      <c r="A99" s="21"/>
      <c r="B99" s="21"/>
      <c r="C99" s="21">
        <v>1</v>
      </c>
      <c r="D99" s="29" t="s">
        <v>81</v>
      </c>
      <c r="E99" s="33">
        <v>12325091.6</v>
      </c>
      <c r="F99" s="33">
        <v>11269546.8</v>
      </c>
      <c r="G99" s="33">
        <v>5699187.2</v>
      </c>
      <c r="H99" s="33">
        <v>4643792.4</v>
      </c>
      <c r="I99" s="33">
        <v>1344173.65</v>
      </c>
      <c r="J99" s="28">
        <f t="shared" si="10"/>
        <v>0.11927486294302446</v>
      </c>
      <c r="K99" s="28">
        <f t="shared" si="11"/>
        <v>0.2894560165954016</v>
      </c>
    </row>
    <row r="100" spans="1:11" ht="21.75" customHeight="1">
      <c r="A100" s="21"/>
      <c r="B100" s="21">
        <v>4</v>
      </c>
      <c r="C100" s="21"/>
      <c r="D100" s="29" t="s">
        <v>82</v>
      </c>
      <c r="E100" s="17">
        <f>E101</f>
        <v>4529001.8</v>
      </c>
      <c r="F100" s="17">
        <f>F101</f>
        <v>4529001.8</v>
      </c>
      <c r="G100" s="17">
        <f>G101</f>
        <v>2263733</v>
      </c>
      <c r="H100" s="17">
        <f>H101</f>
        <v>2263733</v>
      </c>
      <c r="I100" s="17">
        <f>I101</f>
        <v>952684.74</v>
      </c>
      <c r="J100" s="28">
        <f t="shared" si="10"/>
        <v>0.2103520338631793</v>
      </c>
      <c r="K100" s="28">
        <f t="shared" si="11"/>
        <v>0.4208467783082192</v>
      </c>
    </row>
    <row r="101" spans="1:11" ht="21.75" customHeight="1">
      <c r="A101" s="21"/>
      <c r="B101" s="21"/>
      <c r="C101" s="21">
        <v>1</v>
      </c>
      <c r="D101" s="29" t="s">
        <v>82</v>
      </c>
      <c r="E101" s="17">
        <v>4529001.8</v>
      </c>
      <c r="F101" s="17">
        <v>4529001.8</v>
      </c>
      <c r="G101" s="17">
        <v>2263733</v>
      </c>
      <c r="H101" s="17">
        <v>2263733</v>
      </c>
      <c r="I101" s="17">
        <v>952684.74</v>
      </c>
      <c r="J101" s="28">
        <f t="shared" si="10"/>
        <v>0.2103520338631793</v>
      </c>
      <c r="K101" s="28">
        <f t="shared" si="11"/>
        <v>0.4208467783082192</v>
      </c>
    </row>
    <row r="102" spans="1:11" ht="40.5" customHeight="1">
      <c r="A102" s="21"/>
      <c r="B102" s="21">
        <v>6</v>
      </c>
      <c r="C102" s="21"/>
      <c r="D102" s="29" t="s">
        <v>83</v>
      </c>
      <c r="E102" s="17">
        <f>E103</f>
        <v>996705.1</v>
      </c>
      <c r="F102" s="17">
        <f>F103</f>
        <v>996705.1</v>
      </c>
      <c r="G102" s="17">
        <f>G103</f>
        <v>388221.9</v>
      </c>
      <c r="H102" s="17">
        <f>H103</f>
        <v>388221.9</v>
      </c>
      <c r="I102" s="17">
        <f>I103</f>
        <v>284979.71</v>
      </c>
      <c r="J102" s="28">
        <f t="shared" si="10"/>
        <v>0.2859217937181219</v>
      </c>
      <c r="K102" s="28">
        <f t="shared" si="11"/>
        <v>0.734063972176737</v>
      </c>
    </row>
    <row r="103" spans="1:11" ht="39.75" customHeight="1">
      <c r="A103" s="21"/>
      <c r="B103" s="21"/>
      <c r="C103" s="21">
        <v>1</v>
      </c>
      <c r="D103" s="29" t="s">
        <v>83</v>
      </c>
      <c r="E103" s="17">
        <v>996705.1</v>
      </c>
      <c r="F103" s="17">
        <v>996705.1</v>
      </c>
      <c r="G103" s="17">
        <v>388221.9</v>
      </c>
      <c r="H103" s="17">
        <v>388221.9</v>
      </c>
      <c r="I103" s="17">
        <v>284979.71</v>
      </c>
      <c r="J103" s="28">
        <f t="shared" si="10"/>
        <v>0.2859217937181219</v>
      </c>
      <c r="K103" s="28">
        <f t="shared" si="11"/>
        <v>0.734063972176737</v>
      </c>
    </row>
    <row r="104" spans="1:11" ht="20.25" customHeight="1">
      <c r="A104" s="21">
        <v>7</v>
      </c>
      <c r="B104" s="21"/>
      <c r="C104" s="21"/>
      <c r="D104" s="22" t="s">
        <v>84</v>
      </c>
      <c r="E104" s="23">
        <f>SUM(E106,E109,E114,E118,E120)</f>
        <v>84074202.59999998</v>
      </c>
      <c r="F104" s="23">
        <f>SUM(F106,F109,F114,F118,F120)</f>
        <v>83974656.19999999</v>
      </c>
      <c r="G104" s="23">
        <f>SUM(G106,G109,G114,G118,G120)</f>
        <v>37658973.900000006</v>
      </c>
      <c r="H104" s="23">
        <f>SUM(H106,H109,H114,H118,H120)</f>
        <v>37553427.9</v>
      </c>
      <c r="I104" s="23">
        <f>SUM(I106,I109,I114,I118,I120)</f>
        <v>31488939.400000002</v>
      </c>
      <c r="J104" s="30">
        <f t="shared" si="10"/>
        <v>0.3749814625617962</v>
      </c>
      <c r="K104" s="30">
        <f t="shared" si="11"/>
        <v>0.8385103880223942</v>
      </c>
    </row>
    <row r="105" spans="1:11" ht="14.25">
      <c r="A105" s="21"/>
      <c r="B105" s="21"/>
      <c r="C105" s="21"/>
      <c r="D105" s="25" t="s">
        <v>15</v>
      </c>
      <c r="E105" s="17"/>
      <c r="F105" s="17"/>
      <c r="G105" s="17"/>
      <c r="H105" s="17"/>
      <c r="I105" s="17"/>
      <c r="J105" s="28"/>
      <c r="K105" s="28"/>
    </row>
    <row r="106" spans="1:11" ht="27">
      <c r="A106" s="21"/>
      <c r="B106" s="21">
        <v>1</v>
      </c>
      <c r="C106" s="21"/>
      <c r="D106" s="29" t="s">
        <v>85</v>
      </c>
      <c r="E106" s="17">
        <f>SUM(E107:E108)</f>
        <v>4231620.7</v>
      </c>
      <c r="F106" s="17">
        <f>SUM(F107:F108)</f>
        <v>4074863.7</v>
      </c>
      <c r="G106" s="17">
        <f>SUM(G107:G108)</f>
        <v>1543540.4</v>
      </c>
      <c r="H106" s="17">
        <f>SUM(H107:H108)</f>
        <v>1380783.8</v>
      </c>
      <c r="I106" s="17">
        <f>SUM(I107:I108)</f>
        <v>733436.96</v>
      </c>
      <c r="J106" s="28">
        <f aca="true" t="shared" si="12" ref="J106:J123">I106/F106</f>
        <v>0.1799905503587764</v>
      </c>
      <c r="K106" s="28">
        <f>I106/H106</f>
        <v>0.531174366327299</v>
      </c>
    </row>
    <row r="107" spans="1:11" ht="23.25" customHeight="1">
      <c r="A107" s="21"/>
      <c r="B107" s="21"/>
      <c r="C107" s="21">
        <v>1</v>
      </c>
      <c r="D107" s="29" t="s">
        <v>86</v>
      </c>
      <c r="E107" s="33">
        <v>4220020.7</v>
      </c>
      <c r="F107" s="33">
        <v>4063263.7</v>
      </c>
      <c r="G107" s="33">
        <v>1543540.4</v>
      </c>
      <c r="H107" s="33">
        <v>1380783.8</v>
      </c>
      <c r="I107" s="33">
        <v>733436.96</v>
      </c>
      <c r="J107" s="28">
        <f t="shared" si="12"/>
        <v>0.18050439601052717</v>
      </c>
      <c r="K107" s="28">
        <f>I107/H107</f>
        <v>0.531174366327299</v>
      </c>
    </row>
    <row r="108" spans="1:11" ht="23.25" customHeight="1">
      <c r="A108" s="21"/>
      <c r="B108" s="21"/>
      <c r="C108" s="21">
        <v>3</v>
      </c>
      <c r="D108" s="29" t="s">
        <v>87</v>
      </c>
      <c r="E108" s="33">
        <v>11600</v>
      </c>
      <c r="F108" s="33">
        <v>11600</v>
      </c>
      <c r="G108" s="33">
        <v>0</v>
      </c>
      <c r="H108" s="33">
        <v>0</v>
      </c>
      <c r="I108" s="33">
        <v>0</v>
      </c>
      <c r="J108" s="28">
        <f t="shared" si="12"/>
        <v>0</v>
      </c>
      <c r="K108" s="28"/>
    </row>
    <row r="109" spans="1:11" ht="23.25" customHeight="1">
      <c r="A109" s="21"/>
      <c r="B109" s="21">
        <v>2</v>
      </c>
      <c r="C109" s="21"/>
      <c r="D109" s="29" t="s">
        <v>88</v>
      </c>
      <c r="E109" s="17">
        <f>SUM(E110:E113)</f>
        <v>27322194.4</v>
      </c>
      <c r="F109" s="17">
        <f>SUM(F110:F113)</f>
        <v>27322194.4</v>
      </c>
      <c r="G109" s="17">
        <f>SUM(G110:G113)</f>
        <v>11572335.600000001</v>
      </c>
      <c r="H109" s="17">
        <f>SUM(H110:H113)</f>
        <v>11572335.600000001</v>
      </c>
      <c r="I109" s="17">
        <f>SUM(I110:I113)</f>
        <v>10863523.170000002</v>
      </c>
      <c r="J109" s="28">
        <f t="shared" si="12"/>
        <v>0.3976080036236036</v>
      </c>
      <c r="K109" s="28">
        <f aca="true" t="shared" si="13" ref="K109:K123">I109/H109</f>
        <v>0.9387494059539718</v>
      </c>
    </row>
    <row r="110" spans="1:11" ht="27">
      <c r="A110" s="21"/>
      <c r="B110" s="21"/>
      <c r="C110" s="21">
        <v>1</v>
      </c>
      <c r="D110" s="29" t="s">
        <v>89</v>
      </c>
      <c r="E110" s="33">
        <v>20002290.8</v>
      </c>
      <c r="F110" s="33">
        <v>20002290.8</v>
      </c>
      <c r="G110" s="33">
        <v>8343421.3</v>
      </c>
      <c r="H110" s="33">
        <v>8343421.3</v>
      </c>
      <c r="I110" s="33">
        <v>7932768.96</v>
      </c>
      <c r="J110" s="28">
        <f t="shared" si="12"/>
        <v>0.3965930222352332</v>
      </c>
      <c r="K110" s="28">
        <f t="shared" si="13"/>
        <v>0.9507813011911552</v>
      </c>
    </row>
    <row r="111" spans="1:11" ht="30" customHeight="1">
      <c r="A111" s="21"/>
      <c r="B111" s="21"/>
      <c r="C111" s="21">
        <v>2</v>
      </c>
      <c r="D111" s="29" t="s">
        <v>90</v>
      </c>
      <c r="E111" s="33">
        <v>3769372</v>
      </c>
      <c r="F111" s="33">
        <v>3769372</v>
      </c>
      <c r="G111" s="33">
        <v>1646207.1</v>
      </c>
      <c r="H111" s="33">
        <v>1646207.1</v>
      </c>
      <c r="I111" s="33">
        <v>1495487.26</v>
      </c>
      <c r="J111" s="28">
        <f t="shared" si="12"/>
        <v>0.39674706025300766</v>
      </c>
      <c r="K111" s="28">
        <f t="shared" si="13"/>
        <v>0.9084441805651305</v>
      </c>
    </row>
    <row r="112" spans="1:11" ht="21" customHeight="1">
      <c r="A112" s="21"/>
      <c r="B112" s="21"/>
      <c r="C112" s="21">
        <v>3</v>
      </c>
      <c r="D112" s="29" t="s">
        <v>91</v>
      </c>
      <c r="E112" s="33">
        <v>457227.4</v>
      </c>
      <c r="F112" s="33">
        <v>457227.4</v>
      </c>
      <c r="G112" s="33">
        <v>190720.3</v>
      </c>
      <c r="H112" s="33">
        <v>190720.3</v>
      </c>
      <c r="I112" s="33">
        <v>58887.07</v>
      </c>
      <c r="J112" s="28">
        <f t="shared" si="12"/>
        <v>0.1287916472197423</v>
      </c>
      <c r="K112" s="28">
        <f t="shared" si="13"/>
        <v>0.30876141658753686</v>
      </c>
    </row>
    <row r="113" spans="1:11" ht="21" customHeight="1">
      <c r="A113" s="21"/>
      <c r="B113" s="21"/>
      <c r="C113" s="21">
        <v>4</v>
      </c>
      <c r="D113" s="29" t="s">
        <v>92</v>
      </c>
      <c r="E113" s="33">
        <v>3093304.2</v>
      </c>
      <c r="F113" s="33">
        <v>3093304.2</v>
      </c>
      <c r="G113" s="33">
        <v>1391986.9</v>
      </c>
      <c r="H113" s="33">
        <v>1391986.9</v>
      </c>
      <c r="I113" s="33">
        <v>1376379.88</v>
      </c>
      <c r="J113" s="28">
        <f t="shared" si="12"/>
        <v>0.4449545828696705</v>
      </c>
      <c r="K113" s="28">
        <f t="shared" si="13"/>
        <v>0.9887879548291726</v>
      </c>
    </row>
    <row r="114" spans="1:11" ht="21" customHeight="1">
      <c r="A114" s="21"/>
      <c r="B114" s="21">
        <v>3</v>
      </c>
      <c r="C114" s="21"/>
      <c r="D114" s="25" t="s">
        <v>93</v>
      </c>
      <c r="E114" s="17">
        <f>SUM(E115:E117)</f>
        <v>40192829.3</v>
      </c>
      <c r="F114" s="17">
        <f>SUM(F115:F117)</f>
        <v>40160665</v>
      </c>
      <c r="G114" s="17">
        <f>SUM(G115:G117)</f>
        <v>17821730.3</v>
      </c>
      <c r="H114" s="17">
        <f>SUM(H115:H117)</f>
        <v>17789566</v>
      </c>
      <c r="I114" s="17">
        <f>SUM(I115:I117)</f>
        <v>16787394.15</v>
      </c>
      <c r="J114" s="28">
        <f t="shared" si="12"/>
        <v>0.4180058808787155</v>
      </c>
      <c r="K114" s="28">
        <f t="shared" si="13"/>
        <v>0.9436651883469219</v>
      </c>
    </row>
    <row r="115" spans="1:11" ht="33.75" customHeight="1">
      <c r="A115" s="21"/>
      <c r="B115" s="21"/>
      <c r="C115" s="21">
        <v>1</v>
      </c>
      <c r="D115" s="29" t="s">
        <v>94</v>
      </c>
      <c r="E115" s="33">
        <v>19276647.6</v>
      </c>
      <c r="F115" s="33">
        <v>19276647.6</v>
      </c>
      <c r="G115" s="33">
        <v>8547489.3</v>
      </c>
      <c r="H115" s="33">
        <v>8547489.3</v>
      </c>
      <c r="I115" s="33">
        <v>8115988.7</v>
      </c>
      <c r="J115" s="28">
        <f t="shared" si="12"/>
        <v>0.4210269787781979</v>
      </c>
      <c r="K115" s="28">
        <f t="shared" si="13"/>
        <v>0.9495172693576813</v>
      </c>
    </row>
    <row r="116" spans="1:11" ht="30" customHeight="1">
      <c r="A116" s="21"/>
      <c r="B116" s="21"/>
      <c r="C116" s="21">
        <v>2</v>
      </c>
      <c r="D116" s="29" t="s">
        <v>95</v>
      </c>
      <c r="E116" s="33">
        <v>6175985.4</v>
      </c>
      <c r="F116" s="33">
        <v>6143821.1</v>
      </c>
      <c r="G116" s="33">
        <v>2778293.5</v>
      </c>
      <c r="H116" s="33">
        <v>2746129.2</v>
      </c>
      <c r="I116" s="33">
        <v>2423099.48</v>
      </c>
      <c r="J116" s="28">
        <f t="shared" si="12"/>
        <v>0.39439616495343593</v>
      </c>
      <c r="K116" s="28">
        <f t="shared" si="13"/>
        <v>0.8823690742591426</v>
      </c>
    </row>
    <row r="117" spans="1:11" ht="21.75" customHeight="1">
      <c r="A117" s="21"/>
      <c r="B117" s="21"/>
      <c r="C117" s="21">
        <v>3</v>
      </c>
      <c r="D117" s="29" t="s">
        <v>96</v>
      </c>
      <c r="E117" s="33">
        <v>14740196.3</v>
      </c>
      <c r="F117" s="33">
        <v>14740196.3</v>
      </c>
      <c r="G117" s="33">
        <v>6495947.5</v>
      </c>
      <c r="H117" s="33">
        <v>6495947.5</v>
      </c>
      <c r="I117" s="33">
        <v>6248305.97</v>
      </c>
      <c r="J117" s="28">
        <f t="shared" si="12"/>
        <v>0.42389570958427464</v>
      </c>
      <c r="K117" s="28">
        <f t="shared" si="13"/>
        <v>0.9618775351863604</v>
      </c>
    </row>
    <row r="118" spans="1:11" ht="33" customHeight="1">
      <c r="A118" s="21"/>
      <c r="B118" s="21">
        <v>4</v>
      </c>
      <c r="C118" s="21"/>
      <c r="D118" s="29" t="s">
        <v>97</v>
      </c>
      <c r="E118" s="17">
        <f>E119</f>
        <v>3997338.1</v>
      </c>
      <c r="F118" s="17">
        <f>F119</f>
        <v>3997338.1</v>
      </c>
      <c r="G118" s="17">
        <f>G119</f>
        <v>1961290.2</v>
      </c>
      <c r="H118" s="17">
        <f>H119</f>
        <v>1961290.2</v>
      </c>
      <c r="I118" s="17">
        <f>I119</f>
        <v>872669.84</v>
      </c>
      <c r="J118" s="28">
        <f t="shared" si="12"/>
        <v>0.218312741671764</v>
      </c>
      <c r="K118" s="28">
        <f t="shared" si="13"/>
        <v>0.44494682123022894</v>
      </c>
    </row>
    <row r="119" spans="1:11" ht="33" customHeight="1">
      <c r="A119" s="21"/>
      <c r="B119" s="21"/>
      <c r="C119" s="21">
        <v>1</v>
      </c>
      <c r="D119" s="29" t="s">
        <v>97</v>
      </c>
      <c r="E119" s="33">
        <v>3997338.1</v>
      </c>
      <c r="F119" s="33">
        <v>3997338.1</v>
      </c>
      <c r="G119" s="33">
        <v>1961290.2</v>
      </c>
      <c r="H119" s="33">
        <v>1961290.2</v>
      </c>
      <c r="I119" s="33">
        <v>872669.84</v>
      </c>
      <c r="J119" s="28">
        <f t="shared" si="12"/>
        <v>0.218312741671764</v>
      </c>
      <c r="K119" s="28">
        <f t="shared" si="13"/>
        <v>0.44494682123022894</v>
      </c>
    </row>
    <row r="120" spans="1:11" ht="33" customHeight="1">
      <c r="A120" s="21"/>
      <c r="B120" s="21">
        <v>6</v>
      </c>
      <c r="C120" s="21"/>
      <c r="D120" s="29" t="s">
        <v>98</v>
      </c>
      <c r="E120" s="17">
        <f>SUM(E121:E122)</f>
        <v>8330220.1</v>
      </c>
      <c r="F120" s="17">
        <f>SUM(F121:F122)</f>
        <v>8419595</v>
      </c>
      <c r="G120" s="17">
        <f>SUM(G121:G122)</f>
        <v>4760077.4</v>
      </c>
      <c r="H120" s="17">
        <f>SUM(H121:H122)</f>
        <v>4849452.3</v>
      </c>
      <c r="I120" s="17">
        <f>SUM(I121:I122)</f>
        <v>2231915.2800000003</v>
      </c>
      <c r="J120" s="28">
        <f t="shared" si="12"/>
        <v>0.26508582419938254</v>
      </c>
      <c r="K120" s="28">
        <f t="shared" si="13"/>
        <v>0.4602406915106682</v>
      </c>
    </row>
    <row r="121" spans="1:11" ht="33" customHeight="1">
      <c r="A121" s="21"/>
      <c r="B121" s="21"/>
      <c r="C121" s="21">
        <v>1</v>
      </c>
      <c r="D121" s="35" t="s">
        <v>99</v>
      </c>
      <c r="E121" s="33">
        <v>6584718.6</v>
      </c>
      <c r="F121" s="33">
        <v>6537759.5</v>
      </c>
      <c r="G121" s="33">
        <v>4019111.7</v>
      </c>
      <c r="H121" s="33">
        <v>3992152.6</v>
      </c>
      <c r="I121" s="33">
        <v>1678460.82</v>
      </c>
      <c r="J121" s="28">
        <f t="shared" si="12"/>
        <v>0.2567333380801175</v>
      </c>
      <c r="K121" s="28">
        <f t="shared" si="13"/>
        <v>0.42044004530287743</v>
      </c>
    </row>
    <row r="122" spans="1:11" ht="33" customHeight="1">
      <c r="A122" s="21"/>
      <c r="B122" s="21"/>
      <c r="C122" s="21">
        <v>2</v>
      </c>
      <c r="D122" s="29" t="s">
        <v>98</v>
      </c>
      <c r="E122" s="33">
        <v>1745501.5</v>
      </c>
      <c r="F122" s="33">
        <v>1881835.5</v>
      </c>
      <c r="G122" s="33">
        <v>740965.7</v>
      </c>
      <c r="H122" s="33">
        <v>857299.7</v>
      </c>
      <c r="I122" s="33">
        <v>553454.46</v>
      </c>
      <c r="J122" s="28">
        <f t="shared" si="12"/>
        <v>0.29410352817767543</v>
      </c>
      <c r="K122" s="28">
        <f t="shared" si="13"/>
        <v>0.645578739850253</v>
      </c>
    </row>
    <row r="123" spans="1:11" ht="22.5" customHeight="1">
      <c r="A123" s="21">
        <v>8</v>
      </c>
      <c r="B123" s="21"/>
      <c r="C123" s="13"/>
      <c r="D123" s="22" t="s">
        <v>100</v>
      </c>
      <c r="E123" s="23">
        <f>SUM(E125,E127,E135,E139,E142)</f>
        <v>26975168.5</v>
      </c>
      <c r="F123" s="23">
        <f>SUM(F125,F127,F135,F139,F142)</f>
        <v>26932461.5</v>
      </c>
      <c r="G123" s="23">
        <f>SUM(G125,G127,G135,G139,G142)</f>
        <v>12153830.3</v>
      </c>
      <c r="H123" s="23">
        <f>SUM(H125,H127,H135,H139,H142)</f>
        <v>12111123.3</v>
      </c>
      <c r="I123" s="23">
        <f>SUM(I125,I127,I135,I139,I142)</f>
        <v>11057862.89</v>
      </c>
      <c r="J123" s="30">
        <f t="shared" si="12"/>
        <v>0.4105775066270865</v>
      </c>
      <c r="K123" s="30">
        <f t="shared" si="13"/>
        <v>0.9130336316533083</v>
      </c>
    </row>
    <row r="124" spans="1:11" ht="14.25">
      <c r="A124" s="21"/>
      <c r="B124" s="21"/>
      <c r="C124" s="21"/>
      <c r="D124" s="25" t="s">
        <v>15</v>
      </c>
      <c r="E124" s="17"/>
      <c r="F124" s="17"/>
      <c r="G124" s="17"/>
      <c r="H124" s="17"/>
      <c r="I124" s="17"/>
      <c r="J124" s="28"/>
      <c r="K124" s="28"/>
    </row>
    <row r="125" spans="1:11" ht="19.5" customHeight="1">
      <c r="A125" s="21"/>
      <c r="B125" s="21">
        <v>1</v>
      </c>
      <c r="C125" s="21"/>
      <c r="D125" s="29" t="s">
        <v>101</v>
      </c>
      <c r="E125" s="17">
        <f>E126</f>
        <v>2632432.8</v>
      </c>
      <c r="F125" s="17">
        <f>F126</f>
        <v>2616825.8</v>
      </c>
      <c r="G125" s="17">
        <f>G126</f>
        <v>1379507.9</v>
      </c>
      <c r="H125" s="17">
        <f>H126</f>
        <v>1364600.9</v>
      </c>
      <c r="I125" s="17">
        <f>I126</f>
        <v>1078907.56</v>
      </c>
      <c r="J125" s="28">
        <f aca="true" t="shared" si="14" ref="J125:J144">I125/F125</f>
        <v>0.41229628659271095</v>
      </c>
      <c r="K125" s="28">
        <f aca="true" t="shared" si="15" ref="K125:K144">I125/H125</f>
        <v>0.7906396368344768</v>
      </c>
    </row>
    <row r="126" spans="1:11" ht="19.5" customHeight="1">
      <c r="A126" s="21"/>
      <c r="B126" s="21"/>
      <c r="C126" s="21">
        <v>1</v>
      </c>
      <c r="D126" s="29" t="s">
        <v>101</v>
      </c>
      <c r="E126" s="17">
        <v>2632432.8</v>
      </c>
      <c r="F126" s="17">
        <v>2616825.8</v>
      </c>
      <c r="G126" s="17">
        <v>1379507.9</v>
      </c>
      <c r="H126" s="17">
        <v>1364600.9</v>
      </c>
      <c r="I126" s="17">
        <v>1078907.56</v>
      </c>
      <c r="J126" s="28">
        <f t="shared" si="14"/>
        <v>0.41229628659271095</v>
      </c>
      <c r="K126" s="28">
        <f t="shared" si="15"/>
        <v>0.7906396368344768</v>
      </c>
    </row>
    <row r="127" spans="1:11" ht="19.5" customHeight="1">
      <c r="A127" s="21"/>
      <c r="B127" s="21">
        <v>2</v>
      </c>
      <c r="C127" s="21"/>
      <c r="D127" s="29" t="s">
        <v>102</v>
      </c>
      <c r="E127" s="17">
        <f>SUM(E128:E134)</f>
        <v>13564791.9</v>
      </c>
      <c r="F127" s="17">
        <f>SUM(F128:F134)</f>
        <v>13564791.9</v>
      </c>
      <c r="G127" s="17">
        <f>SUM(G128:G134)</f>
        <v>6098147.699999999</v>
      </c>
      <c r="H127" s="17">
        <f>SUM(H128:H134)</f>
        <v>6098147.699999999</v>
      </c>
      <c r="I127" s="17">
        <f>SUM(I128:I134)</f>
        <v>5669921.93</v>
      </c>
      <c r="J127" s="28">
        <f t="shared" si="14"/>
        <v>0.41798812483072445</v>
      </c>
      <c r="K127" s="28">
        <f t="shared" si="15"/>
        <v>0.9297777307033741</v>
      </c>
    </row>
    <row r="128" spans="1:11" ht="19.5" customHeight="1">
      <c r="A128" s="21"/>
      <c r="B128" s="21"/>
      <c r="C128" s="21">
        <v>1</v>
      </c>
      <c r="D128" s="25" t="s">
        <v>103</v>
      </c>
      <c r="E128" s="17">
        <v>1531120.9</v>
      </c>
      <c r="F128" s="17">
        <v>1531120.9</v>
      </c>
      <c r="G128" s="17">
        <v>632091.9</v>
      </c>
      <c r="H128" s="17">
        <v>632091.9</v>
      </c>
      <c r="I128" s="17">
        <v>632091.9</v>
      </c>
      <c r="J128" s="28">
        <f t="shared" si="14"/>
        <v>0.4128295159448219</v>
      </c>
      <c r="K128" s="28">
        <f t="shared" si="15"/>
        <v>1</v>
      </c>
    </row>
    <row r="129" spans="1:11" ht="19.5" customHeight="1">
      <c r="A129" s="21"/>
      <c r="B129" s="21"/>
      <c r="C129" s="21">
        <v>2</v>
      </c>
      <c r="D129" s="25" t="s">
        <v>104</v>
      </c>
      <c r="E129" s="17">
        <v>2229238.2</v>
      </c>
      <c r="F129" s="17">
        <v>2229238.2</v>
      </c>
      <c r="G129" s="17">
        <v>939264.2</v>
      </c>
      <c r="H129" s="17">
        <v>939264.2</v>
      </c>
      <c r="I129" s="17">
        <v>876439.22</v>
      </c>
      <c r="J129" s="28">
        <f t="shared" si="14"/>
        <v>0.3931563796098595</v>
      </c>
      <c r="K129" s="28">
        <f t="shared" si="15"/>
        <v>0.9331125576807888</v>
      </c>
    </row>
    <row r="130" spans="1:11" ht="19.5" customHeight="1">
      <c r="A130" s="21"/>
      <c r="B130" s="21"/>
      <c r="C130" s="21">
        <v>3</v>
      </c>
      <c r="D130" s="25" t="s">
        <v>105</v>
      </c>
      <c r="E130" s="17">
        <v>372835.8</v>
      </c>
      <c r="F130" s="17">
        <v>372835.8</v>
      </c>
      <c r="G130" s="17">
        <v>81769.4</v>
      </c>
      <c r="H130" s="17">
        <v>81769.4</v>
      </c>
      <c r="I130" s="17">
        <v>43878.76</v>
      </c>
      <c r="J130" s="28">
        <f t="shared" si="14"/>
        <v>0.11768923477841989</v>
      </c>
      <c r="K130" s="28">
        <f t="shared" si="15"/>
        <v>0.5366158978786686</v>
      </c>
    </row>
    <row r="131" spans="1:11" ht="19.5" customHeight="1">
      <c r="A131" s="21"/>
      <c r="B131" s="21"/>
      <c r="C131" s="21">
        <v>4</v>
      </c>
      <c r="D131" s="25" t="s">
        <v>106</v>
      </c>
      <c r="E131" s="17">
        <v>807975.1</v>
      </c>
      <c r="F131" s="17">
        <v>807975.1</v>
      </c>
      <c r="G131" s="17">
        <v>354061</v>
      </c>
      <c r="H131" s="17">
        <v>354061</v>
      </c>
      <c r="I131" s="17">
        <v>354061</v>
      </c>
      <c r="J131" s="28">
        <f t="shared" si="14"/>
        <v>0.4382078111070502</v>
      </c>
      <c r="K131" s="28">
        <f t="shared" si="15"/>
        <v>1</v>
      </c>
    </row>
    <row r="132" spans="1:11" ht="19.5" customHeight="1">
      <c r="A132" s="21"/>
      <c r="B132" s="21"/>
      <c r="C132" s="21">
        <v>5</v>
      </c>
      <c r="D132" s="25" t="s">
        <v>107</v>
      </c>
      <c r="E132" s="17">
        <v>7616799.6</v>
      </c>
      <c r="F132" s="17">
        <v>7616799.6</v>
      </c>
      <c r="G132" s="17">
        <v>3728597</v>
      </c>
      <c r="H132" s="17">
        <v>3808597</v>
      </c>
      <c r="I132" s="17">
        <v>3539173.54</v>
      </c>
      <c r="J132" s="28">
        <f t="shared" si="14"/>
        <v>0.46465362433849516</v>
      </c>
      <c r="K132" s="28">
        <f t="shared" si="15"/>
        <v>0.9292591313809259</v>
      </c>
    </row>
    <row r="133" spans="1:11" ht="19.5" customHeight="1">
      <c r="A133" s="21"/>
      <c r="B133" s="21"/>
      <c r="C133" s="21">
        <v>6</v>
      </c>
      <c r="D133" s="25" t="s">
        <v>108</v>
      </c>
      <c r="E133" s="17">
        <v>611052</v>
      </c>
      <c r="F133" s="17">
        <v>611052</v>
      </c>
      <c r="G133" s="17">
        <v>250456.1</v>
      </c>
      <c r="H133" s="17">
        <v>170456.1</v>
      </c>
      <c r="I133" s="17">
        <v>159480.6</v>
      </c>
      <c r="J133" s="28">
        <f t="shared" si="14"/>
        <v>0.26099349973488345</v>
      </c>
      <c r="K133" s="28">
        <f t="shared" si="15"/>
        <v>0.9356109872277965</v>
      </c>
    </row>
    <row r="134" spans="1:11" ht="29.25" customHeight="1">
      <c r="A134" s="21"/>
      <c r="B134" s="21"/>
      <c r="C134" s="21">
        <v>7</v>
      </c>
      <c r="D134" s="35" t="s">
        <v>109</v>
      </c>
      <c r="E134" s="17">
        <v>395770.3</v>
      </c>
      <c r="F134" s="17">
        <v>395770.3</v>
      </c>
      <c r="G134" s="17">
        <v>111908.1</v>
      </c>
      <c r="H134" s="17">
        <v>111908.1</v>
      </c>
      <c r="I134" s="17">
        <v>64796.91</v>
      </c>
      <c r="J134" s="28">
        <f t="shared" si="14"/>
        <v>0.16372352852146815</v>
      </c>
      <c r="K134" s="28">
        <f t="shared" si="15"/>
        <v>0.5790189450093425</v>
      </c>
    </row>
    <row r="135" spans="1:11" ht="40.5">
      <c r="A135" s="21"/>
      <c r="B135" s="21">
        <v>3</v>
      </c>
      <c r="C135" s="21"/>
      <c r="D135" s="29" t="s">
        <v>110</v>
      </c>
      <c r="E135" s="17">
        <f>SUM(E136:E138)</f>
        <v>8582340.9</v>
      </c>
      <c r="F135" s="17">
        <f>SUM(F136:F138)</f>
        <v>8582340.9</v>
      </c>
      <c r="G135" s="17">
        <f>SUM(G136:G138)</f>
        <v>3648606.5</v>
      </c>
      <c r="H135" s="17">
        <f>SUM(H136:H138)</f>
        <v>3648606.5</v>
      </c>
      <c r="I135" s="17">
        <f>SUM(I136:I138)</f>
        <v>3491441.33</v>
      </c>
      <c r="J135" s="28">
        <f t="shared" si="14"/>
        <v>0.4068169012023281</v>
      </c>
      <c r="K135" s="28">
        <f t="shared" si="15"/>
        <v>0.956924603954962</v>
      </c>
    </row>
    <row r="136" spans="1:11" ht="21.75" customHeight="1">
      <c r="A136" s="21"/>
      <c r="B136" s="21"/>
      <c r="C136" s="21">
        <v>1</v>
      </c>
      <c r="D136" s="25" t="s">
        <v>111</v>
      </c>
      <c r="E136" s="17">
        <v>6957946.2</v>
      </c>
      <c r="F136" s="17">
        <v>6957946.2</v>
      </c>
      <c r="G136" s="17">
        <v>2924042.4</v>
      </c>
      <c r="H136" s="17">
        <v>2924042.4</v>
      </c>
      <c r="I136" s="17">
        <v>2851340.73</v>
      </c>
      <c r="J136" s="28">
        <f t="shared" si="14"/>
        <v>0.40979631748230533</v>
      </c>
      <c r="K136" s="28">
        <f t="shared" si="15"/>
        <v>0.9751365883066538</v>
      </c>
    </row>
    <row r="137" spans="1:11" ht="21.75" customHeight="1">
      <c r="A137" s="21"/>
      <c r="B137" s="21"/>
      <c r="C137" s="21">
        <v>2</v>
      </c>
      <c r="D137" s="25" t="s">
        <v>112</v>
      </c>
      <c r="E137" s="17">
        <v>962247.1</v>
      </c>
      <c r="F137" s="17">
        <v>962247.1</v>
      </c>
      <c r="G137" s="17">
        <v>448727.6</v>
      </c>
      <c r="H137" s="17">
        <v>448727.6</v>
      </c>
      <c r="I137" s="17">
        <v>364264.1</v>
      </c>
      <c r="J137" s="28">
        <f t="shared" si="14"/>
        <v>0.378555674524766</v>
      </c>
      <c r="K137" s="28">
        <f t="shared" si="15"/>
        <v>0.8117711056774756</v>
      </c>
    </row>
    <row r="138" spans="1:11" ht="21.75" customHeight="1">
      <c r="A138" s="21"/>
      <c r="B138" s="21"/>
      <c r="C138" s="21">
        <v>3</v>
      </c>
      <c r="D138" s="25" t="s">
        <v>113</v>
      </c>
      <c r="E138" s="17">
        <v>662147.6</v>
      </c>
      <c r="F138" s="17">
        <v>662147.6</v>
      </c>
      <c r="G138" s="17">
        <v>275836.5</v>
      </c>
      <c r="H138" s="17">
        <v>275836.5</v>
      </c>
      <c r="I138" s="17">
        <v>275836.5</v>
      </c>
      <c r="J138" s="28">
        <f t="shared" si="14"/>
        <v>0.41657856949115274</v>
      </c>
      <c r="K138" s="28">
        <f t="shared" si="15"/>
        <v>1</v>
      </c>
    </row>
    <row r="139" spans="1:11" ht="27">
      <c r="A139" s="21"/>
      <c r="B139" s="21">
        <v>4</v>
      </c>
      <c r="C139" s="21"/>
      <c r="D139" s="29" t="s">
        <v>114</v>
      </c>
      <c r="E139" s="17">
        <f>SUM(E140:E141)</f>
        <v>1343311.2</v>
      </c>
      <c r="F139" s="17">
        <f>SUM(F140:F141)</f>
        <v>1315311.2</v>
      </c>
      <c r="G139" s="17">
        <f>SUM(G140:G141)</f>
        <v>663868.3</v>
      </c>
      <c r="H139" s="17">
        <f>SUM(H140:H141)</f>
        <v>635868.3</v>
      </c>
      <c r="I139" s="17">
        <f>SUM(I140:I141)</f>
        <v>465797.60000000003</v>
      </c>
      <c r="J139" s="28">
        <f t="shared" si="14"/>
        <v>0.3541348997864536</v>
      </c>
      <c r="K139" s="28">
        <f t="shared" si="15"/>
        <v>0.7325378541436961</v>
      </c>
    </row>
    <row r="140" spans="1:11" ht="18" customHeight="1">
      <c r="A140" s="21"/>
      <c r="B140" s="21"/>
      <c r="C140" s="21">
        <v>1</v>
      </c>
      <c r="D140" s="25" t="s">
        <v>115</v>
      </c>
      <c r="E140" s="17">
        <v>1032922.7</v>
      </c>
      <c r="F140" s="17">
        <v>1032922.7</v>
      </c>
      <c r="G140" s="17">
        <v>496482.3</v>
      </c>
      <c r="H140" s="17">
        <v>496482.3</v>
      </c>
      <c r="I140" s="17">
        <v>372280.65</v>
      </c>
      <c r="J140" s="28">
        <f t="shared" si="14"/>
        <v>0.36041482097353467</v>
      </c>
      <c r="K140" s="28">
        <f t="shared" si="15"/>
        <v>0.7498367011271098</v>
      </c>
    </row>
    <row r="141" spans="1:11" ht="45.75" customHeight="1">
      <c r="A141" s="21"/>
      <c r="B141" s="21"/>
      <c r="C141" s="21">
        <v>2</v>
      </c>
      <c r="D141" s="35" t="s">
        <v>116</v>
      </c>
      <c r="E141" s="17">
        <v>310388.5</v>
      </c>
      <c r="F141" s="17">
        <v>282388.5</v>
      </c>
      <c r="G141" s="17">
        <v>167386</v>
      </c>
      <c r="H141" s="17">
        <v>139386</v>
      </c>
      <c r="I141" s="17">
        <v>93516.95</v>
      </c>
      <c r="J141" s="28">
        <f t="shared" si="14"/>
        <v>0.33116415859711</v>
      </c>
      <c r="K141" s="28">
        <f t="shared" si="15"/>
        <v>0.6709206806996398</v>
      </c>
    </row>
    <row r="142" spans="1:11" ht="32.25" customHeight="1">
      <c r="A142" s="21"/>
      <c r="B142" s="21">
        <v>6</v>
      </c>
      <c r="C142" s="31"/>
      <c r="D142" s="29" t="s">
        <v>117</v>
      </c>
      <c r="E142" s="17">
        <f>E143</f>
        <v>852291.7</v>
      </c>
      <c r="F142" s="17">
        <f>F143</f>
        <v>853191.7</v>
      </c>
      <c r="G142" s="17">
        <f>G143</f>
        <v>363699.9</v>
      </c>
      <c r="H142" s="17">
        <f>H143</f>
        <v>363899.9</v>
      </c>
      <c r="I142" s="17">
        <f>I143</f>
        <v>351794.47</v>
      </c>
      <c r="J142" s="28">
        <f t="shared" si="14"/>
        <v>0.4123275812458091</v>
      </c>
      <c r="K142" s="28">
        <f t="shared" si="15"/>
        <v>0.9667341760742445</v>
      </c>
    </row>
    <row r="143" spans="1:11" ht="30.75" customHeight="1">
      <c r="A143" s="21"/>
      <c r="B143" s="21"/>
      <c r="C143" s="31">
        <v>1</v>
      </c>
      <c r="D143" s="29" t="s">
        <v>117</v>
      </c>
      <c r="E143" s="17">
        <v>852291.7</v>
      </c>
      <c r="F143" s="17">
        <v>853191.7</v>
      </c>
      <c r="G143" s="17">
        <v>363699.9</v>
      </c>
      <c r="H143" s="17">
        <v>363899.9</v>
      </c>
      <c r="I143" s="17">
        <v>351794.47</v>
      </c>
      <c r="J143" s="28">
        <f t="shared" si="14"/>
        <v>0.4123275812458091</v>
      </c>
      <c r="K143" s="28">
        <f t="shared" si="15"/>
        <v>0.9667341760742445</v>
      </c>
    </row>
    <row r="144" spans="1:11" ht="21.75" customHeight="1">
      <c r="A144" s="21">
        <v>9</v>
      </c>
      <c r="B144" s="21"/>
      <c r="C144" s="14"/>
      <c r="D144" s="36" t="s">
        <v>118</v>
      </c>
      <c r="E144" s="23">
        <f>SUM(E146,E149,E152,E155,E158,E161,E163,)</f>
        <v>127158715.19999999</v>
      </c>
      <c r="F144" s="23">
        <f>SUM(F146,F149,F152,F155,F158,F161,F163,)</f>
        <v>127516183.1</v>
      </c>
      <c r="G144" s="23">
        <f>SUM(G146,G149,G152,G155,G158,G161,G163,)</f>
        <v>55035106.400000006</v>
      </c>
      <c r="H144" s="23">
        <f>SUM(H146,H149,H152,H155,H158,H161,H163,)</f>
        <v>54865428.6</v>
      </c>
      <c r="I144" s="23">
        <f>SUM(I146,I149,I152,I155,I158,I161,I163,)</f>
        <v>52117245.199999996</v>
      </c>
      <c r="J144" s="30">
        <f t="shared" si="14"/>
        <v>0.40871083130781066</v>
      </c>
      <c r="K144" s="30">
        <f t="shared" si="15"/>
        <v>0.9499104724026524</v>
      </c>
    </row>
    <row r="145" spans="1:11" ht="14.25">
      <c r="A145" s="21"/>
      <c r="B145" s="21"/>
      <c r="C145" s="14"/>
      <c r="D145" s="25" t="s">
        <v>15</v>
      </c>
      <c r="E145" s="23"/>
      <c r="F145" s="23"/>
      <c r="G145" s="23"/>
      <c r="H145" s="23"/>
      <c r="I145" s="23"/>
      <c r="J145" s="30"/>
      <c r="K145" s="30"/>
    </row>
    <row r="146" spans="1:11" ht="27">
      <c r="A146" s="21"/>
      <c r="B146" s="21">
        <v>1</v>
      </c>
      <c r="C146" s="31"/>
      <c r="D146" s="37" t="s">
        <v>119</v>
      </c>
      <c r="E146" s="17">
        <f>E147+E148</f>
        <v>29134439.8</v>
      </c>
      <c r="F146" s="17">
        <f>F147+F148</f>
        <v>29134439.8</v>
      </c>
      <c r="G146" s="17">
        <f>G147+G148</f>
        <v>12407822.6</v>
      </c>
      <c r="H146" s="17">
        <f>H147+H148</f>
        <v>12407822.6</v>
      </c>
      <c r="I146" s="17">
        <f>I147+I148</f>
        <v>12175670</v>
      </c>
      <c r="J146" s="28">
        <f aca="true" t="shared" si="16" ref="J146:J165">I146/F146</f>
        <v>0.41791330410272726</v>
      </c>
      <c r="K146" s="28">
        <f aca="true" t="shared" si="17" ref="K146:K165">I146/H146</f>
        <v>0.9812898195369105</v>
      </c>
    </row>
    <row r="147" spans="1:11" ht="20.25" customHeight="1">
      <c r="A147" s="21"/>
      <c r="B147" s="21"/>
      <c r="C147" s="31">
        <v>1</v>
      </c>
      <c r="D147" s="37" t="s">
        <v>120</v>
      </c>
      <c r="E147" s="33">
        <v>796136.3</v>
      </c>
      <c r="F147" s="33">
        <v>796136.3</v>
      </c>
      <c r="G147" s="33">
        <v>337561.9</v>
      </c>
      <c r="H147" s="33">
        <v>337561.9</v>
      </c>
      <c r="I147" s="33">
        <v>322614.2</v>
      </c>
      <c r="J147" s="28">
        <f t="shared" si="16"/>
        <v>0.4052248339888534</v>
      </c>
      <c r="K147" s="28">
        <f t="shared" si="17"/>
        <v>0.9557186400479437</v>
      </c>
    </row>
    <row r="148" spans="1:11" ht="20.25" customHeight="1">
      <c r="A148" s="21"/>
      <c r="B148" s="21"/>
      <c r="C148" s="31">
        <v>2</v>
      </c>
      <c r="D148" s="37" t="s">
        <v>121</v>
      </c>
      <c r="E148" s="33">
        <v>28338303.5</v>
      </c>
      <c r="F148" s="33">
        <v>28338303.5</v>
      </c>
      <c r="G148" s="33">
        <v>12070260.7</v>
      </c>
      <c r="H148" s="33">
        <v>12070260.7</v>
      </c>
      <c r="I148" s="33">
        <v>11853055.8</v>
      </c>
      <c r="J148" s="28">
        <f t="shared" si="16"/>
        <v>0.4182697739827651</v>
      </c>
      <c r="K148" s="28">
        <f t="shared" si="17"/>
        <v>0.9820049537123917</v>
      </c>
    </row>
    <row r="149" spans="1:11" ht="20.25" customHeight="1">
      <c r="A149" s="21"/>
      <c r="B149" s="21">
        <v>2</v>
      </c>
      <c r="C149" s="31"/>
      <c r="D149" s="37" t="s">
        <v>122</v>
      </c>
      <c r="E149" s="17">
        <f>SUM(E150:E151)</f>
        <v>53526791</v>
      </c>
      <c r="F149" s="17">
        <f>SUM(F150:F151)</f>
        <v>53540183</v>
      </c>
      <c r="G149" s="17">
        <f>SUM(G150:G151)</f>
        <v>22832533.5</v>
      </c>
      <c r="H149" s="17">
        <f>SUM(H150:H151)</f>
        <v>22913033.5</v>
      </c>
      <c r="I149" s="17">
        <f>SUM(I150:I151)</f>
        <v>22527760.71</v>
      </c>
      <c r="J149" s="28">
        <f t="shared" si="16"/>
        <v>0.4207636105763778</v>
      </c>
      <c r="K149" s="28">
        <f t="shared" si="17"/>
        <v>0.9831854306851164</v>
      </c>
    </row>
    <row r="150" spans="1:11" ht="20.25" customHeight="1">
      <c r="A150" s="21"/>
      <c r="B150" s="21"/>
      <c r="C150" s="31">
        <v>1</v>
      </c>
      <c r="D150" s="37" t="s">
        <v>123</v>
      </c>
      <c r="E150" s="33">
        <v>38811887.6</v>
      </c>
      <c r="F150" s="33">
        <v>38815101.7</v>
      </c>
      <c r="G150" s="33">
        <v>16528294.5</v>
      </c>
      <c r="H150" s="33">
        <v>16579794.5</v>
      </c>
      <c r="I150" s="33">
        <v>16343435.9</v>
      </c>
      <c r="J150" s="28">
        <f t="shared" si="16"/>
        <v>0.4210586906693587</v>
      </c>
      <c r="K150" s="28">
        <f t="shared" si="17"/>
        <v>0.9857441779510596</v>
      </c>
    </row>
    <row r="151" spans="1:11" ht="21.75" customHeight="1">
      <c r="A151" s="21"/>
      <c r="B151" s="21"/>
      <c r="C151" s="31">
        <v>2</v>
      </c>
      <c r="D151" s="37" t="s">
        <v>124</v>
      </c>
      <c r="E151" s="33">
        <v>14714903.4</v>
      </c>
      <c r="F151" s="33">
        <v>14725081.3</v>
      </c>
      <c r="G151" s="33">
        <v>6304239</v>
      </c>
      <c r="H151" s="33">
        <v>6333239</v>
      </c>
      <c r="I151" s="33">
        <v>6184324.81</v>
      </c>
      <c r="J151" s="28">
        <f t="shared" si="16"/>
        <v>0.419985783711768</v>
      </c>
      <c r="K151" s="28">
        <f t="shared" si="17"/>
        <v>0.9764868829362037</v>
      </c>
    </row>
    <row r="152" spans="1:11" ht="47.25" customHeight="1">
      <c r="A152" s="21"/>
      <c r="B152" s="21">
        <v>3</v>
      </c>
      <c r="C152" s="31"/>
      <c r="D152" s="37" t="s">
        <v>125</v>
      </c>
      <c r="E152" s="17">
        <f>SUM(E153:E154)</f>
        <v>10619426.1</v>
      </c>
      <c r="F152" s="17">
        <f>SUM(F153:F154)</f>
        <v>10619426.1</v>
      </c>
      <c r="G152" s="17">
        <f>SUM(G153:G154)</f>
        <v>4534509.4</v>
      </c>
      <c r="H152" s="17">
        <f>SUM(H153:H154)</f>
        <v>4534509.4</v>
      </c>
      <c r="I152" s="17">
        <f>SUM(I153:I154)</f>
        <v>4483776</v>
      </c>
      <c r="J152" s="28">
        <f t="shared" si="16"/>
        <v>0.4222239467347487</v>
      </c>
      <c r="K152" s="28">
        <f t="shared" si="17"/>
        <v>0.9888117113617627</v>
      </c>
    </row>
    <row r="153" spans="1:11" ht="36.75" customHeight="1">
      <c r="A153" s="21"/>
      <c r="B153" s="21"/>
      <c r="C153" s="31">
        <v>1</v>
      </c>
      <c r="D153" s="37" t="s">
        <v>126</v>
      </c>
      <c r="E153" s="33">
        <v>2660918</v>
      </c>
      <c r="F153" s="33">
        <v>2660918</v>
      </c>
      <c r="G153" s="33">
        <v>1133027.2</v>
      </c>
      <c r="H153" s="33">
        <v>1133027.2</v>
      </c>
      <c r="I153" s="33">
        <v>1113298.3</v>
      </c>
      <c r="J153" s="28">
        <f t="shared" si="16"/>
        <v>0.4183888041645778</v>
      </c>
      <c r="K153" s="28">
        <f t="shared" si="17"/>
        <v>0.982587443620065</v>
      </c>
    </row>
    <row r="154" spans="1:11" ht="18" customHeight="1">
      <c r="A154" s="21"/>
      <c r="B154" s="21"/>
      <c r="C154" s="31">
        <v>2</v>
      </c>
      <c r="D154" s="37" t="s">
        <v>127</v>
      </c>
      <c r="E154" s="33">
        <v>7958508.1</v>
      </c>
      <c r="F154" s="33">
        <v>7958508.1</v>
      </c>
      <c r="G154" s="33">
        <v>3401482.2</v>
      </c>
      <c r="H154" s="33">
        <v>3401482.2</v>
      </c>
      <c r="I154" s="33">
        <v>3370477.7</v>
      </c>
      <c r="J154" s="28">
        <f t="shared" si="16"/>
        <v>0.4235062222277565</v>
      </c>
      <c r="K154" s="28">
        <f t="shared" si="17"/>
        <v>0.9908850030142742</v>
      </c>
    </row>
    <row r="155" spans="1:11" ht="18" customHeight="1">
      <c r="A155" s="21"/>
      <c r="B155" s="21">
        <v>4</v>
      </c>
      <c r="C155" s="31"/>
      <c r="D155" s="37" t="s">
        <v>128</v>
      </c>
      <c r="E155" s="17">
        <f>SUM(E156:E157)</f>
        <v>12151993.4</v>
      </c>
      <c r="F155" s="17">
        <f>SUM(F156:F157)</f>
        <v>12151993.4</v>
      </c>
      <c r="G155" s="17">
        <f>SUM(G156:G157)</f>
        <v>5637803.100000001</v>
      </c>
      <c r="H155" s="17">
        <f>SUM(H156:H157)</f>
        <v>5637803.100000001</v>
      </c>
      <c r="I155" s="17">
        <f>SUM(I156:I157)</f>
        <v>5476315.16</v>
      </c>
      <c r="J155" s="28">
        <f t="shared" si="16"/>
        <v>0.4506515910385534</v>
      </c>
      <c r="K155" s="28">
        <f t="shared" si="17"/>
        <v>0.9713562291666411</v>
      </c>
    </row>
    <row r="156" spans="1:11" ht="18" customHeight="1">
      <c r="A156" s="21"/>
      <c r="B156" s="21"/>
      <c r="C156" s="31">
        <v>1</v>
      </c>
      <c r="D156" s="37" t="s">
        <v>129</v>
      </c>
      <c r="E156" s="33">
        <v>11201029.3</v>
      </c>
      <c r="F156" s="33">
        <v>11201029.3</v>
      </c>
      <c r="G156" s="33">
        <v>5182385.7</v>
      </c>
      <c r="H156" s="33">
        <v>5182385.7</v>
      </c>
      <c r="I156" s="33">
        <v>5026630.76</v>
      </c>
      <c r="J156" s="28">
        <f t="shared" si="16"/>
        <v>0.44876507554533396</v>
      </c>
      <c r="K156" s="28">
        <f t="shared" si="17"/>
        <v>0.9699453207429157</v>
      </c>
    </row>
    <row r="157" spans="1:11" ht="18" customHeight="1">
      <c r="A157" s="21"/>
      <c r="B157" s="21"/>
      <c r="C157" s="31">
        <v>2</v>
      </c>
      <c r="D157" s="37" t="s">
        <v>130</v>
      </c>
      <c r="E157" s="33">
        <v>950964.1</v>
      </c>
      <c r="F157" s="33">
        <v>950964.1</v>
      </c>
      <c r="G157" s="33">
        <v>455417.4</v>
      </c>
      <c r="H157" s="33">
        <v>455417.4</v>
      </c>
      <c r="I157" s="33">
        <v>449684.4</v>
      </c>
      <c r="J157" s="28">
        <f t="shared" si="16"/>
        <v>0.4728721094729023</v>
      </c>
      <c r="K157" s="28">
        <f t="shared" si="17"/>
        <v>0.9874115481753661</v>
      </c>
    </row>
    <row r="158" spans="1:11" ht="27">
      <c r="A158" s="21"/>
      <c r="B158" s="21">
        <v>5</v>
      </c>
      <c r="C158" s="31"/>
      <c r="D158" s="37" t="s">
        <v>131</v>
      </c>
      <c r="E158" s="17">
        <f>SUM(E159:E160)</f>
        <v>5616066.3</v>
      </c>
      <c r="F158" s="17">
        <f>SUM(F159:F160)</f>
        <v>5542232.6</v>
      </c>
      <c r="G158" s="17">
        <f>SUM(G159:G160)</f>
        <v>2522700</v>
      </c>
      <c r="H158" s="17">
        <f>SUM(H159:H160)</f>
        <v>2484399.4</v>
      </c>
      <c r="I158" s="17">
        <f>SUM(I159:I160)</f>
        <v>2376403.12</v>
      </c>
      <c r="J158" s="28">
        <f t="shared" si="16"/>
        <v>0.42878083464053823</v>
      </c>
      <c r="K158" s="28">
        <f t="shared" si="17"/>
        <v>0.9565302261786088</v>
      </c>
    </row>
    <row r="159" spans="1:11" ht="18.75" customHeight="1">
      <c r="A159" s="21"/>
      <c r="B159" s="21"/>
      <c r="C159" s="31">
        <v>1</v>
      </c>
      <c r="D159" s="37" t="s">
        <v>132</v>
      </c>
      <c r="E159" s="33">
        <v>4351511.3</v>
      </c>
      <c r="F159" s="33">
        <v>4351511.3</v>
      </c>
      <c r="G159" s="33">
        <v>1949130</v>
      </c>
      <c r="H159" s="33">
        <v>1949130</v>
      </c>
      <c r="I159" s="33">
        <v>1936153.5</v>
      </c>
      <c r="J159" s="28">
        <f t="shared" si="16"/>
        <v>0.4449381758470902</v>
      </c>
      <c r="K159" s="28">
        <f t="shared" si="17"/>
        <v>0.993342414307922</v>
      </c>
    </row>
    <row r="160" spans="1:11" ht="18.75" customHeight="1">
      <c r="A160" s="21"/>
      <c r="B160" s="21"/>
      <c r="C160" s="31">
        <v>2</v>
      </c>
      <c r="D160" s="37" t="s">
        <v>133</v>
      </c>
      <c r="E160" s="33">
        <v>1264555</v>
      </c>
      <c r="F160" s="33">
        <v>1190721.3</v>
      </c>
      <c r="G160" s="33">
        <v>573570</v>
      </c>
      <c r="H160" s="33">
        <v>535269.4</v>
      </c>
      <c r="I160" s="33">
        <v>440249.62</v>
      </c>
      <c r="J160" s="28">
        <f t="shared" si="16"/>
        <v>0.36973355561876653</v>
      </c>
      <c r="K160" s="28">
        <f t="shared" si="17"/>
        <v>0.822482323854119</v>
      </c>
    </row>
    <row r="161" spans="1:11" ht="33.75" customHeight="1">
      <c r="A161" s="21"/>
      <c r="B161" s="21">
        <v>6</v>
      </c>
      <c r="C161" s="31"/>
      <c r="D161" s="37" t="s">
        <v>134</v>
      </c>
      <c r="E161" s="17">
        <f>E162</f>
        <v>14991683.8</v>
      </c>
      <c r="F161" s="17">
        <f>F162</f>
        <v>14886411.8</v>
      </c>
      <c r="G161" s="17">
        <f>G162</f>
        <v>6625862.1</v>
      </c>
      <c r="H161" s="17">
        <f>H162</f>
        <v>6152394.9</v>
      </c>
      <c r="I161" s="17">
        <f>I162</f>
        <v>4646528.98</v>
      </c>
      <c r="J161" s="28">
        <f t="shared" si="16"/>
        <v>0.31213223457918854</v>
      </c>
      <c r="K161" s="28">
        <f t="shared" si="17"/>
        <v>0.755239066334965</v>
      </c>
    </row>
    <row r="162" spans="1:11" ht="33.75" customHeight="1">
      <c r="A162" s="21"/>
      <c r="B162" s="21"/>
      <c r="C162" s="31">
        <v>1</v>
      </c>
      <c r="D162" s="37" t="s">
        <v>134</v>
      </c>
      <c r="E162" s="33">
        <v>14991683.8</v>
      </c>
      <c r="F162" s="33">
        <v>14886411.8</v>
      </c>
      <c r="G162" s="33">
        <v>6625862.1</v>
      </c>
      <c r="H162" s="33">
        <v>6152394.9</v>
      </c>
      <c r="I162" s="33">
        <v>4646528.98</v>
      </c>
      <c r="J162" s="28">
        <f t="shared" si="16"/>
        <v>0.31213223457918854</v>
      </c>
      <c r="K162" s="28">
        <f t="shared" si="17"/>
        <v>0.755239066334965</v>
      </c>
    </row>
    <row r="163" spans="1:11" ht="19.5" customHeight="1">
      <c r="A163" s="21"/>
      <c r="B163" s="21">
        <v>8</v>
      </c>
      <c r="C163" s="31"/>
      <c r="D163" s="37" t="s">
        <v>135</v>
      </c>
      <c r="E163" s="17">
        <f>E164</f>
        <v>1118314.8</v>
      </c>
      <c r="F163" s="17">
        <f>F164</f>
        <v>1641496.4</v>
      </c>
      <c r="G163" s="17">
        <f>G164</f>
        <v>473875.7</v>
      </c>
      <c r="H163" s="17">
        <f>H164</f>
        <v>735465.7</v>
      </c>
      <c r="I163" s="17">
        <f>I164</f>
        <v>430791.23</v>
      </c>
      <c r="J163" s="28">
        <f t="shared" si="16"/>
        <v>0.26243812048567394</v>
      </c>
      <c r="K163" s="28">
        <f t="shared" si="17"/>
        <v>0.5857393893420183</v>
      </c>
    </row>
    <row r="164" spans="1:11" ht="19.5" customHeight="1">
      <c r="A164" s="21"/>
      <c r="B164" s="21"/>
      <c r="C164" s="31">
        <v>1</v>
      </c>
      <c r="D164" s="37" t="s">
        <v>135</v>
      </c>
      <c r="E164" s="33">
        <v>1118314.8</v>
      </c>
      <c r="F164" s="33">
        <v>1641496.4</v>
      </c>
      <c r="G164" s="33">
        <v>473875.7</v>
      </c>
      <c r="H164" s="33">
        <v>735465.7</v>
      </c>
      <c r="I164" s="33">
        <v>430791.23</v>
      </c>
      <c r="J164" s="28">
        <f t="shared" si="16"/>
        <v>0.26243812048567394</v>
      </c>
      <c r="K164" s="28">
        <f t="shared" si="17"/>
        <v>0.5857393893420183</v>
      </c>
    </row>
    <row r="165" spans="1:11" ht="18.75" customHeight="1">
      <c r="A165" s="21">
        <v>10</v>
      </c>
      <c r="B165" s="21"/>
      <c r="C165" s="13"/>
      <c r="D165" s="22" t="s">
        <v>136</v>
      </c>
      <c r="E165" s="23">
        <f>SUM(E167,E170,E172,E174,E176,E178,E180,E182)</f>
        <v>408681176.09999996</v>
      </c>
      <c r="F165" s="23">
        <f>SUM(F167,F170,F172,F174,F176,F178,F180,F182)</f>
        <v>412093111.19</v>
      </c>
      <c r="G165" s="23">
        <f>SUM(G167,G170,G172,G174,G176,G178,G180,G182)</f>
        <v>202880175.39999998</v>
      </c>
      <c r="H165" s="23">
        <f>SUM(H167,H170,H172,H174,H176,H178,H180,H182)</f>
        <v>206287110.49</v>
      </c>
      <c r="I165" s="23">
        <f>SUM(I167,I170,I172,I174,I176,I178,I180,I182)</f>
        <v>195593770.00000003</v>
      </c>
      <c r="J165" s="30">
        <f t="shared" si="16"/>
        <v>0.4746348936413533</v>
      </c>
      <c r="K165" s="30">
        <f t="shared" si="17"/>
        <v>0.9481628276987362</v>
      </c>
    </row>
    <row r="166" spans="1:11" ht="14.25" customHeight="1">
      <c r="A166" s="21"/>
      <c r="B166" s="21"/>
      <c r="C166" s="21"/>
      <c r="D166" s="25" t="s">
        <v>15</v>
      </c>
      <c r="E166" s="17"/>
      <c r="F166" s="17"/>
      <c r="G166" s="17"/>
      <c r="H166" s="17"/>
      <c r="I166" s="17"/>
      <c r="J166" s="28"/>
      <c r="K166" s="28"/>
    </row>
    <row r="167" spans="1:11" ht="18" customHeight="1">
      <c r="A167" s="21"/>
      <c r="B167" s="21">
        <v>1</v>
      </c>
      <c r="C167" s="21"/>
      <c r="D167" s="25" t="s">
        <v>137</v>
      </c>
      <c r="E167" s="17">
        <f>SUM(E168:E169)</f>
        <v>1273728</v>
      </c>
      <c r="F167" s="17">
        <f>SUM(F168:F169)</f>
        <v>1273728</v>
      </c>
      <c r="G167" s="17">
        <f>SUM(G168:G169)</f>
        <v>579927.9</v>
      </c>
      <c r="H167" s="17">
        <f>SUM(H168:H169)</f>
        <v>579927.9</v>
      </c>
      <c r="I167" s="17">
        <f>SUM(I168:I169)</f>
        <v>272567.38</v>
      </c>
      <c r="J167" s="28">
        <f aca="true" t="shared" si="18" ref="J167:J185">I167/F167</f>
        <v>0.21399182557029445</v>
      </c>
      <c r="K167" s="28">
        <f aca="true" t="shared" si="19" ref="K167:K185">I167/H167</f>
        <v>0.4700021847543462</v>
      </c>
    </row>
    <row r="168" spans="1:11" ht="18" customHeight="1">
      <c r="A168" s="21"/>
      <c r="B168" s="21"/>
      <c r="C168" s="21">
        <v>1</v>
      </c>
      <c r="D168" s="29" t="s">
        <v>138</v>
      </c>
      <c r="E168" s="17">
        <v>193341.6</v>
      </c>
      <c r="F168" s="17">
        <v>193341.6</v>
      </c>
      <c r="G168" s="17">
        <v>91097.7</v>
      </c>
      <c r="H168" s="17">
        <v>91097.7</v>
      </c>
      <c r="I168" s="17">
        <v>43609.7</v>
      </c>
      <c r="J168" s="28">
        <f t="shared" si="18"/>
        <v>0.22555776925400428</v>
      </c>
      <c r="K168" s="28">
        <f t="shared" si="19"/>
        <v>0.4787135130744245</v>
      </c>
    </row>
    <row r="169" spans="1:11" ht="18" customHeight="1">
      <c r="A169" s="21"/>
      <c r="B169" s="21"/>
      <c r="C169" s="21">
        <v>2</v>
      </c>
      <c r="D169" s="29" t="s">
        <v>139</v>
      </c>
      <c r="E169" s="17">
        <v>1080386.4</v>
      </c>
      <c r="F169" s="17">
        <v>1080386.4</v>
      </c>
      <c r="G169" s="17">
        <v>488830.2</v>
      </c>
      <c r="H169" s="17">
        <v>488830.2</v>
      </c>
      <c r="I169" s="17">
        <v>228957.68</v>
      </c>
      <c r="J169" s="28">
        <f t="shared" si="18"/>
        <v>0.21192203085858913</v>
      </c>
      <c r="K169" s="28">
        <f t="shared" si="19"/>
        <v>0.4683787540131522</v>
      </c>
    </row>
    <row r="170" spans="1:11" ht="18" customHeight="1">
      <c r="A170" s="21"/>
      <c r="B170" s="21">
        <v>2</v>
      </c>
      <c r="C170" s="21"/>
      <c r="D170" s="29" t="s">
        <v>140</v>
      </c>
      <c r="E170" s="17">
        <f>E171</f>
        <v>297039470.2</v>
      </c>
      <c r="F170" s="17">
        <f>F171</f>
        <v>297039470.2</v>
      </c>
      <c r="G170" s="17">
        <f>G171</f>
        <v>148142733.7</v>
      </c>
      <c r="H170" s="17">
        <f>H171</f>
        <v>148148733.7</v>
      </c>
      <c r="I170" s="17">
        <f>I171</f>
        <v>146147632.82</v>
      </c>
      <c r="J170" s="28">
        <f t="shared" si="18"/>
        <v>0.4920141849216105</v>
      </c>
      <c r="K170" s="28">
        <f t="shared" si="19"/>
        <v>0.9864926224475721</v>
      </c>
    </row>
    <row r="171" spans="1:11" ht="18" customHeight="1">
      <c r="A171" s="21"/>
      <c r="B171" s="21"/>
      <c r="C171" s="21">
        <v>1</v>
      </c>
      <c r="D171" s="29" t="s">
        <v>140</v>
      </c>
      <c r="E171" s="17">
        <v>297039470.2</v>
      </c>
      <c r="F171" s="17">
        <v>297039470.2</v>
      </c>
      <c r="G171" s="17">
        <v>148142733.7</v>
      </c>
      <c r="H171" s="17">
        <v>148148733.7</v>
      </c>
      <c r="I171" s="17">
        <v>146147632.82</v>
      </c>
      <c r="J171" s="28">
        <f t="shared" si="18"/>
        <v>0.4920141849216105</v>
      </c>
      <c r="K171" s="28">
        <f t="shared" si="19"/>
        <v>0.9864926224475721</v>
      </c>
    </row>
    <row r="172" spans="1:11" ht="18" customHeight="1">
      <c r="A172" s="21"/>
      <c r="B172" s="21">
        <v>3</v>
      </c>
      <c r="C172" s="21"/>
      <c r="D172" s="29" t="s">
        <v>141</v>
      </c>
      <c r="E172" s="17">
        <f>E173</f>
        <v>5122200</v>
      </c>
      <c r="F172" s="17">
        <f>F173</f>
        <v>5122200</v>
      </c>
      <c r="G172" s="17">
        <f>G173</f>
        <v>2904604</v>
      </c>
      <c r="H172" s="17">
        <f>H173</f>
        <v>2904604</v>
      </c>
      <c r="I172" s="17">
        <f>I173</f>
        <v>2456416.08</v>
      </c>
      <c r="J172" s="28">
        <f t="shared" si="18"/>
        <v>0.47956270352582875</v>
      </c>
      <c r="K172" s="28">
        <f t="shared" si="19"/>
        <v>0.8456974100428148</v>
      </c>
    </row>
    <row r="173" spans="1:11" ht="18" customHeight="1">
      <c r="A173" s="21"/>
      <c r="B173" s="21"/>
      <c r="C173" s="21">
        <v>1</v>
      </c>
      <c r="D173" s="29" t="s">
        <v>141</v>
      </c>
      <c r="E173" s="17">
        <v>5122200</v>
      </c>
      <c r="F173" s="17">
        <v>5122200</v>
      </c>
      <c r="G173" s="17">
        <v>2904604</v>
      </c>
      <c r="H173" s="17">
        <v>2904604</v>
      </c>
      <c r="I173" s="17">
        <v>2456416.08</v>
      </c>
      <c r="J173" s="28">
        <f t="shared" si="18"/>
        <v>0.47956270352582875</v>
      </c>
      <c r="K173" s="28">
        <f t="shared" si="19"/>
        <v>0.8456974100428148</v>
      </c>
    </row>
    <row r="174" spans="1:11" ht="18" customHeight="1">
      <c r="A174" s="21"/>
      <c r="B174" s="21">
        <v>4</v>
      </c>
      <c r="C174" s="21"/>
      <c r="D174" s="29" t="s">
        <v>142</v>
      </c>
      <c r="E174" s="17">
        <f>E175</f>
        <v>67023725.9</v>
      </c>
      <c r="F174" s="17">
        <f>F175</f>
        <v>66967680.7</v>
      </c>
      <c r="G174" s="17">
        <f>G175</f>
        <v>32924275.6</v>
      </c>
      <c r="H174" s="17">
        <f>H175</f>
        <v>32868230.4</v>
      </c>
      <c r="I174" s="17">
        <f>I175</f>
        <v>28767049.31</v>
      </c>
      <c r="J174" s="28">
        <f t="shared" si="18"/>
        <v>0.42956615802285053</v>
      </c>
      <c r="K174" s="28">
        <f t="shared" si="19"/>
        <v>0.8752235505200792</v>
      </c>
    </row>
    <row r="175" spans="1:11" ht="18" customHeight="1">
      <c r="A175" s="21"/>
      <c r="B175" s="21"/>
      <c r="C175" s="21">
        <v>1</v>
      </c>
      <c r="D175" s="29" t="s">
        <v>142</v>
      </c>
      <c r="E175" s="17">
        <v>67023725.9</v>
      </c>
      <c r="F175" s="17">
        <v>66967680.7</v>
      </c>
      <c r="G175" s="17">
        <v>32924275.6</v>
      </c>
      <c r="H175" s="17">
        <v>32868230.4</v>
      </c>
      <c r="I175" s="17">
        <v>28767049.31</v>
      </c>
      <c r="J175" s="28">
        <f t="shared" si="18"/>
        <v>0.42956615802285053</v>
      </c>
      <c r="K175" s="28">
        <f t="shared" si="19"/>
        <v>0.8752235505200792</v>
      </c>
    </row>
    <row r="176" spans="1:11" ht="18" customHeight="1">
      <c r="A176" s="21"/>
      <c r="B176" s="21">
        <v>5</v>
      </c>
      <c r="C176" s="21"/>
      <c r="D176" s="29" t="s">
        <v>143</v>
      </c>
      <c r="E176" s="17">
        <f>E177</f>
        <v>1627449.5</v>
      </c>
      <c r="F176" s="17">
        <f>F177</f>
        <v>1627449.5</v>
      </c>
      <c r="G176" s="17">
        <f>G177</f>
        <v>706420.9</v>
      </c>
      <c r="H176" s="17">
        <f>H177</f>
        <v>706420.9</v>
      </c>
      <c r="I176" s="17">
        <f>I177</f>
        <v>163975.99</v>
      </c>
      <c r="J176" s="28">
        <f t="shared" si="18"/>
        <v>0.10075642285674609</v>
      </c>
      <c r="K176" s="28">
        <f t="shared" si="19"/>
        <v>0.23212222345063685</v>
      </c>
    </row>
    <row r="177" spans="1:11" ht="18" customHeight="1">
      <c r="A177" s="21"/>
      <c r="B177" s="21"/>
      <c r="C177" s="21">
        <v>1</v>
      </c>
      <c r="D177" s="29" t="s">
        <v>143</v>
      </c>
      <c r="E177" s="17">
        <v>1627449.5</v>
      </c>
      <c r="F177" s="17">
        <v>1627449.5</v>
      </c>
      <c r="G177" s="17">
        <v>706420.9</v>
      </c>
      <c r="H177" s="17">
        <v>706420.9</v>
      </c>
      <c r="I177" s="17">
        <v>163975.99</v>
      </c>
      <c r="J177" s="28">
        <f t="shared" si="18"/>
        <v>0.10075642285674609</v>
      </c>
      <c r="K177" s="28">
        <f t="shared" si="19"/>
        <v>0.23212222345063685</v>
      </c>
    </row>
    <row r="178" spans="1:11" ht="18" customHeight="1">
      <c r="A178" s="21"/>
      <c r="B178" s="21">
        <v>6</v>
      </c>
      <c r="C178" s="21"/>
      <c r="D178" s="29" t="s">
        <v>144</v>
      </c>
      <c r="E178" s="17">
        <f>E179</f>
        <v>500000</v>
      </c>
      <c r="F178" s="17">
        <f>F179</f>
        <v>500000</v>
      </c>
      <c r="G178" s="17">
        <f>G179</f>
        <v>250000</v>
      </c>
      <c r="H178" s="17">
        <f>H179</f>
        <v>250000</v>
      </c>
      <c r="I178" s="17">
        <f>I179</f>
        <v>0</v>
      </c>
      <c r="J178" s="28">
        <f t="shared" si="18"/>
        <v>0</v>
      </c>
      <c r="K178" s="28">
        <f t="shared" si="19"/>
        <v>0</v>
      </c>
    </row>
    <row r="179" spans="1:11" ht="18" customHeight="1">
      <c r="A179" s="21"/>
      <c r="B179" s="21"/>
      <c r="C179" s="21">
        <v>1</v>
      </c>
      <c r="D179" s="29" t="s">
        <v>144</v>
      </c>
      <c r="E179" s="17">
        <v>500000</v>
      </c>
      <c r="F179" s="17">
        <v>500000</v>
      </c>
      <c r="G179" s="17">
        <v>250000</v>
      </c>
      <c r="H179" s="17">
        <v>250000</v>
      </c>
      <c r="I179" s="17">
        <v>0</v>
      </c>
      <c r="J179" s="28">
        <f t="shared" si="18"/>
        <v>0</v>
      </c>
      <c r="K179" s="28">
        <f t="shared" si="19"/>
        <v>0</v>
      </c>
    </row>
    <row r="180" spans="1:11" ht="27">
      <c r="A180" s="21"/>
      <c r="B180" s="21">
        <v>7</v>
      </c>
      <c r="C180" s="21"/>
      <c r="D180" s="29" t="s">
        <v>145</v>
      </c>
      <c r="E180" s="17">
        <f>E181</f>
        <v>13268248.1</v>
      </c>
      <c r="F180" s="17">
        <f>F181</f>
        <v>13268248.1</v>
      </c>
      <c r="G180" s="17">
        <f>G181</f>
        <v>6633913.2</v>
      </c>
      <c r="H180" s="17">
        <f>H181</f>
        <v>6627913.2</v>
      </c>
      <c r="I180" s="17">
        <f>I181</f>
        <v>6315805.93</v>
      </c>
      <c r="J180" s="28">
        <f t="shared" si="18"/>
        <v>0.4760090316671121</v>
      </c>
      <c r="K180" s="28">
        <f t="shared" si="19"/>
        <v>0.9529101754078493</v>
      </c>
    </row>
    <row r="181" spans="1:11" ht="27">
      <c r="A181" s="21"/>
      <c r="B181" s="21"/>
      <c r="C181" s="21">
        <v>1</v>
      </c>
      <c r="D181" s="29" t="s">
        <v>145</v>
      </c>
      <c r="E181" s="17">
        <v>13268248.1</v>
      </c>
      <c r="F181" s="17">
        <v>13268248.1</v>
      </c>
      <c r="G181" s="17">
        <v>6633913.2</v>
      </c>
      <c r="H181" s="17">
        <v>6627913.2</v>
      </c>
      <c r="I181" s="17">
        <v>6315805.93</v>
      </c>
      <c r="J181" s="28">
        <f t="shared" si="18"/>
        <v>0.4760090316671121</v>
      </c>
      <c r="K181" s="28">
        <f t="shared" si="19"/>
        <v>0.9529101754078493</v>
      </c>
    </row>
    <row r="182" spans="1:11" ht="27">
      <c r="A182" s="21"/>
      <c r="B182" s="21">
        <v>9</v>
      </c>
      <c r="C182" s="21"/>
      <c r="D182" s="29" t="s">
        <v>146</v>
      </c>
      <c r="E182" s="17">
        <f>SUM(E183:E184)</f>
        <v>22826354.4</v>
      </c>
      <c r="F182" s="17">
        <f>SUM(F183:F184)</f>
        <v>26294334.69</v>
      </c>
      <c r="G182" s="17">
        <f>SUM(G183:G184)</f>
        <v>10738300.1</v>
      </c>
      <c r="H182" s="17">
        <f>SUM(H183:H184)</f>
        <v>14201280.39</v>
      </c>
      <c r="I182" s="17">
        <f>SUM(I183:I184)</f>
        <v>11470322.489999998</v>
      </c>
      <c r="J182" s="28">
        <f t="shared" si="18"/>
        <v>0.43622790328147293</v>
      </c>
      <c r="K182" s="28">
        <f t="shared" si="19"/>
        <v>0.8076963608208849</v>
      </c>
    </row>
    <row r="183" spans="1:11" ht="27">
      <c r="A183" s="21"/>
      <c r="B183" s="21"/>
      <c r="C183" s="21">
        <v>1</v>
      </c>
      <c r="D183" s="29" t="s">
        <v>146</v>
      </c>
      <c r="E183" s="17">
        <v>7079505.6</v>
      </c>
      <c r="F183" s="17">
        <v>7088782</v>
      </c>
      <c r="G183" s="17">
        <v>3352436</v>
      </c>
      <c r="H183" s="17">
        <v>3356712.4</v>
      </c>
      <c r="I183" s="17">
        <v>2320392.37</v>
      </c>
      <c r="J183" s="28">
        <f t="shared" si="18"/>
        <v>0.32733301292097855</v>
      </c>
      <c r="K183" s="28">
        <f t="shared" si="19"/>
        <v>0.6912693413948721</v>
      </c>
    </row>
    <row r="184" spans="1:11" ht="40.5">
      <c r="A184" s="21"/>
      <c r="B184" s="21"/>
      <c r="C184" s="21">
        <v>2</v>
      </c>
      <c r="D184" s="29" t="s">
        <v>147</v>
      </c>
      <c r="E184" s="17">
        <v>15746848.8</v>
      </c>
      <c r="F184" s="17">
        <v>19205552.69</v>
      </c>
      <c r="G184" s="17">
        <v>7385864.1</v>
      </c>
      <c r="H184" s="17">
        <v>10844567.99</v>
      </c>
      <c r="I184" s="17">
        <v>9149930.12</v>
      </c>
      <c r="J184" s="28">
        <f t="shared" si="18"/>
        <v>0.4764210782001712</v>
      </c>
      <c r="K184" s="28">
        <f t="shared" si="19"/>
        <v>0.8437339438912955</v>
      </c>
    </row>
    <row r="185" spans="1:11" ht="35.25" customHeight="1">
      <c r="A185" s="21">
        <v>11</v>
      </c>
      <c r="B185" s="21"/>
      <c r="C185" s="13"/>
      <c r="D185" s="22" t="s">
        <v>148</v>
      </c>
      <c r="E185" s="23">
        <f>E187</f>
        <v>25074440</v>
      </c>
      <c r="F185" s="23">
        <f>F187</f>
        <v>28367728</v>
      </c>
      <c r="G185" s="23">
        <f>G187</f>
        <v>10029732.6</v>
      </c>
      <c r="H185" s="23">
        <f>H187</f>
        <v>12007732.6</v>
      </c>
      <c r="I185" s="23">
        <f>I187</f>
        <v>5553444.24</v>
      </c>
      <c r="J185" s="30">
        <f t="shared" si="18"/>
        <v>0.19576626792247867</v>
      </c>
      <c r="K185" s="30">
        <f t="shared" si="19"/>
        <v>0.46248899979668107</v>
      </c>
    </row>
    <row r="186" spans="1:11" ht="14.25">
      <c r="A186" s="21"/>
      <c r="B186" s="21"/>
      <c r="C186" s="21"/>
      <c r="D186" s="25" t="s">
        <v>15</v>
      </c>
      <c r="E186" s="17"/>
      <c r="F186" s="17"/>
      <c r="G186" s="17"/>
      <c r="H186" s="17"/>
      <c r="I186" s="17"/>
      <c r="J186" s="28"/>
      <c r="K186" s="28"/>
    </row>
    <row r="187" spans="1:11" ht="27">
      <c r="A187" s="21"/>
      <c r="B187" s="21">
        <v>1</v>
      </c>
      <c r="C187" s="21"/>
      <c r="D187" s="29" t="s">
        <v>149</v>
      </c>
      <c r="E187" s="17">
        <f>E188</f>
        <v>25074440</v>
      </c>
      <c r="F187" s="17">
        <f>F188</f>
        <v>28367728</v>
      </c>
      <c r="G187" s="17">
        <f>G188</f>
        <v>10029732.6</v>
      </c>
      <c r="H187" s="17">
        <f>H188</f>
        <v>12007732.6</v>
      </c>
      <c r="I187" s="17">
        <f>I188</f>
        <v>5553444.24</v>
      </c>
      <c r="J187" s="28">
        <f>I187/F187</f>
        <v>0.19576626792247867</v>
      </c>
      <c r="K187" s="28">
        <f>I187/H187</f>
        <v>0.46248899979668107</v>
      </c>
    </row>
    <row r="188" spans="1:11" ht="19.5" customHeight="1">
      <c r="A188" s="38"/>
      <c r="B188" s="38"/>
      <c r="C188" s="38">
        <v>1</v>
      </c>
      <c r="D188" s="39" t="s">
        <v>150</v>
      </c>
      <c r="E188" s="40">
        <v>25074440</v>
      </c>
      <c r="F188" s="40">
        <f>28367728.4-0.4</f>
        <v>28367728</v>
      </c>
      <c r="G188" s="40">
        <v>10029732.6</v>
      </c>
      <c r="H188" s="40">
        <v>12007732.6</v>
      </c>
      <c r="I188" s="40">
        <v>5553444.24</v>
      </c>
      <c r="J188" s="41">
        <f>I188/F188</f>
        <v>0.19576626792247867</v>
      </c>
      <c r="K188" s="41">
        <f>I188/H188</f>
        <v>0.46248899979668107</v>
      </c>
    </row>
    <row r="189" spans="4:7" ht="13.5">
      <c r="D189" s="42"/>
      <c r="E189" s="43"/>
      <c r="F189" s="44"/>
      <c r="G189" s="44"/>
    </row>
    <row r="190" spans="4:11" ht="13.5">
      <c r="D190" s="4"/>
      <c r="E190" s="4"/>
      <c r="H190" s="4"/>
      <c r="I190" s="43"/>
      <c r="J190" s="43"/>
      <c r="K190" s="44"/>
    </row>
    <row r="191" spans="1:11" ht="21.75" customHeight="1">
      <c r="A191" s="45" t="s">
        <v>151</v>
      </c>
      <c r="B191" s="45"/>
      <c r="C191" s="45"/>
      <c r="D191" s="45"/>
      <c r="E191" s="45"/>
      <c r="F191" s="45"/>
      <c r="G191" s="45"/>
      <c r="H191" s="45"/>
      <c r="I191" s="43"/>
      <c r="J191" s="43"/>
      <c r="K191" s="44"/>
    </row>
    <row r="192" spans="1:11" ht="41.25" customHeight="1">
      <c r="A192" s="45" t="s">
        <v>152</v>
      </c>
      <c r="B192" s="45"/>
      <c r="C192" s="45"/>
      <c r="D192" s="45"/>
      <c r="E192" s="45"/>
      <c r="F192" s="45"/>
      <c r="G192" s="45"/>
      <c r="H192" s="45"/>
      <c r="I192" s="43"/>
      <c r="J192" s="43"/>
      <c r="K192" s="44"/>
    </row>
    <row r="193" spans="1:11" ht="13.5">
      <c r="A193" s="45" t="s">
        <v>153</v>
      </c>
      <c r="B193" s="45"/>
      <c r="C193" s="45"/>
      <c r="D193" s="45"/>
      <c r="E193" s="45"/>
      <c r="F193" s="45"/>
      <c r="G193" s="45"/>
      <c r="H193" s="45"/>
      <c r="I193" s="43"/>
      <c r="J193" s="43"/>
      <c r="K193" s="44"/>
    </row>
    <row r="194" spans="1:11" ht="13.5">
      <c r="A194" s="44"/>
      <c r="B194" s="44"/>
      <c r="C194" s="44"/>
      <c r="D194" s="42"/>
      <c r="E194" s="43"/>
      <c r="F194" s="44"/>
      <c r="G194" s="44"/>
      <c r="H194" s="43"/>
      <c r="I194" s="43"/>
      <c r="J194" s="43"/>
      <c r="K194" s="44"/>
    </row>
    <row r="195" spans="1:11" ht="13.5">
      <c r="A195" s="44"/>
      <c r="B195" s="44"/>
      <c r="C195" s="44"/>
      <c r="D195" s="42"/>
      <c r="E195" s="43"/>
      <c r="F195" s="44"/>
      <c r="G195" s="44"/>
      <c r="H195" s="43"/>
      <c r="I195" s="43"/>
      <c r="J195" s="43"/>
      <c r="K195" s="44"/>
    </row>
    <row r="196" spans="1:11" ht="13.5">
      <c r="A196" s="44"/>
      <c r="B196" s="44"/>
      <c r="C196" s="44"/>
      <c r="D196" s="42"/>
      <c r="E196" s="43"/>
      <c r="F196" s="44"/>
      <c r="G196" s="44"/>
      <c r="H196" s="43"/>
      <c r="I196" s="43"/>
      <c r="J196" s="43"/>
      <c r="K196" s="44"/>
    </row>
    <row r="197" spans="1:11" ht="13.5">
      <c r="A197" s="44"/>
      <c r="B197" s="44"/>
      <c r="C197" s="44"/>
      <c r="D197" s="42"/>
      <c r="E197" s="43"/>
      <c r="F197" s="44"/>
      <c r="G197" s="44"/>
      <c r="H197" s="43"/>
      <c r="I197" s="43"/>
      <c r="J197" s="43"/>
      <c r="K197" s="44"/>
    </row>
    <row r="198" spans="1:11" ht="13.5">
      <c r="A198" s="44"/>
      <c r="B198" s="44"/>
      <c r="C198" s="44"/>
      <c r="D198" s="42"/>
      <c r="E198" s="43"/>
      <c r="F198" s="44"/>
      <c r="G198" s="44"/>
      <c r="H198" s="43"/>
      <c r="I198" s="43"/>
      <c r="J198" s="43"/>
      <c r="K198" s="44"/>
    </row>
    <row r="199" spans="1:11" ht="13.5">
      <c r="A199" s="44"/>
      <c r="B199" s="44"/>
      <c r="C199" s="44"/>
      <c r="D199" s="42"/>
      <c r="E199" s="43"/>
      <c r="F199" s="44"/>
      <c r="G199" s="44"/>
      <c r="H199" s="43"/>
      <c r="I199" s="43"/>
      <c r="J199" s="43"/>
      <c r="K199" s="44"/>
    </row>
    <row r="200" spans="1:11" ht="13.5">
      <c r="A200" s="44"/>
      <c r="B200" s="44"/>
      <c r="C200" s="44"/>
      <c r="D200" s="42"/>
      <c r="E200" s="43"/>
      <c r="F200" s="44"/>
      <c r="G200" s="44"/>
      <c r="H200" s="43"/>
      <c r="I200" s="43"/>
      <c r="J200" s="43"/>
      <c r="K200" s="44"/>
    </row>
    <row r="201" spans="1:11" ht="13.5">
      <c r="A201" s="44"/>
      <c r="B201" s="44"/>
      <c r="C201" s="44"/>
      <c r="D201" s="42"/>
      <c r="E201" s="43"/>
      <c r="F201" s="44"/>
      <c r="G201" s="44"/>
      <c r="H201" s="43"/>
      <c r="I201" s="43"/>
      <c r="J201" s="43"/>
      <c r="K201" s="44"/>
    </row>
    <row r="202" spans="1:11" ht="13.5">
      <c r="A202" s="44"/>
      <c r="B202" s="44"/>
      <c r="C202" s="44"/>
      <c r="D202" s="42"/>
      <c r="E202" s="43"/>
      <c r="F202" s="44"/>
      <c r="G202" s="44"/>
      <c r="H202" s="43"/>
      <c r="I202" s="43"/>
      <c r="J202" s="43"/>
      <c r="K202" s="44"/>
    </row>
    <row r="203" spans="1:11" ht="13.5">
      <c r="A203" s="44"/>
      <c r="B203" s="44"/>
      <c r="C203" s="44"/>
      <c r="D203" s="42"/>
      <c r="E203" s="43"/>
      <c r="F203" s="44"/>
      <c r="G203" s="44"/>
      <c r="H203" s="43"/>
      <c r="I203" s="43"/>
      <c r="J203" s="43"/>
      <c r="K203" s="44"/>
    </row>
    <row r="204" spans="1:11" ht="13.5">
      <c r="A204" s="44"/>
      <c r="B204" s="44"/>
      <c r="C204" s="44"/>
      <c r="D204" s="42"/>
      <c r="E204" s="43"/>
      <c r="F204" s="44"/>
      <c r="G204" s="44"/>
      <c r="H204" s="43"/>
      <c r="I204" s="43"/>
      <c r="J204" s="43"/>
      <c r="K204" s="44"/>
    </row>
    <row r="205" spans="1:11" ht="13.5">
      <c r="A205" s="44"/>
      <c r="B205" s="44"/>
      <c r="C205" s="44"/>
      <c r="D205" s="42"/>
      <c r="E205" s="43"/>
      <c r="F205" s="44"/>
      <c r="G205" s="44"/>
      <c r="H205" s="43"/>
      <c r="I205" s="43"/>
      <c r="J205" s="43"/>
      <c r="K205" s="44"/>
    </row>
    <row r="206" spans="1:11" ht="13.5">
      <c r="A206" s="44"/>
      <c r="B206" s="44"/>
      <c r="C206" s="44"/>
      <c r="D206" s="42"/>
      <c r="E206" s="43"/>
      <c r="F206" s="44"/>
      <c r="G206" s="44"/>
      <c r="H206" s="43"/>
      <c r="I206" s="43"/>
      <c r="J206" s="43"/>
      <c r="K206" s="44"/>
    </row>
    <row r="207" spans="1:11" ht="13.5">
      <c r="A207" s="44"/>
      <c r="B207" s="44"/>
      <c r="C207" s="44"/>
      <c r="D207" s="42"/>
      <c r="E207" s="43"/>
      <c r="F207" s="44"/>
      <c r="G207" s="44"/>
      <c r="H207" s="43"/>
      <c r="I207" s="43"/>
      <c r="J207" s="43"/>
      <c r="K207" s="44"/>
    </row>
    <row r="208" spans="1:11" ht="13.5">
      <c r="A208" s="44"/>
      <c r="B208" s="44"/>
      <c r="C208" s="44"/>
      <c r="D208" s="42"/>
      <c r="E208" s="43"/>
      <c r="F208" s="44"/>
      <c r="G208" s="44"/>
      <c r="H208" s="43"/>
      <c r="I208" s="43"/>
      <c r="J208" s="43"/>
      <c r="K208" s="44"/>
    </row>
    <row r="209" spans="1:11" ht="13.5">
      <c r="A209" s="44"/>
      <c r="B209" s="44"/>
      <c r="C209" s="44"/>
      <c r="D209" s="42"/>
      <c r="E209" s="43"/>
      <c r="F209" s="44"/>
      <c r="G209" s="44"/>
      <c r="H209" s="43"/>
      <c r="I209" s="43"/>
      <c r="J209" s="43"/>
      <c r="K209" s="44"/>
    </row>
    <row r="210" spans="1:11" ht="13.5">
      <c r="A210" s="44"/>
      <c r="B210" s="44"/>
      <c r="C210" s="44"/>
      <c r="D210" s="42"/>
      <c r="E210" s="43"/>
      <c r="F210" s="44"/>
      <c r="G210" s="44"/>
      <c r="H210" s="43"/>
      <c r="I210" s="43"/>
      <c r="J210" s="43"/>
      <c r="K210" s="44"/>
    </row>
    <row r="211" spans="1:11" ht="13.5">
      <c r="A211" s="44"/>
      <c r="B211" s="44"/>
      <c r="C211" s="44"/>
      <c r="D211" s="42"/>
      <c r="E211" s="43"/>
      <c r="F211" s="44"/>
      <c r="G211" s="44"/>
      <c r="H211" s="43"/>
      <c r="I211" s="43"/>
      <c r="J211" s="43"/>
      <c r="K211" s="44"/>
    </row>
    <row r="212" spans="1:11" ht="13.5">
      <c r="A212" s="44"/>
      <c r="B212" s="44"/>
      <c r="C212" s="44"/>
      <c r="D212" s="42"/>
      <c r="E212" s="43"/>
      <c r="F212" s="44"/>
      <c r="G212" s="44"/>
      <c r="H212" s="43"/>
      <c r="I212" s="43"/>
      <c r="J212" s="43"/>
      <c r="K212" s="44"/>
    </row>
    <row r="213" spans="1:11" ht="13.5">
      <c r="A213" s="44"/>
      <c r="B213" s="44"/>
      <c r="C213" s="44"/>
      <c r="D213" s="42"/>
      <c r="E213" s="43"/>
      <c r="F213" s="44"/>
      <c r="G213" s="44"/>
      <c r="H213" s="43"/>
      <c r="I213" s="43"/>
      <c r="J213" s="43"/>
      <c r="K213" s="44"/>
    </row>
    <row r="214" spans="1:11" ht="13.5">
      <c r="A214" s="44"/>
      <c r="B214" s="44"/>
      <c r="C214" s="44"/>
      <c r="D214" s="42"/>
      <c r="E214" s="43"/>
      <c r="F214" s="44"/>
      <c r="G214" s="44"/>
      <c r="H214" s="43"/>
      <c r="I214" s="43"/>
      <c r="J214" s="43"/>
      <c r="K214" s="44"/>
    </row>
    <row r="215" spans="1:11" ht="13.5">
      <c r="A215" s="44"/>
      <c r="B215" s="44"/>
      <c r="C215" s="44"/>
      <c r="D215" s="42"/>
      <c r="E215" s="43"/>
      <c r="F215" s="44"/>
      <c r="G215" s="44"/>
      <c r="H215" s="43"/>
      <c r="I215" s="43"/>
      <c r="J215" s="43"/>
      <c r="K215" s="44"/>
    </row>
    <row r="216" spans="1:11" ht="13.5">
      <c r="A216" s="44"/>
      <c r="B216" s="44"/>
      <c r="C216" s="44"/>
      <c r="D216" s="42"/>
      <c r="E216" s="43"/>
      <c r="F216" s="44"/>
      <c r="G216" s="44"/>
      <c r="H216" s="43"/>
      <c r="I216" s="43"/>
      <c r="J216" s="43"/>
      <c r="K216" s="44"/>
    </row>
    <row r="217" spans="1:11" ht="13.5">
      <c r="A217" s="44"/>
      <c r="B217" s="44"/>
      <c r="C217" s="44"/>
      <c r="D217" s="42"/>
      <c r="E217" s="43"/>
      <c r="F217" s="44"/>
      <c r="G217" s="44"/>
      <c r="H217" s="43"/>
      <c r="I217" s="43"/>
      <c r="J217" s="43"/>
      <c r="K217" s="44"/>
    </row>
    <row r="218" spans="1:11" ht="13.5">
      <c r="A218" s="44"/>
      <c r="B218" s="44"/>
      <c r="C218" s="44"/>
      <c r="D218" s="42"/>
      <c r="E218" s="43"/>
      <c r="F218" s="44"/>
      <c r="G218" s="44"/>
      <c r="H218" s="43"/>
      <c r="I218" s="43"/>
      <c r="J218" s="43"/>
      <c r="K218" s="44"/>
    </row>
    <row r="219" spans="1:11" ht="13.5">
      <c r="A219" s="44"/>
      <c r="B219" s="44"/>
      <c r="C219" s="44"/>
      <c r="D219" s="42"/>
      <c r="E219" s="43"/>
      <c r="F219" s="44"/>
      <c r="G219" s="44"/>
      <c r="H219" s="43"/>
      <c r="I219" s="43"/>
      <c r="J219" s="43"/>
      <c r="K219" s="44"/>
    </row>
    <row r="220" spans="1:11" ht="13.5">
      <c r="A220" s="44"/>
      <c r="B220" s="44"/>
      <c r="C220" s="44"/>
      <c r="D220" s="42"/>
      <c r="E220" s="43"/>
      <c r="F220" s="44"/>
      <c r="G220" s="44"/>
      <c r="H220" s="43"/>
      <c r="I220" s="43"/>
      <c r="J220" s="43"/>
      <c r="K220" s="44"/>
    </row>
    <row r="221" spans="1:11" ht="13.5">
      <c r="A221" s="44"/>
      <c r="B221" s="44"/>
      <c r="C221" s="44"/>
      <c r="D221" s="42"/>
      <c r="E221" s="43"/>
      <c r="F221" s="44"/>
      <c r="G221" s="44"/>
      <c r="H221" s="43"/>
      <c r="I221" s="43"/>
      <c r="J221" s="43"/>
      <c r="K221" s="44"/>
    </row>
    <row r="222" spans="1:11" ht="13.5">
      <c r="A222" s="44"/>
      <c r="B222" s="44"/>
      <c r="C222" s="44"/>
      <c r="D222" s="42"/>
      <c r="E222" s="43"/>
      <c r="F222" s="44"/>
      <c r="G222" s="44"/>
      <c r="H222" s="43"/>
      <c r="I222" s="43"/>
      <c r="J222" s="43"/>
      <c r="K222" s="44"/>
    </row>
    <row r="223" spans="1:11" ht="13.5">
      <c r="A223" s="44"/>
      <c r="B223" s="44"/>
      <c r="C223" s="44"/>
      <c r="D223" s="42"/>
      <c r="E223" s="43"/>
      <c r="F223" s="44"/>
      <c r="G223" s="44"/>
      <c r="H223" s="43"/>
      <c r="I223" s="43"/>
      <c r="J223" s="43"/>
      <c r="K223" s="44"/>
    </row>
    <row r="224" spans="1:11" ht="13.5">
      <c r="A224" s="44"/>
      <c r="B224" s="44"/>
      <c r="C224" s="44"/>
      <c r="D224" s="42"/>
      <c r="E224" s="43"/>
      <c r="F224" s="44"/>
      <c r="G224" s="44"/>
      <c r="H224" s="43"/>
      <c r="I224" s="43"/>
      <c r="J224" s="43"/>
      <c r="K224" s="44"/>
    </row>
    <row r="225" spans="1:11" ht="13.5">
      <c r="A225" s="44"/>
      <c r="B225" s="44"/>
      <c r="C225" s="44"/>
      <c r="D225" s="42"/>
      <c r="E225" s="43"/>
      <c r="F225" s="44"/>
      <c r="G225" s="44"/>
      <c r="H225" s="43"/>
      <c r="I225" s="43"/>
      <c r="J225" s="43"/>
      <c r="K225" s="44"/>
    </row>
    <row r="226" spans="1:11" ht="13.5">
      <c r="A226" s="44"/>
      <c r="B226" s="44"/>
      <c r="C226" s="44"/>
      <c r="D226" s="42"/>
      <c r="E226" s="43"/>
      <c r="F226" s="44"/>
      <c r="G226" s="44"/>
      <c r="H226" s="43"/>
      <c r="I226" s="43"/>
      <c r="J226" s="43"/>
      <c r="K226" s="44"/>
    </row>
    <row r="227" spans="1:11" ht="13.5">
      <c r="A227" s="44"/>
      <c r="B227" s="44"/>
      <c r="C227" s="44"/>
      <c r="D227" s="42"/>
      <c r="E227" s="43"/>
      <c r="F227" s="44"/>
      <c r="G227" s="44"/>
      <c r="H227" s="43"/>
      <c r="I227" s="43"/>
      <c r="J227" s="43"/>
      <c r="K227" s="44"/>
    </row>
    <row r="228" spans="1:11" ht="13.5">
      <c r="A228" s="44"/>
      <c r="B228" s="44"/>
      <c r="C228" s="44"/>
      <c r="D228" s="42"/>
      <c r="E228" s="43"/>
      <c r="F228" s="44"/>
      <c r="G228" s="44"/>
      <c r="H228" s="43"/>
      <c r="I228" s="43"/>
      <c r="J228" s="43"/>
      <c r="K228" s="44"/>
    </row>
    <row r="229" spans="1:11" ht="13.5">
      <c r="A229" s="44"/>
      <c r="B229" s="44"/>
      <c r="C229" s="44"/>
      <c r="D229" s="42"/>
      <c r="E229" s="43"/>
      <c r="F229" s="44"/>
      <c r="G229" s="44"/>
      <c r="H229" s="43"/>
      <c r="I229" s="43"/>
      <c r="J229" s="43"/>
      <c r="K229" s="44"/>
    </row>
    <row r="230" spans="1:11" ht="13.5">
      <c r="A230" s="44"/>
      <c r="B230" s="44"/>
      <c r="C230" s="44"/>
      <c r="D230" s="42"/>
      <c r="E230" s="43"/>
      <c r="F230" s="44"/>
      <c r="G230" s="44"/>
      <c r="H230" s="43"/>
      <c r="I230" s="43"/>
      <c r="J230" s="43"/>
      <c r="K230" s="44"/>
    </row>
    <row r="231" spans="1:11" ht="13.5">
      <c r="A231" s="44"/>
      <c r="B231" s="44"/>
      <c r="C231" s="44"/>
      <c r="D231" s="42"/>
      <c r="E231" s="43"/>
      <c r="F231" s="44"/>
      <c r="G231" s="44"/>
      <c r="H231" s="43"/>
      <c r="I231" s="43"/>
      <c r="J231" s="43"/>
      <c r="K231" s="44"/>
    </row>
    <row r="232" spans="1:11" ht="13.5">
      <c r="A232" s="44"/>
      <c r="B232" s="44"/>
      <c r="C232" s="44"/>
      <c r="D232" s="42"/>
      <c r="E232" s="43"/>
      <c r="F232" s="44"/>
      <c r="G232" s="44"/>
      <c r="H232" s="43"/>
      <c r="I232" s="43"/>
      <c r="J232" s="43"/>
      <c r="K232" s="44"/>
    </row>
    <row r="233" spans="1:11" ht="13.5">
      <c r="A233" s="44"/>
      <c r="B233" s="44"/>
      <c r="C233" s="44"/>
      <c r="D233" s="42"/>
      <c r="E233" s="43"/>
      <c r="F233" s="44"/>
      <c r="G233" s="44"/>
      <c r="H233" s="43"/>
      <c r="I233" s="43"/>
      <c r="J233" s="43"/>
      <c r="K233" s="44"/>
    </row>
    <row r="234" spans="1:11" ht="13.5">
      <c r="A234" s="44"/>
      <c r="B234" s="44"/>
      <c r="C234" s="44"/>
      <c r="D234" s="42"/>
      <c r="E234" s="43"/>
      <c r="F234" s="44"/>
      <c r="G234" s="44"/>
      <c r="H234" s="43"/>
      <c r="I234" s="43"/>
      <c r="J234" s="43"/>
      <c r="K234" s="44"/>
    </row>
    <row r="235" spans="1:11" ht="13.5">
      <c r="A235" s="44"/>
      <c r="B235" s="44"/>
      <c r="C235" s="44"/>
      <c r="D235" s="42"/>
      <c r="E235" s="43"/>
      <c r="F235" s="44"/>
      <c r="G235" s="44"/>
      <c r="H235" s="43"/>
      <c r="I235" s="43"/>
      <c r="J235" s="43"/>
      <c r="K235" s="44"/>
    </row>
    <row r="236" spans="1:11" ht="13.5">
      <c r="A236" s="44"/>
      <c r="B236" s="44"/>
      <c r="C236" s="44"/>
      <c r="D236" s="42"/>
      <c r="E236" s="43"/>
      <c r="F236" s="44"/>
      <c r="G236" s="44"/>
      <c r="H236" s="43"/>
      <c r="I236" s="43"/>
      <c r="J236" s="43"/>
      <c r="K236" s="44"/>
    </row>
    <row r="237" spans="1:11" ht="13.5">
      <c r="A237" s="44"/>
      <c r="B237" s="44"/>
      <c r="C237" s="44"/>
      <c r="D237" s="42"/>
      <c r="E237" s="43"/>
      <c r="F237" s="44"/>
      <c r="G237" s="44"/>
      <c r="H237" s="43"/>
      <c r="I237" s="43"/>
      <c r="J237" s="43"/>
      <c r="K237" s="44"/>
    </row>
    <row r="238" spans="1:11" ht="13.5">
      <c r="A238" s="44"/>
      <c r="B238" s="44"/>
      <c r="C238" s="44"/>
      <c r="D238" s="42"/>
      <c r="E238" s="43"/>
      <c r="F238" s="44"/>
      <c r="G238" s="44"/>
      <c r="H238" s="43"/>
      <c r="I238" s="43"/>
      <c r="J238" s="43"/>
      <c r="K238" s="44"/>
    </row>
    <row r="239" spans="1:11" ht="13.5">
      <c r="A239" s="44"/>
      <c r="B239" s="44"/>
      <c r="C239" s="44"/>
      <c r="D239" s="42"/>
      <c r="E239" s="43"/>
      <c r="F239" s="44"/>
      <c r="G239" s="44"/>
      <c r="H239" s="43"/>
      <c r="I239" s="43"/>
      <c r="J239" s="43"/>
      <c r="K239" s="44"/>
    </row>
    <row r="240" spans="1:11" ht="13.5">
      <c r="A240" s="44"/>
      <c r="B240" s="44"/>
      <c r="C240" s="44"/>
      <c r="D240" s="42"/>
      <c r="E240" s="43"/>
      <c r="F240" s="44"/>
      <c r="G240" s="44"/>
      <c r="H240" s="43"/>
      <c r="I240" s="43"/>
      <c r="J240" s="43"/>
      <c r="K240" s="44"/>
    </row>
    <row r="241" spans="1:11" ht="13.5">
      <c r="A241" s="44"/>
      <c r="B241" s="44"/>
      <c r="C241" s="44"/>
      <c r="D241" s="42"/>
      <c r="E241" s="43"/>
      <c r="F241" s="44"/>
      <c r="G241" s="44"/>
      <c r="H241" s="43"/>
      <c r="I241" s="43"/>
      <c r="J241" s="43"/>
      <c r="K241" s="44"/>
    </row>
    <row r="242" spans="1:11" ht="13.5">
      <c r="A242" s="44"/>
      <c r="B242" s="44"/>
      <c r="C242" s="44"/>
      <c r="D242" s="42"/>
      <c r="E242" s="43"/>
      <c r="F242" s="44"/>
      <c r="G242" s="44"/>
      <c r="H242" s="43"/>
      <c r="I242" s="43"/>
      <c r="J242" s="43"/>
      <c r="K242" s="44"/>
    </row>
    <row r="243" spans="1:11" ht="13.5">
      <c r="A243" s="44"/>
      <c r="B243" s="44"/>
      <c r="C243" s="44"/>
      <c r="D243" s="42"/>
      <c r="E243" s="43"/>
      <c r="F243" s="44"/>
      <c r="G243" s="44"/>
      <c r="H243" s="43"/>
      <c r="I243" s="43"/>
      <c r="J243" s="43"/>
      <c r="K243" s="44"/>
    </row>
    <row r="244" spans="1:11" ht="13.5">
      <c r="A244" s="44"/>
      <c r="B244" s="44"/>
      <c r="C244" s="44"/>
      <c r="D244" s="42"/>
      <c r="E244" s="43"/>
      <c r="F244" s="44"/>
      <c r="G244" s="44"/>
      <c r="H244" s="43"/>
      <c r="I244" s="43"/>
      <c r="J244" s="43"/>
      <c r="K244" s="44"/>
    </row>
    <row r="245" spans="1:11" ht="13.5">
      <c r="A245" s="44"/>
      <c r="B245" s="44"/>
      <c r="C245" s="44"/>
      <c r="D245" s="42"/>
      <c r="E245" s="43"/>
      <c r="F245" s="44"/>
      <c r="G245" s="44"/>
      <c r="H245" s="43"/>
      <c r="I245" s="43"/>
      <c r="J245" s="43"/>
      <c r="K245" s="44"/>
    </row>
    <row r="246" spans="1:11" ht="13.5">
      <c r="A246" s="44"/>
      <c r="B246" s="44"/>
      <c r="C246" s="44"/>
      <c r="D246" s="42"/>
      <c r="E246" s="43"/>
      <c r="F246" s="44"/>
      <c r="G246" s="44"/>
      <c r="H246" s="43"/>
      <c r="I246" s="43"/>
      <c r="J246" s="43"/>
      <c r="K246" s="44"/>
    </row>
    <row r="247" spans="1:11" ht="13.5">
      <c r="A247" s="44"/>
      <c r="B247" s="44"/>
      <c r="C247" s="44"/>
      <c r="D247" s="42"/>
      <c r="E247" s="43"/>
      <c r="F247" s="44"/>
      <c r="G247" s="44"/>
      <c r="H247" s="43"/>
      <c r="I247" s="43"/>
      <c r="J247" s="43"/>
      <c r="K247" s="44"/>
    </row>
    <row r="248" spans="1:11" ht="13.5">
      <c r="A248" s="44"/>
      <c r="B248" s="44"/>
      <c r="C248" s="44"/>
      <c r="D248" s="42"/>
      <c r="E248" s="43"/>
      <c r="F248" s="44"/>
      <c r="G248" s="44"/>
      <c r="H248" s="43"/>
      <c r="I248" s="43"/>
      <c r="J248" s="43"/>
      <c r="K248" s="44"/>
    </row>
    <row r="249" spans="1:11" ht="13.5">
      <c r="A249" s="44"/>
      <c r="B249" s="44"/>
      <c r="C249" s="44"/>
      <c r="D249" s="42"/>
      <c r="E249" s="43"/>
      <c r="F249" s="44"/>
      <c r="G249" s="44"/>
      <c r="H249" s="43"/>
      <c r="I249" s="43"/>
      <c r="J249" s="43"/>
      <c r="K249" s="44"/>
    </row>
    <row r="250" spans="1:11" ht="13.5">
      <c r="A250" s="44"/>
      <c r="B250" s="44"/>
      <c r="C250" s="44"/>
      <c r="D250" s="42"/>
      <c r="E250" s="43"/>
      <c r="F250" s="44"/>
      <c r="G250" s="44"/>
      <c r="H250" s="43"/>
      <c r="I250" s="43"/>
      <c r="J250" s="43"/>
      <c r="K250" s="44"/>
    </row>
    <row r="251" spans="1:11" ht="13.5">
      <c r="A251" s="44"/>
      <c r="B251" s="44"/>
      <c r="C251" s="44"/>
      <c r="D251" s="42"/>
      <c r="E251" s="43"/>
      <c r="F251" s="44"/>
      <c r="G251" s="44"/>
      <c r="H251" s="43"/>
      <c r="I251" s="43"/>
      <c r="J251" s="43"/>
      <c r="K251" s="44"/>
    </row>
    <row r="252" spans="1:11" ht="13.5">
      <c r="A252" s="44"/>
      <c r="B252" s="44"/>
      <c r="C252" s="44"/>
      <c r="D252" s="42"/>
      <c r="E252" s="43"/>
      <c r="F252" s="44"/>
      <c r="G252" s="44"/>
      <c r="H252" s="43"/>
      <c r="I252" s="43"/>
      <c r="J252" s="43"/>
      <c r="K252" s="44"/>
    </row>
    <row r="253" spans="1:11" ht="13.5">
      <c r="A253" s="44"/>
      <c r="B253" s="44"/>
      <c r="C253" s="44"/>
      <c r="D253" s="42"/>
      <c r="E253" s="43"/>
      <c r="F253" s="44"/>
      <c r="G253" s="44"/>
      <c r="H253" s="43"/>
      <c r="I253" s="43"/>
      <c r="J253" s="43"/>
      <c r="K253" s="44"/>
    </row>
    <row r="254" spans="1:11" ht="13.5">
      <c r="A254" s="44"/>
      <c r="B254" s="44"/>
      <c r="C254" s="44"/>
      <c r="D254" s="42"/>
      <c r="E254" s="43"/>
      <c r="F254" s="44"/>
      <c r="G254" s="44"/>
      <c r="H254" s="43"/>
      <c r="I254" s="43"/>
      <c r="J254" s="43"/>
      <c r="K254" s="44"/>
    </row>
    <row r="255" spans="1:11" ht="13.5">
      <c r="A255" s="44"/>
      <c r="B255" s="44"/>
      <c r="C255" s="44"/>
      <c r="D255" s="42"/>
      <c r="E255" s="43"/>
      <c r="F255" s="44"/>
      <c r="G255" s="44"/>
      <c r="H255" s="43"/>
      <c r="I255" s="43"/>
      <c r="J255" s="43"/>
      <c r="K255" s="44"/>
    </row>
    <row r="256" spans="1:11" ht="13.5">
      <c r="A256" s="44"/>
      <c r="B256" s="44"/>
      <c r="C256" s="44"/>
      <c r="D256" s="42"/>
      <c r="E256" s="43"/>
      <c r="F256" s="44"/>
      <c r="G256" s="44"/>
      <c r="H256" s="43"/>
      <c r="I256" s="43"/>
      <c r="J256" s="43"/>
      <c r="K256" s="44"/>
    </row>
    <row r="257" spans="1:11" ht="13.5">
      <c r="A257" s="44"/>
      <c r="B257" s="44"/>
      <c r="C257" s="44"/>
      <c r="D257" s="42"/>
      <c r="E257" s="43"/>
      <c r="F257" s="44"/>
      <c r="G257" s="44"/>
      <c r="H257" s="43"/>
      <c r="I257" s="43"/>
      <c r="J257" s="43"/>
      <c r="K257" s="44"/>
    </row>
    <row r="258" spans="1:11" ht="13.5">
      <c r="A258" s="44"/>
      <c r="B258" s="44"/>
      <c r="C258" s="44"/>
      <c r="D258" s="42"/>
      <c r="E258" s="43"/>
      <c r="F258" s="44"/>
      <c r="G258" s="44"/>
      <c r="H258" s="43"/>
      <c r="I258" s="43"/>
      <c r="J258" s="43"/>
      <c r="K258" s="44"/>
    </row>
    <row r="259" spans="1:11" ht="13.5">
      <c r="A259" s="44"/>
      <c r="B259" s="44"/>
      <c r="C259" s="44"/>
      <c r="D259" s="42"/>
      <c r="E259" s="43"/>
      <c r="F259" s="44"/>
      <c r="G259" s="44"/>
      <c r="H259" s="43"/>
      <c r="I259" s="43"/>
      <c r="J259" s="43"/>
      <c r="K259" s="44"/>
    </row>
    <row r="260" spans="1:11" ht="13.5">
      <c r="A260" s="44"/>
      <c r="B260" s="44"/>
      <c r="C260" s="44"/>
      <c r="D260" s="42"/>
      <c r="E260" s="43"/>
      <c r="F260" s="44"/>
      <c r="G260" s="44"/>
      <c r="H260" s="43"/>
      <c r="I260" s="43"/>
      <c r="J260" s="43"/>
      <c r="K260" s="44"/>
    </row>
  </sheetData>
  <sheetProtection/>
  <mergeCells count="7">
    <mergeCell ref="A192:H192"/>
    <mergeCell ref="A193:H193"/>
    <mergeCell ref="A2:K2"/>
    <mergeCell ref="A1:K1"/>
    <mergeCell ref="A3:K3"/>
    <mergeCell ref="A4:K4"/>
    <mergeCell ref="A191:H191"/>
  </mergeCells>
  <printOptions/>
  <pageMargins left="0.16" right="0.16" top="0.22" bottom="0.46" header="0.13" footer="0.25"/>
  <pageSetup firstPageNumber="88" useFirstPageNumber="1" horizontalDpi="300" verticalDpi="300" orientation="landscape" paperSize="9" scale="90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2018-08-10T09:57:48Z</dcterms:created>
  <dcterms:modified xsi:type="dcterms:W3CDTF">2018-08-10T09:58:21Z</dcterms:modified>
  <cp:category/>
  <cp:version/>
  <cp:contentType/>
  <cp:contentStatus/>
</cp:coreProperties>
</file>