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C77" i="1"/>
  <c r="E76" i="1"/>
  <c r="D76" i="1"/>
  <c r="C76" i="1"/>
  <c r="P75" i="1"/>
  <c r="M75" i="1"/>
  <c r="J75" i="1"/>
  <c r="D75" i="1" s="1"/>
  <c r="E75" i="1"/>
  <c r="C75" i="1"/>
  <c r="P74" i="1"/>
  <c r="M74" i="1"/>
  <c r="D74" i="1" s="1"/>
  <c r="J74" i="1"/>
  <c r="E74" i="1"/>
  <c r="C74" i="1"/>
  <c r="P73" i="1"/>
  <c r="M73" i="1"/>
  <c r="J73" i="1"/>
  <c r="D73" i="1" s="1"/>
  <c r="E73" i="1"/>
  <c r="C73" i="1"/>
  <c r="P72" i="1"/>
  <c r="M72" i="1"/>
  <c r="J72" i="1"/>
  <c r="G72" i="1"/>
  <c r="D72" i="1" s="1"/>
  <c r="E72" i="1"/>
  <c r="C72" i="1"/>
  <c r="P71" i="1"/>
  <c r="O71" i="1"/>
  <c r="N71" i="1"/>
  <c r="L71" i="1"/>
  <c r="K71" i="1"/>
  <c r="P68" i="1"/>
  <c r="M68" i="1"/>
  <c r="J68" i="1"/>
  <c r="G68" i="1"/>
  <c r="D68" i="1" s="1"/>
  <c r="E68" i="1"/>
  <c r="C68" i="1"/>
  <c r="E67" i="1"/>
  <c r="D67" i="1"/>
  <c r="C67" i="1"/>
  <c r="P66" i="1"/>
  <c r="M66" i="1"/>
  <c r="J66" i="1"/>
  <c r="G66" i="1"/>
  <c r="E66" i="1"/>
  <c r="D66" i="1"/>
  <c r="C66" i="1"/>
  <c r="P65" i="1"/>
  <c r="M65" i="1"/>
  <c r="J65" i="1"/>
  <c r="G65" i="1"/>
  <c r="D65" i="1" s="1"/>
  <c r="E65" i="1"/>
  <c r="C65" i="1"/>
  <c r="P64" i="1"/>
  <c r="M64" i="1"/>
  <c r="J64" i="1"/>
  <c r="G64" i="1"/>
  <c r="D64" i="1" s="1"/>
  <c r="E64" i="1"/>
  <c r="C64" i="1"/>
  <c r="G63" i="1"/>
  <c r="D63" i="1" s="1"/>
  <c r="E63" i="1"/>
  <c r="C63" i="1"/>
  <c r="M62" i="1"/>
  <c r="J62" i="1"/>
  <c r="D62" i="1" s="1"/>
  <c r="E62" i="1"/>
  <c r="C62" i="1"/>
  <c r="P61" i="1"/>
  <c r="M61" i="1"/>
  <c r="J61" i="1"/>
  <c r="G61" i="1"/>
  <c r="D61" i="1" s="1"/>
  <c r="E61" i="1"/>
  <c r="C61" i="1"/>
  <c r="P60" i="1"/>
  <c r="O60" i="1"/>
  <c r="N60" i="1"/>
  <c r="L60" i="1"/>
  <c r="K60" i="1"/>
  <c r="K11" i="1" s="1"/>
  <c r="H60" i="1"/>
  <c r="F60" i="1"/>
  <c r="P57" i="1"/>
  <c r="M57" i="1"/>
  <c r="J57" i="1"/>
  <c r="G57" i="1"/>
  <c r="E57" i="1"/>
  <c r="D57" i="1"/>
  <c r="C57" i="1"/>
  <c r="P56" i="1"/>
  <c r="M56" i="1"/>
  <c r="J56" i="1"/>
  <c r="G56" i="1"/>
  <c r="D56" i="1" s="1"/>
  <c r="E56" i="1"/>
  <c r="C56" i="1"/>
  <c r="P55" i="1"/>
  <c r="M55" i="1"/>
  <c r="J55" i="1"/>
  <c r="G55" i="1"/>
  <c r="D55" i="1" s="1"/>
  <c r="E55" i="1"/>
  <c r="C55" i="1"/>
  <c r="P54" i="1"/>
  <c r="M54" i="1"/>
  <c r="J54" i="1"/>
  <c r="D54" i="1" s="1"/>
  <c r="G54" i="1"/>
  <c r="E54" i="1"/>
  <c r="C54" i="1"/>
  <c r="P53" i="1"/>
  <c r="M53" i="1"/>
  <c r="J53" i="1"/>
  <c r="D53" i="1" s="1"/>
  <c r="E53" i="1"/>
  <c r="C53" i="1"/>
  <c r="P52" i="1"/>
  <c r="M52" i="1"/>
  <c r="J52" i="1"/>
  <c r="G52" i="1"/>
  <c r="D52" i="1" s="1"/>
  <c r="E52" i="1"/>
  <c r="C52" i="1"/>
  <c r="P51" i="1"/>
  <c r="M51" i="1"/>
  <c r="J51" i="1"/>
  <c r="D51" i="1" s="1"/>
  <c r="G51" i="1"/>
  <c r="E51" i="1"/>
  <c r="C51" i="1"/>
  <c r="P50" i="1"/>
  <c r="M50" i="1"/>
  <c r="J50" i="1"/>
  <c r="G50" i="1"/>
  <c r="E50" i="1"/>
  <c r="D50" i="1"/>
  <c r="C50" i="1"/>
  <c r="P49" i="1"/>
  <c r="M49" i="1"/>
  <c r="J49" i="1"/>
  <c r="G49" i="1"/>
  <c r="D49" i="1" s="1"/>
  <c r="E49" i="1"/>
  <c r="C49" i="1"/>
  <c r="P48" i="1"/>
  <c r="M48" i="1"/>
  <c r="J48" i="1"/>
  <c r="G48" i="1"/>
  <c r="D48" i="1" s="1"/>
  <c r="E48" i="1"/>
  <c r="C48" i="1"/>
  <c r="P47" i="1"/>
  <c r="M47" i="1"/>
  <c r="J47" i="1"/>
  <c r="D47" i="1" s="1"/>
  <c r="G47" i="1"/>
  <c r="E47" i="1"/>
  <c r="C47" i="1"/>
  <c r="P46" i="1"/>
  <c r="M46" i="1"/>
  <c r="J46" i="1"/>
  <c r="G46" i="1"/>
  <c r="E46" i="1"/>
  <c r="D46" i="1"/>
  <c r="C46" i="1"/>
  <c r="P45" i="1"/>
  <c r="M45" i="1"/>
  <c r="G45" i="1"/>
  <c r="D45" i="1" s="1"/>
  <c r="E45" i="1"/>
  <c r="C45" i="1"/>
  <c r="J44" i="1"/>
  <c r="G44" i="1"/>
  <c r="D44" i="1" s="1"/>
  <c r="E44" i="1"/>
  <c r="C44" i="1"/>
  <c r="J43" i="1"/>
  <c r="D43" i="1" s="1"/>
  <c r="E43" i="1"/>
  <c r="C43" i="1"/>
  <c r="J42" i="1"/>
  <c r="D42" i="1" s="1"/>
  <c r="E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P35" i="1"/>
  <c r="M35" i="1"/>
  <c r="J35" i="1"/>
  <c r="G35" i="1"/>
  <c r="E35" i="1"/>
  <c r="D35" i="1"/>
  <c r="C35" i="1"/>
  <c r="P34" i="1"/>
  <c r="M34" i="1"/>
  <c r="J34" i="1"/>
  <c r="G34" i="1"/>
  <c r="D34" i="1" s="1"/>
  <c r="E34" i="1"/>
  <c r="C34" i="1"/>
  <c r="P33" i="1"/>
  <c r="M33" i="1"/>
  <c r="J33" i="1"/>
  <c r="G33" i="1"/>
  <c r="D33" i="1" s="1"/>
  <c r="E33" i="1"/>
  <c r="C33" i="1"/>
  <c r="P32" i="1"/>
  <c r="D32" i="1" s="1"/>
  <c r="M32" i="1"/>
  <c r="J32" i="1"/>
  <c r="G32" i="1"/>
  <c r="E32" i="1"/>
  <c r="C32" i="1"/>
  <c r="P31" i="1"/>
  <c r="M31" i="1"/>
  <c r="J31" i="1"/>
  <c r="G31" i="1"/>
  <c r="E31" i="1"/>
  <c r="D31" i="1"/>
  <c r="C31" i="1"/>
  <c r="P30" i="1"/>
  <c r="M30" i="1"/>
  <c r="J30" i="1"/>
  <c r="G30" i="1"/>
  <c r="D30" i="1" s="1"/>
  <c r="E30" i="1"/>
  <c r="C30" i="1"/>
  <c r="P29" i="1"/>
  <c r="M29" i="1"/>
  <c r="J29" i="1"/>
  <c r="G29" i="1"/>
  <c r="D29" i="1" s="1"/>
  <c r="E29" i="1"/>
  <c r="C29" i="1"/>
  <c r="P28" i="1"/>
  <c r="D28" i="1" s="1"/>
  <c r="M28" i="1"/>
  <c r="J28" i="1"/>
  <c r="G28" i="1"/>
  <c r="E28" i="1"/>
  <c r="C28" i="1"/>
  <c r="P27" i="1"/>
  <c r="M27" i="1"/>
  <c r="J27" i="1"/>
  <c r="G27" i="1"/>
  <c r="E27" i="1"/>
  <c r="D27" i="1"/>
  <c r="C27" i="1"/>
  <c r="P26" i="1"/>
  <c r="M26" i="1"/>
  <c r="J26" i="1"/>
  <c r="G26" i="1"/>
  <c r="D26" i="1" s="1"/>
  <c r="E26" i="1"/>
  <c r="C26" i="1"/>
  <c r="P25" i="1"/>
  <c r="M25" i="1"/>
  <c r="J25" i="1"/>
  <c r="G25" i="1"/>
  <c r="D25" i="1" s="1"/>
  <c r="E25" i="1"/>
  <c r="C25" i="1"/>
  <c r="P24" i="1"/>
  <c r="D24" i="1" s="1"/>
  <c r="M24" i="1"/>
  <c r="J24" i="1"/>
  <c r="G24" i="1"/>
  <c r="E24" i="1"/>
  <c r="C24" i="1"/>
  <c r="P23" i="1"/>
  <c r="M23" i="1"/>
  <c r="J23" i="1"/>
  <c r="G23" i="1"/>
  <c r="E23" i="1"/>
  <c r="D23" i="1"/>
  <c r="C23" i="1"/>
  <c r="P22" i="1"/>
  <c r="M22" i="1"/>
  <c r="J22" i="1"/>
  <c r="D22" i="1" s="1"/>
  <c r="E22" i="1"/>
  <c r="C22" i="1"/>
  <c r="G21" i="1"/>
  <c r="F21" i="1" s="1"/>
  <c r="E21" i="1"/>
  <c r="D21" i="1"/>
  <c r="P20" i="1"/>
  <c r="M20" i="1"/>
  <c r="J20" i="1"/>
  <c r="G20" i="1"/>
  <c r="D20" i="1" s="1"/>
  <c r="E20" i="1"/>
  <c r="C20" i="1"/>
  <c r="P19" i="1"/>
  <c r="D19" i="1" s="1"/>
  <c r="M19" i="1"/>
  <c r="J19" i="1"/>
  <c r="G19" i="1"/>
  <c r="E19" i="1"/>
  <c r="C19" i="1"/>
  <c r="P18" i="1"/>
  <c r="M18" i="1"/>
  <c r="J18" i="1"/>
  <c r="G18" i="1"/>
  <c r="E18" i="1"/>
  <c r="D18" i="1"/>
  <c r="C18" i="1"/>
  <c r="P17" i="1"/>
  <c r="M17" i="1"/>
  <c r="J17" i="1"/>
  <c r="G17" i="1"/>
  <c r="D17" i="1" s="1"/>
  <c r="E17" i="1"/>
  <c r="C17" i="1"/>
  <c r="P16" i="1"/>
  <c r="M16" i="1"/>
  <c r="J16" i="1"/>
  <c r="G16" i="1"/>
  <c r="D16" i="1" s="1"/>
  <c r="E16" i="1"/>
  <c r="C16" i="1"/>
  <c r="P15" i="1"/>
  <c r="P11" i="1" s="1"/>
  <c r="M15" i="1"/>
  <c r="J15" i="1"/>
  <c r="G15" i="1"/>
  <c r="D15" i="1" s="1"/>
  <c r="E15" i="1"/>
  <c r="C15" i="1"/>
  <c r="P14" i="1"/>
  <c r="M14" i="1"/>
  <c r="J14" i="1"/>
  <c r="G14" i="1"/>
  <c r="E14" i="1"/>
  <c r="D14" i="1"/>
  <c r="C14" i="1"/>
  <c r="P13" i="1"/>
  <c r="M13" i="1"/>
  <c r="J13" i="1"/>
  <c r="J11" i="1" s="1"/>
  <c r="J7" i="1" s="1"/>
  <c r="G13" i="1"/>
  <c r="D13" i="1" s="1"/>
  <c r="E13" i="1"/>
  <c r="C13" i="1"/>
  <c r="P12" i="1"/>
  <c r="M12" i="1"/>
  <c r="J12" i="1"/>
  <c r="G12" i="1"/>
  <c r="D12" i="1" s="1"/>
  <c r="E12" i="1"/>
  <c r="C12" i="1"/>
  <c r="Q11" i="1"/>
  <c r="Q7" i="1" s="1"/>
  <c r="O11" i="1"/>
  <c r="N11" i="1"/>
  <c r="M11" i="1"/>
  <c r="M7" i="1" s="1"/>
  <c r="L11" i="1"/>
  <c r="I11" i="1"/>
  <c r="I7" i="1" s="1"/>
  <c r="H11" i="1"/>
  <c r="E11" i="1"/>
  <c r="E7" i="1" s="1"/>
  <c r="D10" i="1"/>
  <c r="C10" i="1"/>
  <c r="P9" i="1"/>
  <c r="P8" i="1" s="1"/>
  <c r="G9" i="1"/>
  <c r="E9" i="1"/>
  <c r="D9" i="1"/>
  <c r="D8" i="1" s="1"/>
  <c r="C9" i="1"/>
  <c r="Q8" i="1"/>
  <c r="O8" i="1"/>
  <c r="O7" i="1" s="1"/>
  <c r="N8" i="1"/>
  <c r="M8" i="1"/>
  <c r="L8" i="1"/>
  <c r="K8" i="1"/>
  <c r="K7" i="1" s="1"/>
  <c r="J8" i="1"/>
  <c r="I8" i="1"/>
  <c r="H8" i="1"/>
  <c r="G8" i="1"/>
  <c r="F8" i="1"/>
  <c r="E8" i="1"/>
  <c r="C8" i="1"/>
  <c r="N7" i="1"/>
  <c r="L7" i="1"/>
  <c r="H7" i="1"/>
  <c r="P7" i="1" l="1"/>
  <c r="D7" i="1"/>
  <c r="D11" i="1"/>
  <c r="C11" i="1"/>
  <c r="C21" i="1"/>
  <c r="F11" i="1"/>
  <c r="F7" i="1" s="1"/>
  <c r="C7" i="1"/>
  <c r="G11" i="1"/>
  <c r="G7" i="1" s="1"/>
</calcChain>
</file>

<file path=xl/comments1.xml><?xml version="1.0" encoding="utf-8"?>
<comments xmlns="http://schemas.openxmlformats.org/spreadsheetml/2006/main">
  <authors>
    <author>Author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<sst xmlns="http://schemas.openxmlformats.org/spreadsheetml/2006/main" count="169" uniqueCount="155">
  <si>
    <t xml:space="preserve"> </t>
  </si>
  <si>
    <t>Տեղեկանք</t>
  </si>
  <si>
    <t>2023 թվականի պետական բյուջեով նախատեսված Հայաստանի Հանրապետությանը տրամադրված դրամաշնորհների վերաբերյալ 30.06.2023թ. դրությամբ</t>
  </si>
  <si>
    <t>հազ. դրամ</t>
  </si>
  <si>
    <t>ԴՐԱՄԱՇՆՈՐՀ</t>
  </si>
  <si>
    <t xml:space="preserve">2023թ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</si>
  <si>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</si>
  <si>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</si>
  <si>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</si>
  <si>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</si>
  <si>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</si>
  <si>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</si>
  <si>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</si>
  <si>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</si>
  <si>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</si>
  <si>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</si>
  <si>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</si>
  <si>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2</t>
  </si>
  <si>
    <t>6*«Հայաստանի ազգային արխիվ ՊՈԱԿ-ի կողմից ներկայացված Հայաստանի ազգային արխիվի 100-ամյակին նվիրված միջազգային գիտաժողով «Արխիվներ՝ մարդկության հիշողություն» ծրագիր</t>
  </si>
  <si>
    <t>Ընդամենը կապակցված տրանսֆերտներ, այդ թվում`</t>
  </si>
  <si>
    <t xml:space="preserve"> Համաշխարհային բանկիաջակցությամբ իրականացվող «Հայսատանի արդյունահանող ճյուղերի թափանցիկության նախաձեռնությանն աջակցություն. Լրացուցիչ ֆինանսավորում» դրամաշնորհային ծրագիր   </t>
  </si>
  <si>
    <t xml:space="preserve"> Գերմանիայի զարգացման վարկերի բանկի աջակցությամբ իրականացվող Ախուրյան գետի ջրային ռեսուրսների ինտեգրացված կառավարման դրամաշնորհային ծրագիր</t>
  </si>
  <si>
    <t>3</t>
  </si>
  <si>
    <t>4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</si>
  <si>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</si>
  <si>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5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</si>
  <si>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</si>
  <si>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6</t>
  </si>
  <si>
    <t xml:space="preserve"> Եվրոպական ներդրումային բանկի աջակցությամբ իրականացվող Հյուսիս-հարավ միջանցքի զարգացման դրամաշնորհային ծրագիր, Տրանշ 3</t>
  </si>
  <si>
    <t>7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</si>
  <si>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</si>
  <si>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>8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</si>
  <si>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</si>
  <si>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9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</si>
  <si>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</si>
  <si>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10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</si>
  <si>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ծրագիր</t>
  </si>
  <si>
    <t>11</t>
  </si>
  <si>
    <t xml:space="preserve"> 6*Գերմանիայի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</si>
  <si>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12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</si>
  <si>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</si>
  <si>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13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</si>
  <si>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</si>
  <si>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14</t>
  </si>
  <si>
    <t xml:space="preserve"> 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</si>
  <si>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15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</si>
  <si>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</si>
  <si>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16</t>
  </si>
  <si>
    <t xml:space="preserve"> Վերակառուցման և զարգացման եվրոպական բանկի աջակցությամբ իրականացվող Գյումրու քաղաքային ճանապարհների տեխնիկական համագործակցության   դրամաշնորհային ծրագիր</t>
  </si>
  <si>
    <t>17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</si>
  <si>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</si>
  <si>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18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</si>
  <si>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</si>
  <si>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19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</si>
  <si>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</si>
  <si>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20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</si>
  <si>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</si>
  <si>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21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</si>
  <si>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</si>
  <si>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>22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</si>
  <si>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</si>
  <si>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23</t>
  </si>
  <si>
    <t>5*Եվրասիական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</si>
  <si>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24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</si>
  <si>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</si>
  <si>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25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</si>
  <si>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</si>
  <si>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26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</si>
  <si>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</si>
  <si>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27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</si>
  <si>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</si>
  <si>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28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</si>
  <si>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</si>
  <si>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29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</si>
  <si>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</si>
  <si>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30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</si>
  <si>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</si>
  <si>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31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</si>
  <si>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</si>
  <si>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32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</si>
  <si>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</si>
  <si>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33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</si>
  <si>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</si>
  <si>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34</t>
  </si>
  <si>
    <t xml:space="preserve"> 5*ՀՀ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</si>
  <si>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>35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</si>
  <si>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</si>
  <si>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36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</si>
  <si>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</si>
  <si>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37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</si>
  <si>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</si>
  <si>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38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</si>
  <si>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</si>
  <si>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39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</si>
  <si>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</si>
  <si>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>40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</si>
  <si>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</si>
  <si>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41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</si>
  <si>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</si>
  <si>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42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</si>
  <si>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</si>
  <si>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43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</si>
  <si>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</si>
  <si>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>44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</si>
  <si>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</si>
  <si>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>45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</si>
  <si>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</si>
  <si>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>46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</si>
  <si>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</si>
  <si>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</si>
  <si>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</si>
  <si>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</si>
  <si>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49</t>
  </si>
  <si>
    <t>Գերմանիայի զարգացման վարկերի բանկի (KFW) կողմից
տրամադրվող դրամաշնորհային ծրագրի շրջանակներում
ՀՀ Սյունիքի մարզի բնության հատուկ պահպանվող
տարածքների պահպանությունն իրականացնող պետական
կազմակերպությունների կարողությունների զարգացում</t>
  </si>
  <si>
    <t>50</t>
  </si>
  <si>
    <t xml:space="preserve"> Համաշխարհային բանկի աջակցությամբ իրականացվող Հայաստանում ԵՄ-ն հանուն նորարարության դրամաշնորհային փորձնական ծրագրի շրջանակներում ԳՏՃՄ  ոլորտներում կրթության բարելավում, կրթության զարգացման և նորարարության ազգային կենտրոնի զարգացում</t>
  </si>
  <si>
    <t>51</t>
  </si>
  <si>
    <t>** Համաշխարհային բանկի աջակցությամբ իրականացվող Հայաստանում ԵՄ-ն հանուն նորարարության դրամաշնորհային փորձնական ծրագրի շրջանակներում Տավուշի մարզում ԳՏՃՄ  ոլորտներում կրթության բարելավում, կրթության զարգացման և նորարարության ազգային կենտրոնի զարգացում</t>
  </si>
  <si>
    <t>52</t>
  </si>
  <si>
    <t>5*Ամերիկայի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</si>
  <si>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53</t>
  </si>
  <si>
    <t xml:space="preserve"> Եվրասիական զարգացման բանկի աջակցությամբ իրականացվող«Աշխատանքի Էլեկտրոնային Բորսա» դրամաշնորհային ծրագիր</t>
  </si>
  <si>
    <t>54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</si>
  <si>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</si>
  <si>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>55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</si>
  <si>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</si>
  <si>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56</t>
  </si>
  <si>
    <t>*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</si>
  <si>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>57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</si>
  <si>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</si>
  <si>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ԵՄ-ի կողմից Հարավային Կովկասի խոցելի տարածքներում երկրաշարժի համակողմանի կառավարման աջակցության ծրագիր
</t>
  </si>
  <si>
    <t>59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</si>
  <si>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</si>
  <si>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60</t>
  </si>
  <si>
    <t>Զարգացման ֆրանսիական գործակալության կողմից ՀՀ ՊԵԿ-ին հատկացվող
կարճաժամկետ տեխնիկական աջակցություն</t>
  </si>
  <si>
    <t>61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</si>
  <si>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</si>
  <si>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62</t>
  </si>
  <si>
    <t xml:space="preserve"> Երեխաների և երիտասարդների պաշտպանության բարելավում և մասնակցության խթանում</t>
  </si>
  <si>
    <t>63</t>
  </si>
  <si>
    <t>***Գենդերային հավասարության խթանում Հայաստանի իրավապահ համակարգում</t>
  </si>
  <si>
    <t>64</t>
  </si>
  <si>
    <t xml:space="preserve">4*Աջակցություն ՀՀ մարդու իրավունքների պաշտպանի աշխատակազմի տեխնիկական
հագեցվածության բարելավմանը
</t>
  </si>
  <si>
    <t>65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</si>
  <si>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</si>
  <si>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66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</si>
  <si>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</si>
  <si>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ԱՄՆ դոլար/դրամ 477.45</t>
  </si>
  <si>
    <t>*15.12.2022թ. ՀՀ կառ. Որոշում N 1985-Ա որոշում</t>
  </si>
  <si>
    <t>**16.02.2023թ. ՀՀ կառ. Որոշում N 207-Ն որոշում</t>
  </si>
  <si>
    <t xml:space="preserve">***,4***  09.02.2023թ ՀՀ կառ. Որոշում N 163 -Ն </t>
  </si>
  <si>
    <t>5*ՀՀ կառ. N .2023թ. N որոշում</t>
  </si>
  <si>
    <t>6***  ՀՀ կառ. N 06.07.2023թ. N 1114-Ն որոշում</t>
  </si>
  <si>
    <t>6* Համաձայն ՀՀ կառ. 06.07.2023թ. N 1114-Ն որոշում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</si>
  <si>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 դրամաշնորհային ծրագրի խորհրդատվություն և կառավարում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</si>
</sst>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##,##0.0;\(##,##0.0\);\-"/>
    <numFmt numFmtId="169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8"/>
      <name val="GHEA Grapala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168" fontId="8" fillId="0" borderId="0" applyFill="0" applyBorder="0" applyProtection="0">
      <alignment horizontal="right" vertical="top"/>
    </xf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43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165" fontId="2" fillId="0" borderId="0" xfId="1" applyNumberFormat="1" applyFont="1" applyFill="1" applyBorder="1"/>
    <xf numFmtId="43" fontId="2" fillId="0" borderId="0" xfId="0" applyNumberFormat="1" applyFont="1" applyFill="1" applyBorder="1"/>
    <xf numFmtId="43" fontId="2" fillId="0" borderId="0" xfId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3" applyNumberFormat="1" applyFont="1" applyFill="1" applyBorder="1" applyAlignment="1">
      <alignment horizontal="right" vertical="center"/>
    </xf>
    <xf numFmtId="43" fontId="3" fillId="0" borderId="1" xfId="3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3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/>
    <xf numFmtId="0" fontId="2" fillId="0" borderId="0" xfId="5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168" fontId="3" fillId="0" borderId="1" xfId="6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168" fontId="3" fillId="0" borderId="0" xfId="6" applyNumberFormat="1" applyFont="1" applyFill="1" applyBorder="1" applyAlignment="1">
      <alignment horizontal="right" vertical="top"/>
    </xf>
    <xf numFmtId="16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8" fontId="2" fillId="0" borderId="0" xfId="6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Grants quartal" xfId="5"/>
    <cellStyle name="Normal_Transfert" xfId="2"/>
    <cellStyle name="Normal_transfert-08" xfId="3"/>
    <cellStyle name="RowLevel_1" xfId="4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D85"/>
  <sheetViews>
    <sheetView tabSelected="1" workbookViewId="0">
      <selection activeCell="H7" sqref="H7"/>
    </sheetView>
  </sheetViews>
  <sheetFormatPr defaultRowHeight="17.25" outlineLevelRow="1" x14ac:dyDescent="0.3"/>
  <cols>
    <col min="1" max="1" width="4.140625" style="1" customWidth="1"/>
    <col min="2" max="2" width="112.85546875" style="8" bestFit="1" customWidth="1"/>
    <col min="3" max="4" width="18.7109375" style="8" bestFit="1" customWidth="1"/>
    <col min="5" max="5" width="17" style="8" bestFit="1" customWidth="1"/>
    <col min="6" max="6" width="18.42578125" style="5" bestFit="1" customWidth="1"/>
    <col min="7" max="7" width="17.5703125" style="5" bestFit="1" customWidth="1"/>
    <col min="8" max="8" width="15.42578125" style="5" bestFit="1" customWidth="1"/>
    <col min="9" max="9" width="18.42578125" style="5" bestFit="1" customWidth="1"/>
    <col min="10" max="10" width="18" style="5" bestFit="1" customWidth="1"/>
    <col min="11" max="11" width="16.28515625" style="5" bestFit="1" customWidth="1"/>
    <col min="12" max="12" width="18.42578125" style="5" bestFit="1" customWidth="1"/>
    <col min="13" max="13" width="17.5703125" style="5" bestFit="1" customWidth="1"/>
    <col min="14" max="14" width="13.42578125" style="5" bestFit="1" customWidth="1"/>
    <col min="15" max="15" width="18.42578125" style="5" bestFit="1" customWidth="1"/>
    <col min="16" max="16" width="17.7109375" style="5" bestFit="1" customWidth="1"/>
    <col min="17" max="17" width="13.5703125" style="5" bestFit="1" customWidth="1"/>
    <col min="18" max="18" width="10.28515625" style="5" customWidth="1"/>
    <col min="19" max="173" width="9.140625" style="5"/>
    <col min="174" max="174" width="5.85546875" style="5" customWidth="1"/>
    <col min="175" max="175" width="135.28515625" style="5" customWidth="1"/>
    <col min="176" max="176" width="23.85546875" style="5" customWidth="1"/>
    <col min="177" max="177" width="28.85546875" style="5" bestFit="1" customWidth="1"/>
    <col min="178" max="178" width="23.85546875" style="5" customWidth="1"/>
    <col min="179" max="179" width="22" style="5" customWidth="1"/>
    <col min="180" max="180" width="22.5703125" style="5" customWidth="1"/>
    <col min="181" max="181" width="21.140625" style="5" bestFit="1" customWidth="1"/>
    <col min="182" max="182" width="22" style="5" customWidth="1"/>
    <col min="183" max="183" width="27.85546875" style="5" customWidth="1"/>
    <col min="184" max="184" width="21.7109375" style="5" customWidth="1"/>
    <col min="185" max="185" width="23.7109375" style="5" customWidth="1"/>
    <col min="186" max="186" width="21.85546875" style="5" customWidth="1"/>
    <col min="187" max="187" width="23.7109375" style="5" customWidth="1"/>
    <col min="188" max="188" width="22.42578125" style="5" bestFit="1" customWidth="1"/>
    <col min="189" max="189" width="22.28515625" style="5" bestFit="1" customWidth="1"/>
    <col min="190" max="190" width="21.85546875" style="5" customWidth="1"/>
    <col min="191" max="191" width="9.140625" style="5" customWidth="1"/>
    <col min="192" max="192" width="19.5703125" style="5" customWidth="1"/>
    <col min="193" max="210" width="9.140625" style="5"/>
    <col min="211" max="211" width="9" style="5" customWidth="1"/>
    <col min="212" max="212" width="9.140625" style="5" hidden="1" customWidth="1"/>
    <col min="213" max="392" width="9.140625" style="5"/>
    <col min="393" max="393" width="5.85546875" style="5" customWidth="1"/>
    <col min="394" max="394" width="135.28515625" style="5" customWidth="1"/>
    <col min="395" max="395" width="23.85546875" style="5" customWidth="1"/>
    <col min="396" max="396" width="28.85546875" style="5" bestFit="1" customWidth="1"/>
    <col min="397" max="397" width="23.85546875" style="5" customWidth="1"/>
    <col min="398" max="398" width="22" style="5" customWidth="1"/>
    <col min="399" max="399" width="22.5703125" style="5" customWidth="1"/>
    <col min="400" max="400" width="21.140625" style="5" bestFit="1" customWidth="1"/>
    <col min="401" max="401" width="22" style="5" customWidth="1"/>
    <col min="402" max="402" width="27.85546875" style="5" customWidth="1"/>
    <col min="403" max="403" width="21.7109375" style="5" customWidth="1"/>
    <col min="404" max="404" width="23.7109375" style="5" customWidth="1"/>
    <col min="405" max="405" width="21.85546875" style="5" customWidth="1"/>
    <col min="406" max="406" width="23.7109375" style="5" customWidth="1"/>
    <col min="407" max="407" width="22.42578125" style="5" bestFit="1" customWidth="1"/>
    <col min="408" max="408" width="22.28515625" style="5" bestFit="1" customWidth="1"/>
    <col min="409" max="409" width="21.85546875" style="5" customWidth="1"/>
    <col min="410" max="410" width="14.7109375" style="5" customWidth="1"/>
    <col min="411" max="411" width="19.5703125" style="5" customWidth="1"/>
    <col min="412" max="648" width="9.140625" style="5"/>
    <col min="649" max="649" width="5.85546875" style="5" customWidth="1"/>
    <col min="650" max="650" width="135.28515625" style="5" customWidth="1"/>
    <col min="651" max="651" width="23.85546875" style="5" customWidth="1"/>
    <col min="652" max="652" width="28.85546875" style="5" bestFit="1" customWidth="1"/>
    <col min="653" max="653" width="23.85546875" style="5" customWidth="1"/>
    <col min="654" max="654" width="22" style="5" customWidth="1"/>
    <col min="655" max="655" width="22.5703125" style="5" customWidth="1"/>
    <col min="656" max="656" width="21.140625" style="5" bestFit="1" customWidth="1"/>
    <col min="657" max="657" width="22" style="5" customWidth="1"/>
    <col min="658" max="658" width="27.85546875" style="5" customWidth="1"/>
    <col min="659" max="659" width="21.7109375" style="5" customWidth="1"/>
    <col min="660" max="660" width="23.7109375" style="5" customWidth="1"/>
    <col min="661" max="661" width="21.85546875" style="5" customWidth="1"/>
    <col min="662" max="662" width="23.7109375" style="5" customWidth="1"/>
    <col min="663" max="663" width="22.42578125" style="5" bestFit="1" customWidth="1"/>
    <col min="664" max="664" width="22.28515625" style="5" bestFit="1" customWidth="1"/>
    <col min="665" max="665" width="21.85546875" style="5" customWidth="1"/>
    <col min="666" max="666" width="14.7109375" style="5" customWidth="1"/>
    <col min="667" max="667" width="19.5703125" style="5" customWidth="1"/>
    <col min="668" max="904" width="9.140625" style="5"/>
    <col min="905" max="905" width="5.85546875" style="5" customWidth="1"/>
    <col min="906" max="906" width="135.28515625" style="5" customWidth="1"/>
    <col min="907" max="907" width="23.85546875" style="5" customWidth="1"/>
    <col min="908" max="908" width="28.85546875" style="5" bestFit="1" customWidth="1"/>
    <col min="909" max="909" width="23.85546875" style="5" customWidth="1"/>
    <col min="910" max="910" width="22" style="5" customWidth="1"/>
    <col min="911" max="911" width="22.5703125" style="5" customWidth="1"/>
    <col min="912" max="912" width="21.140625" style="5" bestFit="1" customWidth="1"/>
    <col min="913" max="913" width="22" style="5" customWidth="1"/>
    <col min="914" max="914" width="27.85546875" style="5" customWidth="1"/>
    <col min="915" max="915" width="21.7109375" style="5" customWidth="1"/>
    <col min="916" max="916" width="23.7109375" style="5" customWidth="1"/>
    <col min="917" max="917" width="21.85546875" style="5" customWidth="1"/>
    <col min="918" max="918" width="23.7109375" style="5" customWidth="1"/>
    <col min="919" max="919" width="22.42578125" style="5" bestFit="1" customWidth="1"/>
    <col min="920" max="920" width="22.28515625" style="5" bestFit="1" customWidth="1"/>
    <col min="921" max="921" width="21.85546875" style="5" customWidth="1"/>
    <col min="922" max="922" width="14.7109375" style="5" customWidth="1"/>
    <col min="923" max="923" width="19.5703125" style="5" customWidth="1"/>
    <col min="924" max="1160" width="9.140625" style="5"/>
    <col min="1161" max="1161" width="5.85546875" style="5" customWidth="1"/>
    <col min="1162" max="1162" width="135.28515625" style="5" customWidth="1"/>
    <col min="1163" max="1163" width="23.85546875" style="5" customWidth="1"/>
    <col min="1164" max="1164" width="28.85546875" style="5" bestFit="1" customWidth="1"/>
    <col min="1165" max="1165" width="23.85546875" style="5" customWidth="1"/>
    <col min="1166" max="1166" width="22" style="5" customWidth="1"/>
    <col min="1167" max="1167" width="22.5703125" style="5" customWidth="1"/>
    <col min="1168" max="1168" width="21.140625" style="5" bestFit="1" customWidth="1"/>
    <col min="1169" max="1169" width="22" style="5" customWidth="1"/>
    <col min="1170" max="1170" width="27.85546875" style="5" customWidth="1"/>
    <col min="1171" max="1171" width="21.7109375" style="5" customWidth="1"/>
    <col min="1172" max="1172" width="23.7109375" style="5" customWidth="1"/>
    <col min="1173" max="1173" width="21.85546875" style="5" customWidth="1"/>
    <col min="1174" max="1174" width="23.7109375" style="5" customWidth="1"/>
    <col min="1175" max="1175" width="22.42578125" style="5" bestFit="1" customWidth="1"/>
    <col min="1176" max="1176" width="22.28515625" style="5" bestFit="1" customWidth="1"/>
    <col min="1177" max="1177" width="21.85546875" style="5" customWidth="1"/>
    <col min="1178" max="1178" width="14.7109375" style="5" customWidth="1"/>
    <col min="1179" max="1179" width="19.5703125" style="5" customWidth="1"/>
    <col min="1180" max="1416" width="9.140625" style="5"/>
    <col min="1417" max="1417" width="5.85546875" style="5" customWidth="1"/>
    <col min="1418" max="1418" width="135.28515625" style="5" customWidth="1"/>
    <col min="1419" max="1419" width="23.85546875" style="5" customWidth="1"/>
    <col min="1420" max="1420" width="28.85546875" style="5" bestFit="1" customWidth="1"/>
    <col min="1421" max="1421" width="23.85546875" style="5" customWidth="1"/>
    <col min="1422" max="1422" width="22" style="5" customWidth="1"/>
    <col min="1423" max="1423" width="22.5703125" style="5" customWidth="1"/>
    <col min="1424" max="1424" width="21.140625" style="5" bestFit="1" customWidth="1"/>
    <col min="1425" max="1425" width="22" style="5" customWidth="1"/>
    <col min="1426" max="1426" width="27.85546875" style="5" customWidth="1"/>
    <col min="1427" max="1427" width="21.7109375" style="5" customWidth="1"/>
    <col min="1428" max="1428" width="23.7109375" style="5" customWidth="1"/>
    <col min="1429" max="1429" width="21.85546875" style="5" customWidth="1"/>
    <col min="1430" max="1430" width="23.7109375" style="5" customWidth="1"/>
    <col min="1431" max="1431" width="22.42578125" style="5" bestFit="1" customWidth="1"/>
    <col min="1432" max="1432" width="22.28515625" style="5" bestFit="1" customWidth="1"/>
    <col min="1433" max="1433" width="21.85546875" style="5" customWidth="1"/>
    <col min="1434" max="1434" width="14.7109375" style="5" customWidth="1"/>
    <col min="1435" max="1435" width="19.5703125" style="5" customWidth="1"/>
    <col min="1436" max="1672" width="9.140625" style="5"/>
    <col min="1673" max="1673" width="5.85546875" style="5" customWidth="1"/>
    <col min="1674" max="1674" width="135.28515625" style="5" customWidth="1"/>
    <col min="1675" max="1675" width="23.85546875" style="5" customWidth="1"/>
    <col min="1676" max="1676" width="28.85546875" style="5" bestFit="1" customWidth="1"/>
    <col min="1677" max="1677" width="23.85546875" style="5" customWidth="1"/>
    <col min="1678" max="1678" width="22" style="5" customWidth="1"/>
    <col min="1679" max="1679" width="22.5703125" style="5" customWidth="1"/>
    <col min="1680" max="1680" width="21.140625" style="5" bestFit="1" customWidth="1"/>
    <col min="1681" max="1681" width="22" style="5" customWidth="1"/>
    <col min="1682" max="1682" width="27.85546875" style="5" customWidth="1"/>
    <col min="1683" max="1683" width="21.7109375" style="5" customWidth="1"/>
    <col min="1684" max="1684" width="23.7109375" style="5" customWidth="1"/>
    <col min="1685" max="1685" width="21.85546875" style="5" customWidth="1"/>
    <col min="1686" max="1686" width="23.7109375" style="5" customWidth="1"/>
    <col min="1687" max="1687" width="22.42578125" style="5" bestFit="1" customWidth="1"/>
    <col min="1688" max="1688" width="22.28515625" style="5" bestFit="1" customWidth="1"/>
    <col min="1689" max="1689" width="21.85546875" style="5" customWidth="1"/>
    <col min="1690" max="1690" width="14.7109375" style="5" customWidth="1"/>
    <col min="1691" max="1691" width="19.5703125" style="5" customWidth="1"/>
    <col min="1692" max="1928" width="9.140625" style="5"/>
    <col min="1929" max="1929" width="5.85546875" style="5" customWidth="1"/>
    <col min="1930" max="1930" width="135.28515625" style="5" customWidth="1"/>
    <col min="1931" max="1931" width="23.85546875" style="5" customWidth="1"/>
    <col min="1932" max="1932" width="28.85546875" style="5" bestFit="1" customWidth="1"/>
    <col min="1933" max="1933" width="23.85546875" style="5" customWidth="1"/>
    <col min="1934" max="1934" width="22" style="5" customWidth="1"/>
    <col min="1935" max="1935" width="22.5703125" style="5" customWidth="1"/>
    <col min="1936" max="1936" width="21.140625" style="5" bestFit="1" customWidth="1"/>
    <col min="1937" max="1937" width="22" style="5" customWidth="1"/>
    <col min="1938" max="1938" width="27.85546875" style="5" customWidth="1"/>
    <col min="1939" max="1939" width="21.7109375" style="5" customWidth="1"/>
    <col min="1940" max="1940" width="23.7109375" style="5" customWidth="1"/>
    <col min="1941" max="1941" width="21.85546875" style="5" customWidth="1"/>
    <col min="1942" max="1942" width="23.7109375" style="5" customWidth="1"/>
    <col min="1943" max="1943" width="22.42578125" style="5" bestFit="1" customWidth="1"/>
    <col min="1944" max="1944" width="22.28515625" style="5" bestFit="1" customWidth="1"/>
    <col min="1945" max="1945" width="21.85546875" style="5" customWidth="1"/>
    <col min="1946" max="1946" width="14.7109375" style="5" customWidth="1"/>
    <col min="1947" max="1947" width="19.5703125" style="5" customWidth="1"/>
    <col min="1948" max="2184" width="9.140625" style="5"/>
    <col min="2185" max="2185" width="5.85546875" style="5" customWidth="1"/>
    <col min="2186" max="2186" width="135.28515625" style="5" customWidth="1"/>
    <col min="2187" max="2187" width="23.85546875" style="5" customWidth="1"/>
    <col min="2188" max="2188" width="28.85546875" style="5" bestFit="1" customWidth="1"/>
    <col min="2189" max="2189" width="23.85546875" style="5" customWidth="1"/>
    <col min="2190" max="2190" width="22" style="5" customWidth="1"/>
    <col min="2191" max="2191" width="22.5703125" style="5" customWidth="1"/>
    <col min="2192" max="2192" width="21.140625" style="5" bestFit="1" customWidth="1"/>
    <col min="2193" max="2193" width="22" style="5" customWidth="1"/>
    <col min="2194" max="2194" width="27.85546875" style="5" customWidth="1"/>
    <col min="2195" max="2195" width="21.7109375" style="5" customWidth="1"/>
    <col min="2196" max="2196" width="23.7109375" style="5" customWidth="1"/>
    <col min="2197" max="2197" width="21.85546875" style="5" customWidth="1"/>
    <col min="2198" max="2198" width="23.7109375" style="5" customWidth="1"/>
    <col min="2199" max="2199" width="22.42578125" style="5" bestFit="1" customWidth="1"/>
    <col min="2200" max="2200" width="22.28515625" style="5" bestFit="1" customWidth="1"/>
    <col min="2201" max="2201" width="21.85546875" style="5" customWidth="1"/>
    <col min="2202" max="2202" width="14.7109375" style="5" customWidth="1"/>
    <col min="2203" max="2203" width="19.5703125" style="5" customWidth="1"/>
    <col min="2204" max="2440" width="9.140625" style="5"/>
    <col min="2441" max="2441" width="5.85546875" style="5" customWidth="1"/>
    <col min="2442" max="2442" width="135.28515625" style="5" customWidth="1"/>
    <col min="2443" max="2443" width="23.85546875" style="5" customWidth="1"/>
    <col min="2444" max="2444" width="28.85546875" style="5" bestFit="1" customWidth="1"/>
    <col min="2445" max="2445" width="23.85546875" style="5" customWidth="1"/>
    <col min="2446" max="2446" width="22" style="5" customWidth="1"/>
    <col min="2447" max="2447" width="22.5703125" style="5" customWidth="1"/>
    <col min="2448" max="2448" width="21.140625" style="5" bestFit="1" customWidth="1"/>
    <col min="2449" max="2449" width="22" style="5" customWidth="1"/>
    <col min="2450" max="2450" width="27.85546875" style="5" customWidth="1"/>
    <col min="2451" max="2451" width="21.7109375" style="5" customWidth="1"/>
    <col min="2452" max="2452" width="23.7109375" style="5" customWidth="1"/>
    <col min="2453" max="2453" width="21.85546875" style="5" customWidth="1"/>
    <col min="2454" max="2454" width="23.7109375" style="5" customWidth="1"/>
    <col min="2455" max="2455" width="22.42578125" style="5" bestFit="1" customWidth="1"/>
    <col min="2456" max="2456" width="22.28515625" style="5" bestFit="1" customWidth="1"/>
    <col min="2457" max="2457" width="21.85546875" style="5" customWidth="1"/>
    <col min="2458" max="2458" width="14.7109375" style="5" customWidth="1"/>
    <col min="2459" max="2459" width="19.5703125" style="5" customWidth="1"/>
    <col min="2460" max="2696" width="9.140625" style="5"/>
    <col min="2697" max="2697" width="5.85546875" style="5" customWidth="1"/>
    <col min="2698" max="2698" width="135.28515625" style="5" customWidth="1"/>
    <col min="2699" max="2699" width="23.85546875" style="5" customWidth="1"/>
    <col min="2700" max="2700" width="28.85546875" style="5" bestFit="1" customWidth="1"/>
    <col min="2701" max="2701" width="23.85546875" style="5" customWidth="1"/>
    <col min="2702" max="2702" width="22" style="5" customWidth="1"/>
    <col min="2703" max="2703" width="22.5703125" style="5" customWidth="1"/>
    <col min="2704" max="2704" width="21.140625" style="5" bestFit="1" customWidth="1"/>
    <col min="2705" max="2705" width="22" style="5" customWidth="1"/>
    <col min="2706" max="2706" width="27.85546875" style="5" customWidth="1"/>
    <col min="2707" max="2707" width="21.7109375" style="5" customWidth="1"/>
    <col min="2708" max="2708" width="23.7109375" style="5" customWidth="1"/>
    <col min="2709" max="2709" width="21.85546875" style="5" customWidth="1"/>
    <col min="2710" max="2710" width="23.7109375" style="5" customWidth="1"/>
    <col min="2711" max="2711" width="22.42578125" style="5" bestFit="1" customWidth="1"/>
    <col min="2712" max="2712" width="22.28515625" style="5" bestFit="1" customWidth="1"/>
    <col min="2713" max="2713" width="21.85546875" style="5" customWidth="1"/>
    <col min="2714" max="2714" width="14.7109375" style="5" customWidth="1"/>
    <col min="2715" max="2715" width="19.5703125" style="5" customWidth="1"/>
    <col min="2716" max="2952" width="9.140625" style="5"/>
    <col min="2953" max="2953" width="5.85546875" style="5" customWidth="1"/>
    <col min="2954" max="2954" width="135.28515625" style="5" customWidth="1"/>
    <col min="2955" max="2955" width="23.85546875" style="5" customWidth="1"/>
    <col min="2956" max="2956" width="28.85546875" style="5" bestFit="1" customWidth="1"/>
    <col min="2957" max="2957" width="23.85546875" style="5" customWidth="1"/>
    <col min="2958" max="2958" width="22" style="5" customWidth="1"/>
    <col min="2959" max="2959" width="22.5703125" style="5" customWidth="1"/>
    <col min="2960" max="2960" width="21.140625" style="5" bestFit="1" customWidth="1"/>
    <col min="2961" max="2961" width="22" style="5" customWidth="1"/>
    <col min="2962" max="2962" width="27.85546875" style="5" customWidth="1"/>
    <col min="2963" max="2963" width="21.7109375" style="5" customWidth="1"/>
    <col min="2964" max="2964" width="23.7109375" style="5" customWidth="1"/>
    <col min="2965" max="2965" width="21.85546875" style="5" customWidth="1"/>
    <col min="2966" max="2966" width="23.7109375" style="5" customWidth="1"/>
    <col min="2967" max="2967" width="22.42578125" style="5" bestFit="1" customWidth="1"/>
    <col min="2968" max="2968" width="22.28515625" style="5" bestFit="1" customWidth="1"/>
    <col min="2969" max="2969" width="21.85546875" style="5" customWidth="1"/>
    <col min="2970" max="2970" width="14.7109375" style="5" customWidth="1"/>
    <col min="2971" max="2971" width="19.5703125" style="5" customWidth="1"/>
    <col min="2972" max="16384" width="9.140625" style="5"/>
  </cols>
  <sheetData>
    <row r="1" spans="1:17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7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</row>
    <row r="3" spans="1:17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4"/>
    </row>
    <row r="4" spans="1:17" ht="13.5" customHeight="1" x14ac:dyDescent="0.3">
      <c r="B4" s="5"/>
      <c r="C4" s="7"/>
      <c r="E4" s="9"/>
      <c r="F4" s="10"/>
      <c r="G4" s="10"/>
      <c r="I4" s="11"/>
      <c r="J4" s="10"/>
      <c r="K4" s="12"/>
      <c r="L4" s="12"/>
      <c r="O4" s="13"/>
      <c r="P4" s="14"/>
      <c r="Q4" s="15" t="s">
        <v>3</v>
      </c>
    </row>
    <row r="5" spans="1:17" ht="37.5" customHeight="1" x14ac:dyDescent="0.3">
      <c r="A5" s="16" t="s">
        <v>4</v>
      </c>
      <c r="B5" s="16"/>
      <c r="C5" s="17" t="s">
        <v>5</v>
      </c>
      <c r="D5" s="17"/>
      <c r="E5" s="17"/>
      <c r="F5" s="17" t="s">
        <v>6</v>
      </c>
      <c r="G5" s="17"/>
      <c r="H5" s="17"/>
      <c r="I5" s="17" t="s">
        <v>7</v>
      </c>
      <c r="J5" s="17"/>
      <c r="K5" s="17"/>
      <c r="L5" s="17" t="s">
        <v>8</v>
      </c>
      <c r="M5" s="17"/>
      <c r="N5" s="17"/>
      <c r="O5" s="17" t="s">
        <v>9</v>
      </c>
      <c r="P5" s="17"/>
      <c r="Q5" s="17"/>
    </row>
    <row r="6" spans="1:17" ht="33.75" customHeight="1" x14ac:dyDescent="0.3">
      <c r="A6" s="16"/>
      <c r="B6" s="16"/>
      <c r="C6" s="18" t="s">
        <v>10</v>
      </c>
      <c r="D6" s="18" t="s">
        <v>11</v>
      </c>
      <c r="E6" s="18" t="s">
        <v>12</v>
      </c>
      <c r="F6" s="18" t="s">
        <v>10</v>
      </c>
      <c r="G6" s="18" t="s">
        <v>11</v>
      </c>
      <c r="H6" s="18" t="s">
        <v>12</v>
      </c>
      <c r="I6" s="18" t="s">
        <v>10</v>
      </c>
      <c r="J6" s="18" t="s">
        <v>11</v>
      </c>
      <c r="K6" s="18" t="s">
        <v>12</v>
      </c>
      <c r="L6" s="18" t="s">
        <v>10</v>
      </c>
      <c r="M6" s="18" t="s">
        <v>11</v>
      </c>
      <c r="N6" s="18" t="s">
        <v>12</v>
      </c>
      <c r="O6" s="18" t="s">
        <v>10</v>
      </c>
      <c r="P6" s="18" t="s">
        <v>11</v>
      </c>
      <c r="Q6" s="18" t="s">
        <v>12</v>
      </c>
    </row>
    <row r="7" spans="1:17" s="21" customFormat="1" ht="58.5" customHeight="1" x14ac:dyDescent="0.3">
      <c r="A7" s="19" t="s">
        <v>13</v>
      </c>
      <c r="B7" s="19"/>
      <c r="C7" s="20">
        <f>C8+C11</f>
        <v>17542663.699999996</v>
      </c>
      <c r="D7" s="20">
        <f>D8+D11</f>
        <v>17942478.600000001</v>
      </c>
      <c r="E7" s="20">
        <f>E8+E11</f>
        <v>4130156.2799999993</v>
      </c>
      <c r="F7" s="20">
        <f>F8+F11</f>
        <v>4405907.0999999996</v>
      </c>
      <c r="G7" s="20">
        <f>G8+G11</f>
        <v>4480317</v>
      </c>
      <c r="H7" s="20">
        <f t="shared" ref="H7:Q7" si="0">H8+H11</f>
        <v>969935.2699999999</v>
      </c>
      <c r="I7" s="20">
        <f t="shared" si="0"/>
        <v>3627617.7000000007</v>
      </c>
      <c r="J7" s="20">
        <f t="shared" si="0"/>
        <v>4243503.8000000007</v>
      </c>
      <c r="K7" s="20">
        <f t="shared" si="0"/>
        <v>3121764.51</v>
      </c>
      <c r="L7" s="20">
        <f t="shared" si="0"/>
        <v>3933784.2</v>
      </c>
      <c r="M7" s="20">
        <f t="shared" si="0"/>
        <v>4102530.4000000013</v>
      </c>
      <c r="N7" s="20">
        <f t="shared" si="0"/>
        <v>0</v>
      </c>
      <c r="O7" s="20">
        <f>O8+O11</f>
        <v>5575354.7000000002</v>
      </c>
      <c r="P7" s="20">
        <f t="shared" si="0"/>
        <v>5775392.7999999998</v>
      </c>
      <c r="Q7" s="20">
        <f t="shared" si="0"/>
        <v>0</v>
      </c>
    </row>
    <row r="8" spans="1:17" s="21" customFormat="1" ht="37.5" customHeight="1" x14ac:dyDescent="0.3">
      <c r="A8" s="19" t="s">
        <v>14</v>
      </c>
      <c r="B8" s="19"/>
      <c r="C8" s="20">
        <f>SUM(C9:C10)</f>
        <v>1059966</v>
      </c>
      <c r="D8" s="20">
        <f>SUM(D9:D10)</f>
        <v>1070591.1000000001</v>
      </c>
      <c r="E8" s="20">
        <f t="shared" ref="E8:Q8" si="1">SUM(E9:E10)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>SUM(M9:M10)</f>
        <v>10625.1</v>
      </c>
      <c r="N8" s="20">
        <f t="shared" si="1"/>
        <v>0</v>
      </c>
      <c r="O8" s="20">
        <f>SUM(O9:O10)</f>
        <v>1059966</v>
      </c>
      <c r="P8" s="20">
        <f>SUM(P9:P10)</f>
        <v>1059966</v>
      </c>
      <c r="Q8" s="20">
        <f t="shared" si="1"/>
        <v>0</v>
      </c>
    </row>
    <row r="9" spans="1:17" s="21" customFormat="1" ht="75.75" customHeight="1" x14ac:dyDescent="0.3">
      <c r="A9" s="22" t="s">
        <v>15</v>
      </c>
      <c r="B9" s="23" t="s">
        <v>16</v>
      </c>
      <c r="C9" s="24">
        <f>F9+I9+L9+O9</f>
        <v>1059966</v>
      </c>
      <c r="D9" s="24">
        <f>G9+J9+M9+P9</f>
        <v>1059966</v>
      </c>
      <c r="E9" s="24">
        <f>H9+K9+N9+Q9</f>
        <v>0</v>
      </c>
      <c r="F9" s="25"/>
      <c r="G9" s="24">
        <f>F9</f>
        <v>0</v>
      </c>
      <c r="H9" s="25"/>
      <c r="I9" s="25"/>
      <c r="J9" s="25"/>
      <c r="K9" s="25"/>
      <c r="L9" s="25"/>
      <c r="M9" s="24"/>
      <c r="N9" s="24"/>
      <c r="O9" s="24">
        <v>1059966</v>
      </c>
      <c r="P9" s="24">
        <f>O9</f>
        <v>1059966</v>
      </c>
      <c r="Q9" s="24"/>
    </row>
    <row r="10" spans="1:17" s="21" customFormat="1" ht="66" customHeight="1" x14ac:dyDescent="0.3">
      <c r="A10" s="22" t="s">
        <v>17</v>
      </c>
      <c r="B10" s="36" t="s">
        <v>18</v>
      </c>
      <c r="C10" s="24">
        <f>F10+I10+L10+O10</f>
        <v>0</v>
      </c>
      <c r="D10" s="24">
        <f>G10+J10+M10+P10</f>
        <v>10625.1</v>
      </c>
      <c r="E10" s="24"/>
      <c r="F10" s="25"/>
      <c r="G10" s="24"/>
      <c r="H10" s="25"/>
      <c r="I10" s="25"/>
      <c r="J10" s="25"/>
      <c r="K10" s="25"/>
      <c r="L10" s="25"/>
      <c r="M10" s="24">
        <v>10625.1</v>
      </c>
      <c r="N10" s="24"/>
      <c r="O10" s="24"/>
      <c r="P10" s="24"/>
      <c r="Q10" s="24"/>
    </row>
    <row r="11" spans="1:17" ht="32.25" customHeight="1" x14ac:dyDescent="0.3">
      <c r="A11" s="19" t="s">
        <v>19</v>
      </c>
      <c r="B11" s="19"/>
      <c r="C11" s="20">
        <f>SUM(C12:C77)</f>
        <v>16482697.699999997</v>
      </c>
      <c r="D11" s="20">
        <f>SUM(D12:D77)</f>
        <v>16871887.5</v>
      </c>
      <c r="E11" s="20">
        <f>SUM(E12:E77)</f>
        <v>4130156.2799999993</v>
      </c>
      <c r="F11" s="20">
        <f>SUM(F12:F77)</f>
        <v>4405907.0999999996</v>
      </c>
      <c r="G11" s="20">
        <f>SUM(G12:G77)</f>
        <v>4480317</v>
      </c>
      <c r="H11" s="20">
        <f>SUM(H12:H77)</f>
        <v>969935.2699999999</v>
      </c>
      <c r="I11" s="20">
        <f>SUM(I12:I77)</f>
        <v>3627617.7000000007</v>
      </c>
      <c r="J11" s="20">
        <f>SUM(J12:J77)</f>
        <v>4243503.8000000007</v>
      </c>
      <c r="K11" s="20">
        <f>SUM(K12:K76)</f>
        <v>3121764.51</v>
      </c>
      <c r="L11" s="20">
        <f>SUM(L12:L77)</f>
        <v>3933784.2</v>
      </c>
      <c r="M11" s="20">
        <f>SUM(M12:M77)</f>
        <v>4091905.3000000012</v>
      </c>
      <c r="N11" s="20">
        <f>SUM(N12:N77)</f>
        <v>0</v>
      </c>
      <c r="O11" s="20">
        <f>SUM(O12:O77)</f>
        <v>4515388.7</v>
      </c>
      <c r="P11" s="20">
        <f>SUM(P12:P77)</f>
        <v>4715426.8</v>
      </c>
      <c r="Q11" s="20">
        <f>SUM(Q12:Q77)</f>
        <v>0</v>
      </c>
    </row>
    <row r="12" spans="1:17" ht="85.15" customHeight="1" x14ac:dyDescent="0.3">
      <c r="A12" s="22" t="s">
        <v>15</v>
      </c>
      <c r="B12" s="23" t="s">
        <v>20</v>
      </c>
      <c r="C12" s="26">
        <f>F12+I12+L12+O12</f>
        <v>81949.7</v>
      </c>
      <c r="D12" s="26">
        <f>G12+J12+M12+P12</f>
        <v>81949.7</v>
      </c>
      <c r="E12" s="26">
        <f>H12+K12+N12+Q12</f>
        <v>0</v>
      </c>
      <c r="F12" s="27">
        <v>17837.400000000001</v>
      </c>
      <c r="G12" s="26">
        <f>F12</f>
        <v>17837.400000000001</v>
      </c>
      <c r="H12" s="28"/>
      <c r="I12" s="27">
        <v>14575.6</v>
      </c>
      <c r="J12" s="26">
        <f>I12</f>
        <v>14575.6</v>
      </c>
      <c r="K12" s="30"/>
      <c r="L12" s="27">
        <v>24564.400000000001</v>
      </c>
      <c r="M12" s="26">
        <f>L12</f>
        <v>24564.400000000001</v>
      </c>
      <c r="N12" s="26"/>
      <c r="O12" s="27">
        <v>24972.3</v>
      </c>
      <c r="P12" s="26">
        <f>O12</f>
        <v>24972.3</v>
      </c>
      <c r="Q12" s="26"/>
    </row>
    <row r="13" spans="1:17" ht="85.15" customHeight="1" x14ac:dyDescent="0.3">
      <c r="A13" s="22" t="s">
        <v>17</v>
      </c>
      <c r="B13" s="23" t="s">
        <v>21</v>
      </c>
      <c r="C13" s="26">
        <f t="shared" ref="C13:E77" si="2">F13+I13+L13+O13</f>
        <v>17666.099999999999</v>
      </c>
      <c r="D13" s="26">
        <f t="shared" si="2"/>
        <v>8364.1</v>
      </c>
      <c r="E13" s="26">
        <f t="shared" si="2"/>
        <v>0</v>
      </c>
      <c r="F13" s="27">
        <v>9302</v>
      </c>
      <c r="G13" s="26">
        <f>F13-9302</f>
        <v>0</v>
      </c>
      <c r="H13" s="28"/>
      <c r="I13" s="29">
        <v>0</v>
      </c>
      <c r="J13" s="26">
        <f t="shared" ref="J13:J75" si="3">I13</f>
        <v>0</v>
      </c>
      <c r="K13" s="30"/>
      <c r="L13" s="31">
        <v>8364.1</v>
      </c>
      <c r="M13" s="26">
        <f t="shared" ref="M13:M75" si="4">L13</f>
        <v>8364.1</v>
      </c>
      <c r="N13" s="26"/>
      <c r="O13" s="31">
        <v>0</v>
      </c>
      <c r="P13" s="26">
        <f t="shared" ref="P13:P75" si="5">O13</f>
        <v>0</v>
      </c>
      <c r="Q13" s="26"/>
    </row>
    <row r="14" spans="1:17" ht="85.15" customHeight="1" x14ac:dyDescent="0.3">
      <c r="A14" s="22" t="s">
        <v>22</v>
      </c>
      <c r="B14" s="23" t="s">
        <v>154</v>
      </c>
      <c r="C14" s="26">
        <f t="shared" si="2"/>
        <v>100004</v>
      </c>
      <c r="D14" s="26">
        <f t="shared" si="2"/>
        <v>100004</v>
      </c>
      <c r="E14" s="26">
        <f t="shared" si="2"/>
        <v>0</v>
      </c>
      <c r="F14" s="32">
        <v>0</v>
      </c>
      <c r="G14" s="26">
        <f t="shared" ref="G14:G72" si="6">F14</f>
        <v>0</v>
      </c>
      <c r="H14" s="28"/>
      <c r="I14" s="27">
        <v>0</v>
      </c>
      <c r="J14" s="26">
        <f t="shared" si="3"/>
        <v>0</v>
      </c>
      <c r="K14" s="26"/>
      <c r="L14" s="32">
        <v>0</v>
      </c>
      <c r="M14" s="26">
        <f t="shared" si="4"/>
        <v>0</v>
      </c>
      <c r="N14" s="26"/>
      <c r="O14" s="28">
        <v>100004</v>
      </c>
      <c r="P14" s="26">
        <f t="shared" si="5"/>
        <v>100004</v>
      </c>
      <c r="Q14" s="26"/>
    </row>
    <row r="15" spans="1:17" ht="85.15" customHeight="1" x14ac:dyDescent="0.3">
      <c r="A15" s="22" t="s">
        <v>23</v>
      </c>
      <c r="B15" s="23" t="s">
        <v>24</v>
      </c>
      <c r="C15" s="26">
        <f t="shared" si="2"/>
        <v>111630.1</v>
      </c>
      <c r="D15" s="26">
        <f t="shared" si="2"/>
        <v>111630.1</v>
      </c>
      <c r="E15" s="26">
        <f t="shared" si="2"/>
        <v>28612.42</v>
      </c>
      <c r="F15" s="27">
        <v>26597.3</v>
      </c>
      <c r="G15" s="26">
        <f t="shared" si="6"/>
        <v>26597.3</v>
      </c>
      <c r="H15" s="29"/>
      <c r="I15" s="27">
        <v>31030.3</v>
      </c>
      <c r="J15" s="26">
        <f t="shared" si="3"/>
        <v>31030.3</v>
      </c>
      <c r="K15" s="26">
        <v>28612.42</v>
      </c>
      <c r="L15" s="32">
        <v>19897.5</v>
      </c>
      <c r="M15" s="26">
        <f t="shared" si="4"/>
        <v>19897.5</v>
      </c>
      <c r="N15" s="26"/>
      <c r="O15" s="28">
        <v>34105</v>
      </c>
      <c r="P15" s="26">
        <f t="shared" si="5"/>
        <v>34105</v>
      </c>
      <c r="Q15" s="26"/>
    </row>
    <row r="16" spans="1:17" ht="59.25" customHeight="1" x14ac:dyDescent="0.3">
      <c r="A16" s="22" t="s">
        <v>25</v>
      </c>
      <c r="B16" s="23" t="s">
        <v>26</v>
      </c>
      <c r="C16" s="26">
        <f t="shared" si="2"/>
        <v>1385440.8</v>
      </c>
      <c r="D16" s="26">
        <f t="shared" si="2"/>
        <v>1385440.8</v>
      </c>
      <c r="E16" s="26">
        <f t="shared" si="2"/>
        <v>209919.71</v>
      </c>
      <c r="F16" s="27">
        <v>82441.8</v>
      </c>
      <c r="G16" s="26">
        <f t="shared" si="6"/>
        <v>82441.8</v>
      </c>
      <c r="H16" s="28">
        <v>209919.71</v>
      </c>
      <c r="I16" s="27">
        <v>204141.6</v>
      </c>
      <c r="J16" s="26">
        <f t="shared" si="3"/>
        <v>204141.6</v>
      </c>
      <c r="L16" s="28">
        <v>518205.6</v>
      </c>
      <c r="M16" s="26">
        <f t="shared" si="4"/>
        <v>518205.6</v>
      </c>
      <c r="N16" s="28"/>
      <c r="O16" s="28">
        <v>580651.80000000005</v>
      </c>
      <c r="P16" s="26">
        <f t="shared" si="5"/>
        <v>580651.80000000005</v>
      </c>
      <c r="Q16" s="28"/>
    </row>
    <row r="17" spans="1:17" ht="94.5" customHeight="1" x14ac:dyDescent="0.3">
      <c r="A17" s="22" t="s">
        <v>27</v>
      </c>
      <c r="B17" s="23" t="s">
        <v>28</v>
      </c>
      <c r="C17" s="26">
        <f t="shared" si="2"/>
        <v>498785.3</v>
      </c>
      <c r="D17" s="26">
        <f t="shared" si="2"/>
        <v>798785.3</v>
      </c>
      <c r="E17" s="26">
        <f t="shared" si="2"/>
        <v>502320</v>
      </c>
      <c r="F17" s="32">
        <v>0</v>
      </c>
      <c r="G17" s="26">
        <f t="shared" si="6"/>
        <v>0</v>
      </c>
      <c r="H17" s="28"/>
      <c r="I17" s="27">
        <v>20000</v>
      </c>
      <c r="J17" s="26">
        <f>I17+300000</f>
        <v>320000</v>
      </c>
      <c r="K17" s="30">
        <v>502320</v>
      </c>
      <c r="L17" s="28">
        <v>200000</v>
      </c>
      <c r="M17" s="26">
        <f t="shared" si="4"/>
        <v>200000</v>
      </c>
      <c r="N17" s="28"/>
      <c r="O17" s="28">
        <v>278785.3</v>
      </c>
      <c r="P17" s="26">
        <f t="shared" si="5"/>
        <v>278785.3</v>
      </c>
      <c r="Q17" s="26"/>
    </row>
    <row r="18" spans="1:17" ht="57.75" customHeight="1" x14ac:dyDescent="0.3">
      <c r="A18" s="22" t="s">
        <v>29</v>
      </c>
      <c r="B18" s="23" t="s">
        <v>30</v>
      </c>
      <c r="C18" s="26">
        <f t="shared" si="2"/>
        <v>535907.6</v>
      </c>
      <c r="D18" s="26">
        <f t="shared" si="2"/>
        <v>235907.6</v>
      </c>
      <c r="E18" s="26">
        <f t="shared" si="2"/>
        <v>168504</v>
      </c>
      <c r="F18" s="27">
        <v>100000</v>
      </c>
      <c r="G18" s="26">
        <f t="shared" si="6"/>
        <v>100000</v>
      </c>
      <c r="H18" s="28"/>
      <c r="I18" s="27">
        <v>320000</v>
      </c>
      <c r="J18" s="26">
        <f>I18-300000</f>
        <v>20000</v>
      </c>
      <c r="K18" s="26">
        <v>168504</v>
      </c>
      <c r="L18" s="32">
        <v>115907.6</v>
      </c>
      <c r="M18" s="26">
        <f t="shared" si="4"/>
        <v>115907.6</v>
      </c>
      <c r="N18" s="26"/>
      <c r="O18" s="32">
        <v>0</v>
      </c>
      <c r="P18" s="26">
        <f t="shared" si="5"/>
        <v>0</v>
      </c>
      <c r="Q18" s="26"/>
    </row>
    <row r="19" spans="1:17" ht="57.75" customHeight="1" x14ac:dyDescent="0.3">
      <c r="A19" s="22" t="s">
        <v>31</v>
      </c>
      <c r="B19" s="23" t="s">
        <v>32</v>
      </c>
      <c r="C19" s="26">
        <f t="shared" si="2"/>
        <v>6187.3</v>
      </c>
      <c r="D19" s="26">
        <f t="shared" si="2"/>
        <v>6187.3</v>
      </c>
      <c r="E19" s="26">
        <f t="shared" si="2"/>
        <v>0</v>
      </c>
      <c r="F19" s="28">
        <v>0</v>
      </c>
      <c r="G19" s="26">
        <f t="shared" si="6"/>
        <v>0</v>
      </c>
      <c r="H19" s="30"/>
      <c r="I19" s="27">
        <v>0</v>
      </c>
      <c r="J19" s="26">
        <f t="shared" si="3"/>
        <v>0</v>
      </c>
      <c r="K19" s="26"/>
      <c r="L19" s="32">
        <v>0</v>
      </c>
      <c r="M19" s="26">
        <f t="shared" si="4"/>
        <v>0</v>
      </c>
      <c r="N19" s="26"/>
      <c r="O19" s="32">
        <v>6187.3</v>
      </c>
      <c r="P19" s="26">
        <f t="shared" si="5"/>
        <v>6187.3</v>
      </c>
      <c r="Q19" s="26"/>
    </row>
    <row r="20" spans="1:17" ht="72.75" customHeight="1" x14ac:dyDescent="0.3">
      <c r="A20" s="22" t="s">
        <v>33</v>
      </c>
      <c r="B20" s="23" t="s">
        <v>34</v>
      </c>
      <c r="C20" s="26">
        <f t="shared" si="2"/>
        <v>227701.5</v>
      </c>
      <c r="D20" s="26">
        <f t="shared" si="2"/>
        <v>227701.5</v>
      </c>
      <c r="E20" s="26">
        <f t="shared" si="2"/>
        <v>128051.23</v>
      </c>
      <c r="F20" s="27">
        <v>66500</v>
      </c>
      <c r="G20" s="26">
        <f>F20</f>
        <v>66500</v>
      </c>
      <c r="H20" s="28">
        <v>64390.97</v>
      </c>
      <c r="I20" s="27">
        <v>54500</v>
      </c>
      <c r="J20" s="26">
        <f t="shared" si="3"/>
        <v>54500</v>
      </c>
      <c r="K20" s="28">
        <v>63660.259999999995</v>
      </c>
      <c r="L20" s="32">
        <v>60500</v>
      </c>
      <c r="M20" s="26">
        <f t="shared" si="4"/>
        <v>60500</v>
      </c>
      <c r="N20" s="28"/>
      <c r="O20" s="32">
        <v>46201.5</v>
      </c>
      <c r="P20" s="26">
        <f t="shared" si="5"/>
        <v>46201.5</v>
      </c>
      <c r="Q20" s="26"/>
    </row>
    <row r="21" spans="1:17" ht="72.75" customHeight="1" x14ac:dyDescent="0.3">
      <c r="A21" s="22" t="s">
        <v>35</v>
      </c>
      <c r="B21" s="23" t="s">
        <v>36</v>
      </c>
      <c r="C21" s="26">
        <f>F21+I21+L21+O21</f>
        <v>34600</v>
      </c>
      <c r="D21" s="26">
        <f>H22+J21+M21+P21</f>
        <v>0</v>
      </c>
      <c r="E21" s="26">
        <f t="shared" si="2"/>
        <v>1164.97</v>
      </c>
      <c r="F21" s="27">
        <f>G21</f>
        <v>34600</v>
      </c>
      <c r="G21" s="26">
        <f>34600</f>
        <v>34600</v>
      </c>
      <c r="H21" s="30">
        <v>1164.97</v>
      </c>
      <c r="I21" s="27"/>
      <c r="J21" s="26"/>
      <c r="K21" s="28"/>
      <c r="L21" s="32"/>
      <c r="M21" s="26"/>
      <c r="N21" s="28"/>
      <c r="O21" s="32"/>
      <c r="P21" s="26"/>
      <c r="Q21" s="26"/>
    </row>
    <row r="22" spans="1:17" ht="83.25" customHeight="1" x14ac:dyDescent="0.3">
      <c r="A22" s="22" t="s">
        <v>37</v>
      </c>
      <c r="B22" s="23" t="s">
        <v>38</v>
      </c>
      <c r="C22" s="26">
        <f t="shared" si="2"/>
        <v>1558465.3</v>
      </c>
      <c r="D22" s="26">
        <f>G22+J22+M22+P22</f>
        <v>1567767.3</v>
      </c>
      <c r="E22" s="26">
        <f t="shared" si="2"/>
        <v>0</v>
      </c>
      <c r="F22" s="27"/>
      <c r="G22" s="26">
        <v>9302</v>
      </c>
      <c r="H22" s="26"/>
      <c r="I22" s="27">
        <v>44331</v>
      </c>
      <c r="J22" s="26">
        <f t="shared" si="3"/>
        <v>44331</v>
      </c>
      <c r="K22" s="30"/>
      <c r="L22" s="28">
        <v>867601.8</v>
      </c>
      <c r="M22" s="26">
        <f t="shared" si="4"/>
        <v>867601.8</v>
      </c>
      <c r="N22" s="26"/>
      <c r="O22" s="31">
        <v>646532.5</v>
      </c>
      <c r="P22" s="26">
        <f t="shared" si="5"/>
        <v>646532.5</v>
      </c>
      <c r="Q22" s="26"/>
    </row>
    <row r="23" spans="1:17" ht="76.5" customHeight="1" x14ac:dyDescent="0.3">
      <c r="A23" s="22" t="s">
        <v>39</v>
      </c>
      <c r="B23" s="23" t="s">
        <v>40</v>
      </c>
      <c r="C23" s="26">
        <f t="shared" si="2"/>
        <v>1102463</v>
      </c>
      <c r="D23" s="26">
        <f t="shared" si="2"/>
        <v>1102463</v>
      </c>
      <c r="E23" s="26">
        <f t="shared" si="2"/>
        <v>0</v>
      </c>
      <c r="F23" s="28">
        <v>0</v>
      </c>
      <c r="G23" s="26">
        <f t="shared" si="6"/>
        <v>0</v>
      </c>
      <c r="H23" s="30"/>
      <c r="I23" s="27">
        <v>0</v>
      </c>
      <c r="J23" s="26">
        <f t="shared" si="3"/>
        <v>0</v>
      </c>
      <c r="K23" s="26"/>
      <c r="L23" s="28">
        <v>400000</v>
      </c>
      <c r="M23" s="26">
        <f t="shared" si="4"/>
        <v>400000</v>
      </c>
      <c r="N23" s="26"/>
      <c r="O23" s="31">
        <v>702463</v>
      </c>
      <c r="P23" s="26">
        <f t="shared" si="5"/>
        <v>702463</v>
      </c>
      <c r="Q23" s="26"/>
    </row>
    <row r="24" spans="1:17" ht="66" customHeight="1" x14ac:dyDescent="0.3">
      <c r="A24" s="22" t="s">
        <v>41</v>
      </c>
      <c r="B24" s="23" t="s">
        <v>42</v>
      </c>
      <c r="C24" s="26">
        <f t="shared" si="2"/>
        <v>37835.1</v>
      </c>
      <c r="D24" s="26">
        <f t="shared" si="2"/>
        <v>37835.1</v>
      </c>
      <c r="E24" s="26">
        <f t="shared" si="2"/>
        <v>2835.49</v>
      </c>
      <c r="F24" s="28">
        <v>37835.1</v>
      </c>
      <c r="G24" s="26">
        <f t="shared" si="6"/>
        <v>37835.1</v>
      </c>
      <c r="H24" s="30">
        <v>2835.49</v>
      </c>
      <c r="I24" s="27">
        <v>0</v>
      </c>
      <c r="J24" s="26">
        <f t="shared" si="3"/>
        <v>0</v>
      </c>
      <c r="K24" s="30"/>
      <c r="L24" s="32">
        <v>0</v>
      </c>
      <c r="M24" s="26">
        <f t="shared" si="4"/>
        <v>0</v>
      </c>
      <c r="N24" s="26"/>
      <c r="O24" s="31">
        <v>0</v>
      </c>
      <c r="P24" s="26">
        <f t="shared" si="5"/>
        <v>0</v>
      </c>
      <c r="Q24" s="26"/>
    </row>
    <row r="25" spans="1:17" ht="59.25" customHeight="1" x14ac:dyDescent="0.3">
      <c r="A25" s="22" t="s">
        <v>43</v>
      </c>
      <c r="B25" s="23" t="s">
        <v>44</v>
      </c>
      <c r="C25" s="26">
        <f t="shared" si="2"/>
        <v>2787.8</v>
      </c>
      <c r="D25" s="26">
        <f t="shared" si="2"/>
        <v>17887.8</v>
      </c>
      <c r="E25" s="26">
        <f t="shared" si="2"/>
        <v>12594.27</v>
      </c>
      <c r="F25" s="32">
        <v>2787.8</v>
      </c>
      <c r="G25" s="26">
        <f>F25+15100</f>
        <v>17887.8</v>
      </c>
      <c r="H25" s="26"/>
      <c r="I25" s="27">
        <v>0</v>
      </c>
      <c r="J25" s="26">
        <f t="shared" si="3"/>
        <v>0</v>
      </c>
      <c r="K25" s="30">
        <v>12594.27</v>
      </c>
      <c r="L25" s="32">
        <v>0</v>
      </c>
      <c r="M25" s="26">
        <f t="shared" si="4"/>
        <v>0</v>
      </c>
      <c r="N25" s="26"/>
      <c r="O25" s="32">
        <v>0</v>
      </c>
      <c r="P25" s="26">
        <f t="shared" si="5"/>
        <v>0</v>
      </c>
      <c r="Q25" s="26"/>
    </row>
    <row r="26" spans="1:17" ht="78" customHeight="1" x14ac:dyDescent="0.3">
      <c r="A26" s="22" t="s">
        <v>45</v>
      </c>
      <c r="B26" s="23" t="s">
        <v>46</v>
      </c>
      <c r="C26" s="26">
        <f t="shared" si="2"/>
        <v>405000</v>
      </c>
      <c r="D26" s="26">
        <f t="shared" si="2"/>
        <v>389900</v>
      </c>
      <c r="E26" s="26">
        <f t="shared" si="2"/>
        <v>0</v>
      </c>
      <c r="F26" s="28">
        <v>162000</v>
      </c>
      <c r="G26" s="26">
        <f>F26-15100</f>
        <v>146900</v>
      </c>
      <c r="H26" s="30"/>
      <c r="I26" s="27">
        <v>162000</v>
      </c>
      <c r="J26" s="26">
        <f t="shared" si="3"/>
        <v>162000</v>
      </c>
      <c r="K26" s="30"/>
      <c r="L26" s="28">
        <v>40500</v>
      </c>
      <c r="M26" s="26">
        <f t="shared" si="4"/>
        <v>40500</v>
      </c>
      <c r="N26" s="26"/>
      <c r="O26" s="31">
        <v>40500</v>
      </c>
      <c r="P26" s="26">
        <f t="shared" si="5"/>
        <v>40500</v>
      </c>
      <c r="Q26" s="26"/>
    </row>
    <row r="27" spans="1:17" ht="90" customHeight="1" x14ac:dyDescent="0.3">
      <c r="A27" s="22" t="s">
        <v>47</v>
      </c>
      <c r="B27" s="23" t="s">
        <v>48</v>
      </c>
      <c r="C27" s="26">
        <f t="shared" si="2"/>
        <v>79628.2</v>
      </c>
      <c r="D27" s="26">
        <f t="shared" si="2"/>
        <v>79628.2</v>
      </c>
      <c r="E27" s="26">
        <f t="shared" si="2"/>
        <v>7907.07</v>
      </c>
      <c r="F27" s="32">
        <v>26542.799999999999</v>
      </c>
      <c r="G27" s="26">
        <f t="shared" si="6"/>
        <v>26542.799999999999</v>
      </c>
      <c r="H27" s="30"/>
      <c r="I27" s="27">
        <v>0</v>
      </c>
      <c r="J27" s="26">
        <f t="shared" si="3"/>
        <v>0</v>
      </c>
      <c r="K27" s="28">
        <v>7907.07</v>
      </c>
      <c r="L27" s="32">
        <v>26542.799999999999</v>
      </c>
      <c r="M27" s="26">
        <f t="shared" si="4"/>
        <v>26542.799999999999</v>
      </c>
      <c r="N27" s="28"/>
      <c r="O27" s="32">
        <v>26542.6</v>
      </c>
      <c r="P27" s="26">
        <f t="shared" si="5"/>
        <v>26542.6</v>
      </c>
      <c r="Q27" s="26"/>
    </row>
    <row r="28" spans="1:17" ht="97.5" customHeight="1" x14ac:dyDescent="0.3">
      <c r="A28" s="22" t="s">
        <v>49</v>
      </c>
      <c r="B28" s="23" t="s">
        <v>50</v>
      </c>
      <c r="C28" s="26">
        <f t="shared" si="2"/>
        <v>150753.5</v>
      </c>
      <c r="D28" s="26">
        <f t="shared" si="2"/>
        <v>150753.5</v>
      </c>
      <c r="E28" s="26">
        <f t="shared" si="2"/>
        <v>54377.56</v>
      </c>
      <c r="F28" s="32">
        <v>54974.3</v>
      </c>
      <c r="G28" s="26">
        <f t="shared" si="6"/>
        <v>54974.3</v>
      </c>
      <c r="H28" s="30">
        <v>54377.56</v>
      </c>
      <c r="I28" s="27">
        <v>0</v>
      </c>
      <c r="J28" s="26">
        <f t="shared" si="3"/>
        <v>0</v>
      </c>
      <c r="K28" s="30"/>
      <c r="L28" s="32">
        <v>47889.599999999999</v>
      </c>
      <c r="M28" s="26">
        <f t="shared" si="4"/>
        <v>47889.599999999999</v>
      </c>
      <c r="N28" s="26"/>
      <c r="O28" s="28">
        <v>47889.599999999999</v>
      </c>
      <c r="P28" s="26">
        <f t="shared" si="5"/>
        <v>47889.599999999999</v>
      </c>
      <c r="Q28" s="26"/>
    </row>
    <row r="29" spans="1:17" ht="108.75" customHeight="1" x14ac:dyDescent="0.3">
      <c r="A29" s="22" t="s">
        <v>51</v>
      </c>
      <c r="B29" s="23" t="s">
        <v>52</v>
      </c>
      <c r="C29" s="26">
        <f t="shared" si="2"/>
        <v>1384838.2</v>
      </c>
      <c r="D29" s="26">
        <f t="shared" si="2"/>
        <v>1384838.2</v>
      </c>
      <c r="E29" s="26">
        <f t="shared" si="2"/>
        <v>1467365.92</v>
      </c>
      <c r="F29" s="28">
        <v>1384838.2</v>
      </c>
      <c r="G29" s="26">
        <f t="shared" si="6"/>
        <v>1384838.2</v>
      </c>
      <c r="H29" s="26"/>
      <c r="I29" s="37">
        <v>0</v>
      </c>
      <c r="J29" s="26">
        <f t="shared" si="3"/>
        <v>0</v>
      </c>
      <c r="K29" s="26">
        <v>1467365.92</v>
      </c>
      <c r="L29" s="32">
        <v>0</v>
      </c>
      <c r="M29" s="26">
        <f t="shared" si="4"/>
        <v>0</v>
      </c>
      <c r="N29" s="26"/>
      <c r="O29" s="32">
        <v>0</v>
      </c>
      <c r="P29" s="26">
        <f t="shared" si="5"/>
        <v>0</v>
      </c>
      <c r="Q29" s="26"/>
    </row>
    <row r="30" spans="1:17" ht="106.5" customHeight="1" x14ac:dyDescent="0.3">
      <c r="A30" s="22" t="s">
        <v>53</v>
      </c>
      <c r="B30" s="23" t="s">
        <v>54</v>
      </c>
      <c r="C30" s="26">
        <f t="shared" si="2"/>
        <v>125178.8</v>
      </c>
      <c r="D30" s="26">
        <f t="shared" si="2"/>
        <v>125178.8</v>
      </c>
      <c r="E30" s="26">
        <f t="shared" si="2"/>
        <v>0</v>
      </c>
      <c r="F30" s="32">
        <v>0</v>
      </c>
      <c r="G30" s="26">
        <f t="shared" si="6"/>
        <v>0</v>
      </c>
      <c r="H30" s="30"/>
      <c r="I30" s="27">
        <v>0</v>
      </c>
      <c r="J30" s="26">
        <f t="shared" si="3"/>
        <v>0</v>
      </c>
      <c r="K30" s="26"/>
      <c r="L30" s="28">
        <v>0</v>
      </c>
      <c r="M30" s="26">
        <f t="shared" si="4"/>
        <v>0</v>
      </c>
      <c r="N30" s="26"/>
      <c r="O30" s="28">
        <v>125178.8</v>
      </c>
      <c r="P30" s="26">
        <f t="shared" si="5"/>
        <v>125178.8</v>
      </c>
      <c r="Q30" s="26"/>
    </row>
    <row r="31" spans="1:17" ht="94.5" customHeight="1" x14ac:dyDescent="0.3">
      <c r="A31" s="22" t="s">
        <v>55</v>
      </c>
      <c r="B31" s="23" t="s">
        <v>56</v>
      </c>
      <c r="C31" s="26">
        <f t="shared" si="2"/>
        <v>680537.5</v>
      </c>
      <c r="D31" s="26">
        <f t="shared" si="2"/>
        <v>680537.5</v>
      </c>
      <c r="E31" s="26">
        <f t="shared" si="2"/>
        <v>0</v>
      </c>
      <c r="F31" s="32">
        <v>0</v>
      </c>
      <c r="G31" s="26">
        <f t="shared" si="6"/>
        <v>0</v>
      </c>
      <c r="H31" s="30"/>
      <c r="I31" s="27">
        <v>0</v>
      </c>
      <c r="J31" s="26">
        <f t="shared" si="3"/>
        <v>0</v>
      </c>
      <c r="K31" s="28"/>
      <c r="L31" s="32">
        <v>0</v>
      </c>
      <c r="M31" s="26">
        <f t="shared" si="4"/>
        <v>0</v>
      </c>
      <c r="N31" s="26"/>
      <c r="O31" s="28">
        <v>680537.5</v>
      </c>
      <c r="P31" s="26">
        <f t="shared" si="5"/>
        <v>680537.5</v>
      </c>
      <c r="Q31" s="26"/>
    </row>
    <row r="32" spans="1:17" ht="63" customHeight="1" x14ac:dyDescent="0.3">
      <c r="A32" s="22" t="s">
        <v>57</v>
      </c>
      <c r="B32" s="23" t="s">
        <v>58</v>
      </c>
      <c r="C32" s="26">
        <f t="shared" si="2"/>
        <v>43466.6</v>
      </c>
      <c r="D32" s="26">
        <f t="shared" si="2"/>
        <v>41381.599999999999</v>
      </c>
      <c r="E32" s="26">
        <f t="shared" si="2"/>
        <v>0</v>
      </c>
      <c r="F32" s="32">
        <v>22127.4</v>
      </c>
      <c r="G32" s="26">
        <f t="shared" si="6"/>
        <v>22127.4</v>
      </c>
      <c r="H32" s="28"/>
      <c r="I32" s="27">
        <v>15710</v>
      </c>
      <c r="J32" s="26">
        <f>I32-2085</f>
        <v>13625</v>
      </c>
      <c r="K32" s="30"/>
      <c r="L32" s="32">
        <v>5629.2</v>
      </c>
      <c r="M32" s="26">
        <f t="shared" si="4"/>
        <v>5629.2</v>
      </c>
      <c r="N32" s="26"/>
      <c r="O32" s="32">
        <v>0</v>
      </c>
      <c r="P32" s="26">
        <f t="shared" si="5"/>
        <v>0</v>
      </c>
      <c r="Q32" s="26"/>
    </row>
    <row r="33" spans="1:17" ht="64.5" customHeight="1" x14ac:dyDescent="0.3">
      <c r="A33" s="22" t="s">
        <v>59</v>
      </c>
      <c r="B33" s="23" t="s">
        <v>60</v>
      </c>
      <c r="C33" s="26">
        <f t="shared" si="2"/>
        <v>785160</v>
      </c>
      <c r="D33" s="26">
        <f t="shared" si="2"/>
        <v>785160</v>
      </c>
      <c r="E33" s="26">
        <f t="shared" si="2"/>
        <v>0</v>
      </c>
      <c r="F33" s="32">
        <v>0</v>
      </c>
      <c r="G33" s="26">
        <f t="shared" si="6"/>
        <v>0</v>
      </c>
      <c r="H33" s="30"/>
      <c r="I33" s="27">
        <v>785160</v>
      </c>
      <c r="J33" s="26">
        <f t="shared" si="3"/>
        <v>785160</v>
      </c>
      <c r="K33" s="28"/>
      <c r="L33" s="32">
        <v>0</v>
      </c>
      <c r="M33" s="26">
        <f t="shared" si="4"/>
        <v>0</v>
      </c>
      <c r="N33" s="28"/>
      <c r="O33" s="32">
        <v>0</v>
      </c>
      <c r="P33" s="26">
        <f t="shared" si="5"/>
        <v>0</v>
      </c>
      <c r="Q33" s="26"/>
    </row>
    <row r="34" spans="1:17" ht="63.75" customHeight="1" x14ac:dyDescent="0.3">
      <c r="A34" s="22" t="s">
        <v>61</v>
      </c>
      <c r="B34" s="23" t="s">
        <v>62</v>
      </c>
      <c r="C34" s="26">
        <f t="shared" si="2"/>
        <v>378271.5</v>
      </c>
      <c r="D34" s="26">
        <f t="shared" si="2"/>
        <v>380356.5</v>
      </c>
      <c r="E34" s="26">
        <f t="shared" si="2"/>
        <v>0</v>
      </c>
      <c r="F34" s="32">
        <v>122210.9</v>
      </c>
      <c r="G34" s="26">
        <f t="shared" si="6"/>
        <v>122210.9</v>
      </c>
      <c r="H34" s="28"/>
      <c r="I34" s="27">
        <v>197865.1</v>
      </c>
      <c r="J34" s="26">
        <f>I34+2085</f>
        <v>199950.1</v>
      </c>
      <c r="K34" s="26"/>
      <c r="L34" s="32">
        <v>58195.5</v>
      </c>
      <c r="M34" s="26">
        <f t="shared" si="4"/>
        <v>58195.5</v>
      </c>
      <c r="N34" s="26"/>
      <c r="O34" s="32">
        <v>0</v>
      </c>
      <c r="P34" s="26">
        <f t="shared" si="5"/>
        <v>0</v>
      </c>
      <c r="Q34" s="26"/>
    </row>
    <row r="35" spans="1:17" ht="90" customHeight="1" x14ac:dyDescent="0.3">
      <c r="A35" s="22" t="s">
        <v>63</v>
      </c>
      <c r="B35" s="23" t="s">
        <v>64</v>
      </c>
      <c r="C35" s="26">
        <f t="shared" si="2"/>
        <v>172709.6</v>
      </c>
      <c r="D35" s="26">
        <f t="shared" si="2"/>
        <v>172709.6</v>
      </c>
      <c r="E35" s="26">
        <f t="shared" si="2"/>
        <v>215195.71</v>
      </c>
      <c r="F35" s="32">
        <v>39237.5</v>
      </c>
      <c r="G35" s="26">
        <f t="shared" si="6"/>
        <v>39237.5</v>
      </c>
      <c r="H35" s="30">
        <v>215195.71</v>
      </c>
      <c r="I35" s="27">
        <v>69397</v>
      </c>
      <c r="J35" s="26">
        <f t="shared" si="3"/>
        <v>69397</v>
      </c>
      <c r="K35" s="26"/>
      <c r="L35" s="32">
        <v>33537.599999999999</v>
      </c>
      <c r="M35" s="26">
        <f t="shared" si="4"/>
        <v>33537.599999999999</v>
      </c>
      <c r="N35" s="26"/>
      <c r="O35" s="32">
        <v>30537.5</v>
      </c>
      <c r="P35" s="26">
        <f t="shared" si="5"/>
        <v>30537.5</v>
      </c>
      <c r="Q35" s="26"/>
    </row>
    <row r="36" spans="1:17" ht="77.25" customHeight="1" x14ac:dyDescent="0.3">
      <c r="A36" s="22" t="s">
        <v>65</v>
      </c>
      <c r="B36" s="23" t="s">
        <v>66</v>
      </c>
      <c r="C36" s="26">
        <f t="shared" si="2"/>
        <v>55486.7</v>
      </c>
      <c r="D36" s="26">
        <f t="shared" si="2"/>
        <v>61186.799999999996</v>
      </c>
      <c r="E36" s="26">
        <f>H36+K36+N36+Q36</f>
        <v>51212.23</v>
      </c>
      <c r="F36" s="32">
        <v>55486.7</v>
      </c>
      <c r="G36" s="26">
        <v>55486.7</v>
      </c>
      <c r="H36" s="28"/>
      <c r="I36" s="33">
        <v>0</v>
      </c>
      <c r="J36" s="26">
        <v>2494.6999999999998</v>
      </c>
      <c r="K36" s="28">
        <v>51212.23</v>
      </c>
      <c r="L36" s="32">
        <v>0</v>
      </c>
      <c r="M36" s="26">
        <v>1602.7000000000044</v>
      </c>
      <c r="N36" s="33"/>
      <c r="O36" s="32">
        <v>0</v>
      </c>
      <c r="P36" s="26">
        <v>1602.6999999999971</v>
      </c>
      <c r="Q36" s="26"/>
    </row>
    <row r="37" spans="1:17" ht="70.5" customHeight="1" x14ac:dyDescent="0.3">
      <c r="A37" s="22" t="s">
        <v>67</v>
      </c>
      <c r="B37" s="23" t="s">
        <v>68</v>
      </c>
      <c r="C37" s="26">
        <f t="shared" si="2"/>
        <v>612964.69999999995</v>
      </c>
      <c r="D37" s="26">
        <f t="shared" si="2"/>
        <v>612964.69999999995</v>
      </c>
      <c r="E37" s="26">
        <f>H37+K37+N37+Q37</f>
        <v>0</v>
      </c>
      <c r="F37" s="28">
        <v>204321.6</v>
      </c>
      <c r="G37" s="26">
        <v>204321.6</v>
      </c>
      <c r="H37" s="31"/>
      <c r="I37" s="27">
        <v>204321.6</v>
      </c>
      <c r="J37" s="26">
        <v>204321.6</v>
      </c>
      <c r="K37" s="31"/>
      <c r="L37" s="31">
        <v>204321.5</v>
      </c>
      <c r="M37" s="26">
        <v>204321.5</v>
      </c>
      <c r="N37" s="31"/>
      <c r="O37" s="32">
        <v>0</v>
      </c>
      <c r="P37" s="26">
        <v>0</v>
      </c>
      <c r="Q37" s="31"/>
    </row>
    <row r="38" spans="1:17" ht="87.75" customHeight="1" x14ac:dyDescent="0.3">
      <c r="A38" s="22" t="s">
        <v>69</v>
      </c>
      <c r="B38" s="23" t="s">
        <v>70</v>
      </c>
      <c r="C38" s="26">
        <f t="shared" si="2"/>
        <v>194093</v>
      </c>
      <c r="D38" s="26">
        <f t="shared" si="2"/>
        <v>194093</v>
      </c>
      <c r="E38" s="26">
        <f>H38+K38+N38+Q38</f>
        <v>0</v>
      </c>
      <c r="F38" s="28">
        <v>64697.7</v>
      </c>
      <c r="G38" s="26">
        <v>64697.7</v>
      </c>
      <c r="H38" s="31"/>
      <c r="I38" s="31">
        <v>64697.7</v>
      </c>
      <c r="J38" s="26">
        <v>64697.7</v>
      </c>
      <c r="K38" s="31"/>
      <c r="L38" s="32">
        <v>64697.599999999999</v>
      </c>
      <c r="M38" s="26">
        <v>64697.599999999999</v>
      </c>
      <c r="N38" s="33"/>
      <c r="O38" s="32">
        <v>0</v>
      </c>
      <c r="P38" s="26">
        <v>0</v>
      </c>
      <c r="Q38" s="31"/>
    </row>
    <row r="39" spans="1:17" ht="66.75" customHeight="1" x14ac:dyDescent="0.3">
      <c r="A39" s="22" t="s">
        <v>71</v>
      </c>
      <c r="B39" s="23" t="s">
        <v>72</v>
      </c>
      <c r="C39" s="26">
        <f t="shared" si="2"/>
        <v>40000</v>
      </c>
      <c r="D39" s="26">
        <f t="shared" si="2"/>
        <v>40000</v>
      </c>
      <c r="E39" s="26">
        <f>H39+K39+N39+Q39</f>
        <v>0</v>
      </c>
      <c r="F39" s="32">
        <v>20000</v>
      </c>
      <c r="G39" s="26">
        <v>20000</v>
      </c>
      <c r="H39" s="31"/>
      <c r="I39" s="27">
        <v>10000</v>
      </c>
      <c r="J39" s="26">
        <v>10000</v>
      </c>
      <c r="K39" s="33"/>
      <c r="L39" s="32">
        <v>10000</v>
      </c>
      <c r="M39" s="26">
        <v>10000</v>
      </c>
      <c r="N39" s="31"/>
      <c r="O39" s="32">
        <v>0</v>
      </c>
      <c r="P39" s="26">
        <v>0</v>
      </c>
      <c r="Q39" s="26"/>
    </row>
    <row r="40" spans="1:17" ht="83.25" customHeight="1" x14ac:dyDescent="0.3">
      <c r="A40" s="22" t="s">
        <v>73</v>
      </c>
      <c r="B40" s="22" t="s">
        <v>74</v>
      </c>
      <c r="C40" s="26">
        <f t="shared" si="2"/>
        <v>10028.099999999999</v>
      </c>
      <c r="D40" s="26">
        <f t="shared" si="2"/>
        <v>10028.099999999999</v>
      </c>
      <c r="E40" s="26">
        <f t="shared" si="2"/>
        <v>0</v>
      </c>
      <c r="F40" s="32">
        <v>3342.7</v>
      </c>
      <c r="G40" s="26">
        <v>3342.7</v>
      </c>
      <c r="H40" s="28"/>
      <c r="I40" s="27">
        <v>3342.7</v>
      </c>
      <c r="J40" s="26">
        <v>3342.7</v>
      </c>
      <c r="K40" s="28"/>
      <c r="L40" s="32">
        <v>3342.7</v>
      </c>
      <c r="M40" s="26">
        <v>3342.7</v>
      </c>
      <c r="N40" s="26"/>
      <c r="O40" s="32">
        <v>0</v>
      </c>
      <c r="P40" s="26">
        <v>0</v>
      </c>
      <c r="Q40" s="33"/>
    </row>
    <row r="41" spans="1:17" ht="59.25" customHeight="1" x14ac:dyDescent="0.3">
      <c r="A41" s="22" t="s">
        <v>75</v>
      </c>
      <c r="B41" s="23" t="s">
        <v>76</v>
      </c>
      <c r="C41" s="26">
        <f t="shared" si="2"/>
        <v>87000</v>
      </c>
      <c r="D41" s="26">
        <f t="shared" si="2"/>
        <v>87000</v>
      </c>
      <c r="E41" s="26">
        <f t="shared" si="2"/>
        <v>0</v>
      </c>
      <c r="F41" s="32">
        <v>43500</v>
      </c>
      <c r="G41" s="26">
        <v>43500</v>
      </c>
      <c r="H41" s="28"/>
      <c r="I41" s="27">
        <v>43500</v>
      </c>
      <c r="J41" s="26">
        <v>43500</v>
      </c>
      <c r="K41" s="30"/>
      <c r="L41" s="32">
        <v>0</v>
      </c>
      <c r="M41" s="26">
        <v>0</v>
      </c>
      <c r="N41" s="26"/>
      <c r="O41" s="32">
        <v>0</v>
      </c>
      <c r="P41" s="26">
        <v>0</v>
      </c>
      <c r="Q41" s="28"/>
    </row>
    <row r="42" spans="1:17" ht="93.75" customHeight="1" x14ac:dyDescent="0.3">
      <c r="A42" s="22" t="s">
        <v>77</v>
      </c>
      <c r="B42" s="23" t="s">
        <v>78</v>
      </c>
      <c r="C42" s="26">
        <f t="shared" si="2"/>
        <v>117279.09999999998</v>
      </c>
      <c r="D42" s="26">
        <f t="shared" si="2"/>
        <v>111579</v>
      </c>
      <c r="E42" s="26">
        <f>H42+K36+N42+Q42</f>
        <v>51212.23</v>
      </c>
      <c r="F42" s="32">
        <v>18947.400000000001</v>
      </c>
      <c r="G42" s="26">
        <v>18947.400000000001</v>
      </c>
      <c r="H42" s="28"/>
      <c r="I42" s="27">
        <v>34545.299999999996</v>
      </c>
      <c r="J42" s="26">
        <f>I42-2494.7</f>
        <v>32050.599999999995</v>
      </c>
      <c r="K42" s="28">
        <v>54641.24</v>
      </c>
      <c r="L42" s="32">
        <v>32505.800000000003</v>
      </c>
      <c r="M42" s="26">
        <v>30903.100000000006</v>
      </c>
      <c r="N42" s="26"/>
      <c r="O42" s="31">
        <v>31280.599999999977</v>
      </c>
      <c r="P42" s="26">
        <v>29677.899999999994</v>
      </c>
      <c r="Q42" s="26"/>
    </row>
    <row r="43" spans="1:17" ht="68.25" customHeight="1" x14ac:dyDescent="0.3">
      <c r="A43" s="22" t="s">
        <v>79</v>
      </c>
      <c r="B43" s="23" t="s">
        <v>80</v>
      </c>
      <c r="C43" s="26">
        <f t="shared" si="2"/>
        <v>11415.3</v>
      </c>
      <c r="D43" s="26">
        <f t="shared" si="2"/>
        <v>11415.3</v>
      </c>
      <c r="E43" s="26">
        <f t="shared" si="2"/>
        <v>0</v>
      </c>
      <c r="F43" s="32">
        <v>11415.3</v>
      </c>
      <c r="G43" s="26">
        <v>11415.3</v>
      </c>
      <c r="H43" s="28"/>
      <c r="I43" s="27">
        <v>0</v>
      </c>
      <c r="J43" s="26">
        <f>I43</f>
        <v>0</v>
      </c>
      <c r="K43" s="30"/>
      <c r="L43" s="32">
        <v>0</v>
      </c>
      <c r="M43" s="26">
        <v>0</v>
      </c>
      <c r="N43" s="26"/>
      <c r="O43" s="32">
        <v>0</v>
      </c>
      <c r="P43" s="26">
        <v>0</v>
      </c>
      <c r="Q43" s="26"/>
    </row>
    <row r="44" spans="1:17" ht="73.5" customHeight="1" x14ac:dyDescent="0.3">
      <c r="A44" s="22" t="s">
        <v>81</v>
      </c>
      <c r="B44" s="23" t="s">
        <v>82</v>
      </c>
      <c r="C44" s="26">
        <f t="shared" si="2"/>
        <v>83731.199999999997</v>
      </c>
      <c r="D44" s="26">
        <f t="shared" si="2"/>
        <v>83731.199999999997</v>
      </c>
      <c r="E44" s="26">
        <f t="shared" si="2"/>
        <v>0</v>
      </c>
      <c r="F44" s="32"/>
      <c r="G44" s="26">
        <f>F44</f>
        <v>0</v>
      </c>
      <c r="H44" s="28"/>
      <c r="I44" s="28">
        <v>83731.199999999997</v>
      </c>
      <c r="J44" s="26">
        <f>I44</f>
        <v>83731.199999999997</v>
      </c>
      <c r="K44" s="28"/>
      <c r="L44" s="28"/>
      <c r="M44" s="26"/>
      <c r="N44" s="28"/>
      <c r="O44" s="28"/>
      <c r="P44" s="26"/>
      <c r="Q44" s="28"/>
    </row>
    <row r="45" spans="1:17" ht="70.5" customHeight="1" x14ac:dyDescent="0.3">
      <c r="A45" s="22" t="s">
        <v>83</v>
      </c>
      <c r="B45" s="23" t="s">
        <v>84</v>
      </c>
      <c r="C45" s="26">
        <f t="shared" si="2"/>
        <v>952127.2</v>
      </c>
      <c r="D45" s="26">
        <f t="shared" si="2"/>
        <v>848115.39999999991</v>
      </c>
      <c r="E45" s="26">
        <f t="shared" si="2"/>
        <v>0</v>
      </c>
      <c r="F45" s="32">
        <v>212880.2</v>
      </c>
      <c r="G45" s="26">
        <f t="shared" si="6"/>
        <v>212880.2</v>
      </c>
      <c r="H45" s="28"/>
      <c r="I45" s="28">
        <v>222918.3</v>
      </c>
      <c r="J45" s="26">
        <v>118906.5</v>
      </c>
      <c r="K45" s="28"/>
      <c r="L45" s="28">
        <v>157653.59999999998</v>
      </c>
      <c r="M45" s="26">
        <f>L45</f>
        <v>157653.59999999998</v>
      </c>
      <c r="N45" s="28"/>
      <c r="O45" s="28">
        <v>358675.1</v>
      </c>
      <c r="P45" s="26">
        <f t="shared" si="5"/>
        <v>358675.1</v>
      </c>
      <c r="Q45" s="28"/>
    </row>
    <row r="46" spans="1:17" ht="80.25" customHeight="1" x14ac:dyDescent="0.3">
      <c r="A46" s="22" t="s">
        <v>85</v>
      </c>
      <c r="B46" s="23" t="s">
        <v>86</v>
      </c>
      <c r="C46" s="26">
        <f t="shared" si="2"/>
        <v>454855.6</v>
      </c>
      <c r="D46" s="26">
        <f t="shared" si="2"/>
        <v>454855.6</v>
      </c>
      <c r="E46" s="26">
        <f t="shared" si="2"/>
        <v>516982.15</v>
      </c>
      <c r="F46" s="28"/>
      <c r="G46" s="26">
        <f t="shared" si="6"/>
        <v>0</v>
      </c>
      <c r="H46" s="28"/>
      <c r="I46" s="28">
        <v>409370</v>
      </c>
      <c r="J46" s="26">
        <f t="shared" si="3"/>
        <v>409370</v>
      </c>
      <c r="K46" s="28">
        <v>516982.15</v>
      </c>
      <c r="L46" s="28">
        <v>45485.599999999977</v>
      </c>
      <c r="M46" s="26">
        <f t="shared" si="4"/>
        <v>45485.599999999977</v>
      </c>
      <c r="N46" s="28"/>
      <c r="O46" s="28">
        <v>0</v>
      </c>
      <c r="P46" s="26">
        <f t="shared" si="5"/>
        <v>0</v>
      </c>
      <c r="Q46" s="28"/>
    </row>
    <row r="47" spans="1:17" ht="109.5" customHeight="1" x14ac:dyDescent="0.3">
      <c r="A47" s="22" t="s">
        <v>87</v>
      </c>
      <c r="B47" s="23" t="s">
        <v>88</v>
      </c>
      <c r="C47" s="26">
        <f t="shared" si="2"/>
        <v>35000</v>
      </c>
      <c r="D47" s="26">
        <f t="shared" si="2"/>
        <v>35000</v>
      </c>
      <c r="E47" s="26">
        <f t="shared" si="2"/>
        <v>0</v>
      </c>
      <c r="F47" s="28">
        <v>8750</v>
      </c>
      <c r="G47" s="26">
        <f t="shared" si="6"/>
        <v>8750</v>
      </c>
      <c r="H47" s="28"/>
      <c r="I47" s="28">
        <v>8750</v>
      </c>
      <c r="J47" s="26">
        <f t="shared" si="3"/>
        <v>8750</v>
      </c>
      <c r="K47" s="28"/>
      <c r="L47" s="28">
        <v>8750</v>
      </c>
      <c r="M47" s="26">
        <f t="shared" si="4"/>
        <v>8750</v>
      </c>
      <c r="N47" s="28"/>
      <c r="O47" s="28">
        <v>8750</v>
      </c>
      <c r="P47" s="26">
        <f>O47</f>
        <v>8750</v>
      </c>
      <c r="Q47" s="28"/>
    </row>
    <row r="48" spans="1:17" ht="96" customHeight="1" x14ac:dyDescent="0.3">
      <c r="A48" s="22" t="s">
        <v>89</v>
      </c>
      <c r="B48" s="23" t="s">
        <v>90</v>
      </c>
      <c r="C48" s="26">
        <f t="shared" si="2"/>
        <v>173104.8</v>
      </c>
      <c r="D48" s="26">
        <f t="shared" si="2"/>
        <v>173104.8</v>
      </c>
      <c r="E48" s="26">
        <f t="shared" si="2"/>
        <v>206405</v>
      </c>
      <c r="F48" s="28">
        <v>36303.300000000003</v>
      </c>
      <c r="G48" s="26">
        <f t="shared" si="6"/>
        <v>36303.300000000003</v>
      </c>
      <c r="H48" s="28">
        <v>206405</v>
      </c>
      <c r="I48" s="28">
        <v>45612.399999999994</v>
      </c>
      <c r="J48" s="26">
        <f t="shared" si="3"/>
        <v>45612.399999999994</v>
      </c>
      <c r="K48" s="28"/>
      <c r="L48" s="28">
        <v>45612.400000000009</v>
      </c>
      <c r="M48" s="26">
        <f t="shared" si="4"/>
        <v>45612.400000000009</v>
      </c>
      <c r="N48" s="28"/>
      <c r="O48" s="28">
        <v>45576.699999999983</v>
      </c>
      <c r="P48" s="26">
        <f t="shared" si="5"/>
        <v>45576.699999999983</v>
      </c>
      <c r="Q48" s="28"/>
    </row>
    <row r="49" spans="1:59" ht="94.5" customHeight="1" x14ac:dyDescent="0.3">
      <c r="A49" s="22" t="s">
        <v>91</v>
      </c>
      <c r="B49" s="23" t="s">
        <v>92</v>
      </c>
      <c r="C49" s="26">
        <f t="shared" si="2"/>
        <v>220080.5</v>
      </c>
      <c r="D49" s="26">
        <f t="shared" si="2"/>
        <v>220080.5</v>
      </c>
      <c r="E49" s="26">
        <f t="shared" si="2"/>
        <v>0</v>
      </c>
      <c r="F49" s="28"/>
      <c r="G49" s="26">
        <f t="shared" si="6"/>
        <v>0</v>
      </c>
      <c r="H49" s="28"/>
      <c r="I49" s="28">
        <v>43883.9</v>
      </c>
      <c r="J49" s="26">
        <f t="shared" si="3"/>
        <v>43883.9</v>
      </c>
      <c r="K49" s="28"/>
      <c r="L49" s="28">
        <v>109709.6</v>
      </c>
      <c r="M49" s="26">
        <f t="shared" si="4"/>
        <v>109709.6</v>
      </c>
      <c r="N49" s="28"/>
      <c r="O49" s="28">
        <v>66487</v>
      </c>
      <c r="P49" s="26">
        <f t="shared" si="5"/>
        <v>66487</v>
      </c>
      <c r="Q49" s="28"/>
    </row>
    <row r="50" spans="1:59" ht="63" customHeight="1" x14ac:dyDescent="0.3">
      <c r="A50" s="22" t="s">
        <v>93</v>
      </c>
      <c r="B50" s="23" t="s">
        <v>94</v>
      </c>
      <c r="C50" s="26">
        <f t="shared" si="2"/>
        <v>110040.2</v>
      </c>
      <c r="D50" s="26">
        <f t="shared" si="2"/>
        <v>110040.2</v>
      </c>
      <c r="E50" s="26">
        <f t="shared" si="2"/>
        <v>0</v>
      </c>
      <c r="F50" s="28">
        <v>16667</v>
      </c>
      <c r="G50" s="26">
        <f t="shared" si="6"/>
        <v>16667</v>
      </c>
      <c r="H50" s="28"/>
      <c r="I50" s="28">
        <v>0</v>
      </c>
      <c r="J50" s="26">
        <f t="shared" si="3"/>
        <v>0</v>
      </c>
      <c r="K50" s="28"/>
      <c r="L50" s="28">
        <v>0</v>
      </c>
      <c r="M50" s="26">
        <f t="shared" si="4"/>
        <v>0</v>
      </c>
      <c r="N50" s="28"/>
      <c r="O50" s="28">
        <v>93373.2</v>
      </c>
      <c r="P50" s="26">
        <f t="shared" si="5"/>
        <v>93373.2</v>
      </c>
      <c r="Q50" s="28"/>
    </row>
    <row r="51" spans="1:59" ht="79.5" customHeight="1" x14ac:dyDescent="0.3">
      <c r="A51" s="22" t="s">
        <v>95</v>
      </c>
      <c r="B51" s="23" t="s">
        <v>96</v>
      </c>
      <c r="C51" s="26">
        <f t="shared" si="2"/>
        <v>77295</v>
      </c>
      <c r="D51" s="26">
        <f t="shared" si="2"/>
        <v>77295</v>
      </c>
      <c r="E51" s="26">
        <f t="shared" si="2"/>
        <v>212219.41</v>
      </c>
      <c r="F51" s="28">
        <v>77295</v>
      </c>
      <c r="G51" s="26">
        <f t="shared" si="6"/>
        <v>77295</v>
      </c>
      <c r="H51" s="28">
        <v>212219.41</v>
      </c>
      <c r="I51" s="28">
        <v>0</v>
      </c>
      <c r="J51" s="26">
        <f t="shared" si="3"/>
        <v>0</v>
      </c>
      <c r="K51" s="28"/>
      <c r="L51" s="28">
        <v>0</v>
      </c>
      <c r="M51" s="26">
        <f t="shared" si="4"/>
        <v>0</v>
      </c>
      <c r="N51" s="28"/>
      <c r="O51" s="28">
        <v>0</v>
      </c>
      <c r="P51" s="26">
        <f t="shared" si="5"/>
        <v>0</v>
      </c>
      <c r="Q51" s="28"/>
    </row>
    <row r="52" spans="1:59" ht="75.75" customHeight="1" x14ac:dyDescent="0.3">
      <c r="A52" s="22" t="s">
        <v>97</v>
      </c>
      <c r="B52" s="23" t="s">
        <v>98</v>
      </c>
      <c r="C52" s="26">
        <f t="shared" si="2"/>
        <v>340924.8</v>
      </c>
      <c r="D52" s="26">
        <f t="shared" si="2"/>
        <v>340924.8</v>
      </c>
      <c r="E52" s="26">
        <f t="shared" si="2"/>
        <v>0</v>
      </c>
      <c r="F52" s="28">
        <v>340924.8</v>
      </c>
      <c r="G52" s="26">
        <f t="shared" si="6"/>
        <v>340924.8</v>
      </c>
      <c r="H52" s="28"/>
      <c r="I52" s="28">
        <v>0</v>
      </c>
      <c r="J52" s="26">
        <f t="shared" si="3"/>
        <v>0</v>
      </c>
      <c r="K52" s="28"/>
      <c r="L52" s="28">
        <v>0</v>
      </c>
      <c r="M52" s="26">
        <f t="shared" si="4"/>
        <v>0</v>
      </c>
      <c r="N52" s="28"/>
      <c r="O52" s="28">
        <v>0</v>
      </c>
      <c r="P52" s="26">
        <f t="shared" si="5"/>
        <v>0</v>
      </c>
      <c r="Q52" s="28"/>
    </row>
    <row r="53" spans="1:59" ht="87.75" customHeight="1" x14ac:dyDescent="0.3">
      <c r="A53" s="22" t="s">
        <v>99</v>
      </c>
      <c r="B53" s="23" t="s">
        <v>100</v>
      </c>
      <c r="C53" s="26">
        <f>F53+I53+L53+O53</f>
        <v>137490</v>
      </c>
      <c r="D53" s="26">
        <f t="shared" si="2"/>
        <v>137490</v>
      </c>
      <c r="E53" s="26">
        <f>H53+K53+N53+Q53</f>
        <v>62998.5</v>
      </c>
      <c r="F53" s="28">
        <v>137490</v>
      </c>
      <c r="G53" s="28">
        <v>137490</v>
      </c>
      <c r="H53" s="28"/>
      <c r="I53" s="28">
        <v>0</v>
      </c>
      <c r="J53" s="26">
        <f t="shared" si="3"/>
        <v>0</v>
      </c>
      <c r="K53" s="28">
        <v>62998.5</v>
      </c>
      <c r="L53" s="28"/>
      <c r="M53" s="26">
        <f t="shared" si="4"/>
        <v>0</v>
      </c>
      <c r="N53" s="28"/>
      <c r="O53" s="28"/>
      <c r="P53" s="26">
        <f t="shared" si="5"/>
        <v>0</v>
      </c>
      <c r="Q53" s="28"/>
    </row>
    <row r="54" spans="1:59" ht="63" customHeight="1" x14ac:dyDescent="0.3">
      <c r="A54" s="22" t="s">
        <v>101</v>
      </c>
      <c r="B54" s="23" t="s">
        <v>102</v>
      </c>
      <c r="C54" s="26">
        <f t="shared" si="2"/>
        <v>45367.1</v>
      </c>
      <c r="D54" s="26">
        <f t="shared" si="2"/>
        <v>45367.1</v>
      </c>
      <c r="E54" s="26">
        <f t="shared" si="2"/>
        <v>127666.13</v>
      </c>
      <c r="F54" s="28">
        <v>8885.2999999999993</v>
      </c>
      <c r="G54" s="26">
        <f t="shared" si="6"/>
        <v>8885.2999999999993</v>
      </c>
      <c r="H54" s="28"/>
      <c r="I54" s="28">
        <v>11338.7</v>
      </c>
      <c r="J54" s="26">
        <f t="shared" si="3"/>
        <v>11338.7</v>
      </c>
      <c r="K54" s="28">
        <v>127666.13</v>
      </c>
      <c r="L54" s="28">
        <v>12867.099999999999</v>
      </c>
      <c r="M54" s="26">
        <f t="shared" si="4"/>
        <v>12867.099999999999</v>
      </c>
      <c r="N54" s="28"/>
      <c r="O54" s="28">
        <v>12276</v>
      </c>
      <c r="P54" s="26">
        <f t="shared" si="5"/>
        <v>12276</v>
      </c>
      <c r="Q54" s="28"/>
    </row>
    <row r="55" spans="1:59" ht="105" customHeight="1" x14ac:dyDescent="0.3">
      <c r="A55" s="22" t="s">
        <v>103</v>
      </c>
      <c r="B55" s="23" t="s">
        <v>104</v>
      </c>
      <c r="C55" s="26">
        <f t="shared" si="2"/>
        <v>85474</v>
      </c>
      <c r="D55" s="26">
        <f t="shared" si="2"/>
        <v>85474</v>
      </c>
      <c r="E55" s="26">
        <f t="shared" si="2"/>
        <v>0</v>
      </c>
      <c r="F55" s="28">
        <v>45072.4</v>
      </c>
      <c r="G55" s="26">
        <f t="shared" si="6"/>
        <v>45072.4</v>
      </c>
      <c r="H55" s="28"/>
      <c r="I55" s="28">
        <v>40401.599999999999</v>
      </c>
      <c r="J55" s="26">
        <f t="shared" si="3"/>
        <v>40401.599999999999</v>
      </c>
      <c r="K55" s="28"/>
      <c r="L55" s="28">
        <v>0</v>
      </c>
      <c r="M55" s="26">
        <f t="shared" si="4"/>
        <v>0</v>
      </c>
      <c r="N55" s="28"/>
      <c r="O55" s="28">
        <v>0</v>
      </c>
      <c r="P55" s="26">
        <f t="shared" si="5"/>
        <v>0</v>
      </c>
      <c r="Q55" s="28"/>
    </row>
    <row r="56" spans="1:59" ht="90" customHeight="1" x14ac:dyDescent="0.3">
      <c r="A56" s="22" t="s">
        <v>105</v>
      </c>
      <c r="B56" s="23" t="s">
        <v>106</v>
      </c>
      <c r="C56" s="26">
        <f t="shared" si="2"/>
        <v>70107</v>
      </c>
      <c r="D56" s="26">
        <f t="shared" si="2"/>
        <v>70107</v>
      </c>
      <c r="E56" s="26">
        <f t="shared" si="2"/>
        <v>0</v>
      </c>
      <c r="F56" s="28">
        <v>70107</v>
      </c>
      <c r="G56" s="26">
        <f t="shared" si="6"/>
        <v>70107</v>
      </c>
      <c r="H56" s="28"/>
      <c r="I56" s="28">
        <v>0</v>
      </c>
      <c r="J56" s="26">
        <f t="shared" si="3"/>
        <v>0</v>
      </c>
      <c r="K56" s="28"/>
      <c r="L56" s="28">
        <v>0</v>
      </c>
      <c r="M56" s="26">
        <f t="shared" si="4"/>
        <v>0</v>
      </c>
      <c r="N56" s="28"/>
      <c r="O56" s="28">
        <v>0</v>
      </c>
      <c r="P56" s="26">
        <f t="shared" si="5"/>
        <v>0</v>
      </c>
      <c r="Q56" s="28"/>
    </row>
    <row r="57" spans="1:59" ht="102.75" customHeight="1" x14ac:dyDescent="0.3">
      <c r="A57" s="22" t="s">
        <v>107</v>
      </c>
      <c r="B57" s="23" t="s">
        <v>108</v>
      </c>
      <c r="C57" s="26">
        <f t="shared" si="2"/>
        <v>15579.3</v>
      </c>
      <c r="D57" s="26">
        <f t="shared" si="2"/>
        <v>15579.3</v>
      </c>
      <c r="E57" s="26">
        <f t="shared" si="2"/>
        <v>0</v>
      </c>
      <c r="F57" s="28">
        <v>15579.3</v>
      </c>
      <c r="G57" s="26">
        <f t="shared" si="6"/>
        <v>15579.3</v>
      </c>
      <c r="H57" s="28"/>
      <c r="I57" s="28">
        <v>0</v>
      </c>
      <c r="J57" s="26">
        <f t="shared" si="3"/>
        <v>0</v>
      </c>
      <c r="K57" s="28"/>
      <c r="L57" s="28">
        <v>0</v>
      </c>
      <c r="M57" s="26">
        <f t="shared" si="4"/>
        <v>0</v>
      </c>
      <c r="N57" s="28"/>
      <c r="O57" s="28"/>
      <c r="P57" s="26">
        <f t="shared" si="5"/>
        <v>0</v>
      </c>
      <c r="Q57" s="28"/>
    </row>
    <row r="58" spans="1:59" s="41" customFormat="1" ht="107.25" customHeight="1" outlineLevel="1" x14ac:dyDescent="0.25">
      <c r="A58" s="22">
        <v>47</v>
      </c>
      <c r="B58" s="23" t="s">
        <v>109</v>
      </c>
      <c r="C58" s="38"/>
      <c r="D58" s="38"/>
      <c r="E58" s="39"/>
      <c r="F58" s="40"/>
      <c r="G58" s="40"/>
      <c r="H58" s="40"/>
      <c r="I58" s="40"/>
      <c r="J58" s="26">
        <v>210621.6</v>
      </c>
      <c r="K58" s="40"/>
      <c r="L58" s="40"/>
      <c r="M58" s="40"/>
      <c r="N58" s="40"/>
      <c r="O58" s="40"/>
      <c r="P58" s="40"/>
      <c r="Q58" s="40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3"/>
      <c r="AU58" s="43"/>
      <c r="AV58" s="43"/>
      <c r="AW58" s="43"/>
      <c r="AX58" s="43"/>
      <c r="AY58" s="44"/>
      <c r="AZ58" s="44"/>
      <c r="BA58" s="44"/>
      <c r="BB58" s="44"/>
      <c r="BC58" s="44"/>
      <c r="BD58" s="44"/>
      <c r="BE58" s="44"/>
      <c r="BF58" s="44"/>
      <c r="BG58" s="44"/>
    </row>
    <row r="59" spans="1:59" s="41" customFormat="1" ht="96" customHeight="1" outlineLevel="1" x14ac:dyDescent="0.25">
      <c r="A59" s="22" t="s">
        <v>110</v>
      </c>
      <c r="B59" s="23" t="s">
        <v>111</v>
      </c>
      <c r="C59" s="38"/>
      <c r="D59" s="38"/>
      <c r="E59" s="39"/>
      <c r="F59" s="40"/>
      <c r="G59" s="40"/>
      <c r="H59" s="40"/>
      <c r="I59" s="40"/>
      <c r="J59" s="26">
        <v>4536</v>
      </c>
      <c r="K59" s="40"/>
      <c r="L59" s="40"/>
      <c r="M59" s="40"/>
      <c r="N59" s="40"/>
      <c r="O59" s="40"/>
      <c r="P59" s="40"/>
      <c r="Q59" s="40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3"/>
      <c r="AU59" s="43"/>
      <c r="AV59" s="43"/>
      <c r="AW59" s="43"/>
      <c r="AX59" s="43"/>
      <c r="AY59" s="44"/>
      <c r="AZ59" s="44"/>
      <c r="BA59" s="44"/>
      <c r="BB59" s="44"/>
      <c r="BC59" s="44"/>
      <c r="BD59" s="44"/>
      <c r="BE59" s="44"/>
      <c r="BF59" s="44"/>
      <c r="BG59" s="44"/>
    </row>
    <row r="60" spans="1:59" s="41" customFormat="1" ht="125.25" customHeight="1" outlineLevel="1" x14ac:dyDescent="0.25">
      <c r="A60" s="22" t="s">
        <v>112</v>
      </c>
      <c r="B60" s="23" t="s">
        <v>113</v>
      </c>
      <c r="C60" s="38"/>
      <c r="D60" s="38"/>
      <c r="E60" s="39"/>
      <c r="F60" s="40">
        <f>+F62</f>
        <v>0</v>
      </c>
      <c r="G60" s="40">
        <v>0</v>
      </c>
      <c r="H60" s="40">
        <f t="shared" ref="H60" si="7">+H62</f>
        <v>0</v>
      </c>
      <c r="I60" s="40"/>
      <c r="J60" s="26">
        <v>283839.2</v>
      </c>
      <c r="K60" s="40">
        <f t="shared" ref="K60:L60" si="8">+K62</f>
        <v>0</v>
      </c>
      <c r="L60" s="40">
        <f t="shared" si="8"/>
        <v>0</v>
      </c>
      <c r="M60" s="40"/>
      <c r="N60" s="40">
        <f>+N62</f>
        <v>0</v>
      </c>
      <c r="O60" s="40">
        <f t="shared" ref="O60:P60" si="9">+O62</f>
        <v>0</v>
      </c>
      <c r="P60" s="40">
        <f t="shared" si="9"/>
        <v>0</v>
      </c>
      <c r="Q60" s="40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3"/>
      <c r="AU60" s="43"/>
      <c r="AV60" s="43"/>
      <c r="AW60" s="43"/>
      <c r="AX60" s="43"/>
      <c r="AY60" s="44"/>
      <c r="AZ60" s="44"/>
      <c r="BA60" s="44"/>
      <c r="BB60" s="44"/>
      <c r="BC60" s="44"/>
      <c r="BD60" s="44"/>
      <c r="BE60" s="44"/>
      <c r="BF60" s="44"/>
      <c r="BG60" s="44"/>
    </row>
    <row r="61" spans="1:59" ht="87" customHeight="1" x14ac:dyDescent="0.3">
      <c r="A61" s="22" t="s">
        <v>114</v>
      </c>
      <c r="B61" s="23" t="s">
        <v>115</v>
      </c>
      <c r="C61" s="26">
        <f t="shared" si="2"/>
        <v>5823.9</v>
      </c>
      <c r="D61" s="26">
        <f t="shared" si="2"/>
        <v>5823.9</v>
      </c>
      <c r="E61" s="26">
        <f t="shared" si="2"/>
        <v>0</v>
      </c>
      <c r="F61" s="28">
        <v>5823.9</v>
      </c>
      <c r="G61" s="26">
        <f t="shared" si="6"/>
        <v>5823.9</v>
      </c>
      <c r="H61" s="26"/>
      <c r="I61" s="28">
        <v>0</v>
      </c>
      <c r="J61" s="26">
        <f t="shared" si="3"/>
        <v>0</v>
      </c>
      <c r="K61" s="26"/>
      <c r="L61" s="28">
        <v>0</v>
      </c>
      <c r="M61" s="26">
        <f t="shared" si="4"/>
        <v>0</v>
      </c>
      <c r="N61" s="28"/>
      <c r="O61" s="26"/>
      <c r="P61" s="26">
        <f t="shared" si="5"/>
        <v>0</v>
      </c>
      <c r="Q61" s="28"/>
    </row>
    <row r="62" spans="1:59" ht="87" customHeight="1" x14ac:dyDescent="0.3">
      <c r="A62" s="22" t="s">
        <v>116</v>
      </c>
      <c r="B62" s="23" t="s">
        <v>117</v>
      </c>
      <c r="C62" s="26">
        <f t="shared" si="2"/>
        <v>0</v>
      </c>
      <c r="D62" s="26">
        <f t="shared" si="2"/>
        <v>40000</v>
      </c>
      <c r="E62" s="26">
        <f t="shared" si="2"/>
        <v>0</v>
      </c>
      <c r="F62" s="28"/>
      <c r="G62" s="26">
        <v>40000</v>
      </c>
      <c r="H62" s="26"/>
      <c r="I62" s="28">
        <v>0</v>
      </c>
      <c r="J62" s="26">
        <f t="shared" si="3"/>
        <v>0</v>
      </c>
      <c r="K62" s="26"/>
      <c r="L62" s="28">
        <v>0</v>
      </c>
      <c r="M62" s="26">
        <f t="shared" si="4"/>
        <v>0</v>
      </c>
      <c r="N62" s="28"/>
      <c r="O62" s="26"/>
      <c r="P62" s="26"/>
      <c r="Q62" s="28"/>
    </row>
    <row r="63" spans="1:59" ht="87" customHeight="1" x14ac:dyDescent="0.3">
      <c r="A63" s="22" t="s">
        <v>118</v>
      </c>
      <c r="B63" s="23" t="s">
        <v>119</v>
      </c>
      <c r="C63" s="26">
        <f t="shared" si="2"/>
        <v>0</v>
      </c>
      <c r="D63" s="26">
        <f>G63+J63+M63+P63</f>
        <v>16145.4</v>
      </c>
      <c r="E63" s="26">
        <f>H63+K63+N63+Q63</f>
        <v>544.80999999999995</v>
      </c>
      <c r="F63" s="28"/>
      <c r="G63" s="26">
        <f t="shared" si="6"/>
        <v>0</v>
      </c>
      <c r="H63" s="26">
        <v>530</v>
      </c>
      <c r="I63" s="28"/>
      <c r="J63" s="26">
        <v>16145.4</v>
      </c>
      <c r="K63" s="26">
        <v>14.809999999999945</v>
      </c>
      <c r="L63" s="28"/>
      <c r="M63" s="26"/>
      <c r="N63" s="28"/>
      <c r="O63" s="26"/>
      <c r="P63" s="26"/>
      <c r="Q63" s="28"/>
    </row>
    <row r="64" spans="1:59" ht="76.5" customHeight="1" x14ac:dyDescent="0.3">
      <c r="A64" s="22" t="s">
        <v>120</v>
      </c>
      <c r="B64" s="23" t="s">
        <v>121</v>
      </c>
      <c r="C64" s="26">
        <f t="shared" si="2"/>
        <v>117413</v>
      </c>
      <c r="D64" s="26">
        <f t="shared" si="2"/>
        <v>117413</v>
      </c>
      <c r="E64" s="26">
        <f t="shared" si="2"/>
        <v>0</v>
      </c>
      <c r="F64" s="28">
        <v>23050</v>
      </c>
      <c r="G64" s="26">
        <f t="shared" si="6"/>
        <v>23050</v>
      </c>
      <c r="H64" s="28"/>
      <c r="I64" s="28">
        <v>34314</v>
      </c>
      <c r="J64" s="26">
        <f t="shared" si="3"/>
        <v>34314</v>
      </c>
      <c r="K64" s="28"/>
      <c r="L64" s="28">
        <v>36496.5</v>
      </c>
      <c r="M64" s="26">
        <f t="shared" si="4"/>
        <v>36496.5</v>
      </c>
      <c r="N64" s="28"/>
      <c r="O64" s="28">
        <v>23552.5</v>
      </c>
      <c r="P64" s="26">
        <f t="shared" si="5"/>
        <v>23552.5</v>
      </c>
      <c r="Q64" s="28"/>
    </row>
    <row r="65" spans="1:75" ht="75" customHeight="1" x14ac:dyDescent="0.3">
      <c r="A65" s="22" t="s">
        <v>122</v>
      </c>
      <c r="B65" s="23" t="s">
        <v>123</v>
      </c>
      <c r="C65" s="26">
        <f t="shared" si="2"/>
        <v>115962.9</v>
      </c>
      <c r="D65" s="26">
        <f t="shared" si="2"/>
        <v>115962.9</v>
      </c>
      <c r="E65" s="26">
        <f t="shared" si="2"/>
        <v>0</v>
      </c>
      <c r="F65" s="28">
        <v>23202.2</v>
      </c>
      <c r="G65" s="26">
        <f t="shared" si="6"/>
        <v>23202.2</v>
      </c>
      <c r="H65" s="28"/>
      <c r="I65" s="28">
        <v>92760.7</v>
      </c>
      <c r="J65" s="26">
        <f t="shared" si="3"/>
        <v>92760.7</v>
      </c>
      <c r="K65" s="28"/>
      <c r="L65" s="28">
        <v>0</v>
      </c>
      <c r="M65" s="26">
        <f t="shared" si="4"/>
        <v>0</v>
      </c>
      <c r="N65" s="28"/>
      <c r="O65" s="28">
        <v>0</v>
      </c>
      <c r="P65" s="26">
        <f t="shared" si="5"/>
        <v>0</v>
      </c>
      <c r="Q65" s="28"/>
    </row>
    <row r="66" spans="1:75" ht="91.5" customHeight="1" x14ac:dyDescent="0.3">
      <c r="A66" s="22" t="s">
        <v>124</v>
      </c>
      <c r="B66" s="23" t="s">
        <v>125</v>
      </c>
      <c r="C66" s="26">
        <f t="shared" si="2"/>
        <v>145348.4</v>
      </c>
      <c r="D66" s="26">
        <f t="shared" si="2"/>
        <v>145348.4</v>
      </c>
      <c r="E66" s="26">
        <f t="shared" si="2"/>
        <v>0</v>
      </c>
      <c r="F66" s="28">
        <v>145348.4</v>
      </c>
      <c r="G66" s="26">
        <f t="shared" si="6"/>
        <v>145348.4</v>
      </c>
      <c r="H66" s="28"/>
      <c r="I66" s="28">
        <v>0</v>
      </c>
      <c r="J66" s="26">
        <f t="shared" si="3"/>
        <v>0</v>
      </c>
      <c r="K66" s="28"/>
      <c r="L66" s="28"/>
      <c r="M66" s="26">
        <f t="shared" si="4"/>
        <v>0</v>
      </c>
      <c r="N66" s="28"/>
      <c r="O66" s="28">
        <v>0</v>
      </c>
      <c r="P66" s="26">
        <f t="shared" si="5"/>
        <v>0</v>
      </c>
      <c r="Q66" s="28"/>
    </row>
    <row r="67" spans="1:75" ht="96.75" customHeight="1" x14ac:dyDescent="0.3">
      <c r="A67" s="22" t="s">
        <v>126</v>
      </c>
      <c r="B67" s="23" t="s">
        <v>127</v>
      </c>
      <c r="C67" s="26">
        <f>F67+I67+L67+O67</f>
        <v>169483.6</v>
      </c>
      <c r="D67" s="26">
        <f>G67+J67+M67+P67</f>
        <v>338967.2</v>
      </c>
      <c r="E67" s="26">
        <f>H67+K67+N67+Q67</f>
        <v>0</v>
      </c>
      <c r="F67" s="26">
        <v>84741.8</v>
      </c>
      <c r="G67" s="26">
        <v>84741.8</v>
      </c>
      <c r="H67" s="28"/>
      <c r="I67" s="28">
        <v>84741.8</v>
      </c>
      <c r="J67" s="26">
        <v>84741.8</v>
      </c>
      <c r="K67" s="28"/>
      <c r="L67" s="28"/>
      <c r="M67" s="26">
        <v>84741.8</v>
      </c>
      <c r="N67" s="28"/>
      <c r="O67" s="28"/>
      <c r="P67" s="26">
        <v>84741.8</v>
      </c>
      <c r="Q67" s="28"/>
    </row>
    <row r="68" spans="1:75" ht="81" customHeight="1" x14ac:dyDescent="0.3">
      <c r="A68" s="22" t="s">
        <v>128</v>
      </c>
      <c r="B68" s="23" t="s">
        <v>129</v>
      </c>
      <c r="C68" s="26">
        <f t="shared" si="2"/>
        <v>286851.59999999998</v>
      </c>
      <c r="D68" s="26">
        <f t="shared" si="2"/>
        <v>286851.59999999998</v>
      </c>
      <c r="E68" s="26">
        <f t="shared" si="2"/>
        <v>0</v>
      </c>
      <c r="F68" s="28"/>
      <c r="G68" s="26">
        <f t="shared" si="6"/>
        <v>0</v>
      </c>
      <c r="H68" s="28"/>
      <c r="I68" s="28"/>
      <c r="J68" s="26">
        <f t="shared" si="3"/>
        <v>0</v>
      </c>
      <c r="K68" s="28"/>
      <c r="L68" s="28">
        <v>143425.79999999999</v>
      </c>
      <c r="M68" s="26">
        <f t="shared" si="4"/>
        <v>143425.79999999999</v>
      </c>
      <c r="N68" s="28"/>
      <c r="O68" s="28">
        <v>143425.79999999999</v>
      </c>
      <c r="P68" s="26">
        <f t="shared" si="5"/>
        <v>143425.79999999999</v>
      </c>
      <c r="Q68" s="28"/>
    </row>
    <row r="69" spans="1:75" s="41" customFormat="1" ht="84" customHeight="1" outlineLevel="1" x14ac:dyDescent="0.25">
      <c r="A69" s="22">
        <v>58</v>
      </c>
      <c r="B69" s="23" t="s">
        <v>130</v>
      </c>
      <c r="C69" s="38"/>
      <c r="D69" s="38"/>
      <c r="E69" s="38"/>
      <c r="F69" s="40"/>
      <c r="G69" s="40"/>
      <c r="H69" s="40"/>
      <c r="I69" s="40"/>
      <c r="J69" s="26">
        <v>96616.3</v>
      </c>
      <c r="K69" s="40"/>
      <c r="L69" s="40"/>
      <c r="M69" s="40"/>
      <c r="N69" s="40"/>
      <c r="O69" s="40"/>
      <c r="P69" s="40"/>
      <c r="Q69" s="40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3"/>
      <c r="AU69" s="43"/>
      <c r="AV69" s="43"/>
      <c r="AW69" s="43"/>
      <c r="AX69" s="43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</row>
    <row r="70" spans="1:75" s="41" customFormat="1" ht="81.75" customHeight="1" outlineLevel="1" x14ac:dyDescent="0.25">
      <c r="A70" s="22" t="s">
        <v>131</v>
      </c>
      <c r="B70" s="23" t="s">
        <v>132</v>
      </c>
      <c r="C70" s="38"/>
      <c r="D70" s="38"/>
      <c r="E70" s="38"/>
      <c r="F70" s="40"/>
      <c r="G70" s="40"/>
      <c r="H70" s="40"/>
      <c r="I70" s="40"/>
      <c r="J70" s="26">
        <v>8425.7999999999993</v>
      </c>
      <c r="K70" s="40"/>
      <c r="L70" s="40"/>
      <c r="M70" s="40"/>
      <c r="N70" s="40"/>
      <c r="O70" s="40"/>
      <c r="P70" s="40"/>
      <c r="Q70" s="40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5"/>
      <c r="AQ70" s="45"/>
      <c r="AR70" s="45"/>
      <c r="AS70" s="42"/>
      <c r="AT70" s="43"/>
      <c r="AU70" s="43"/>
      <c r="AV70" s="43"/>
      <c r="AW70" s="43"/>
      <c r="AX70" s="43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</row>
    <row r="71" spans="1:75" s="41" customFormat="1" ht="73.5" customHeight="1" outlineLevel="1" x14ac:dyDescent="0.25">
      <c r="A71" s="22" t="s">
        <v>133</v>
      </c>
      <c r="B71" s="23" t="s">
        <v>134</v>
      </c>
      <c r="C71" s="38"/>
      <c r="D71" s="38"/>
      <c r="E71" s="38"/>
      <c r="F71" s="40"/>
      <c r="G71" s="40"/>
      <c r="H71" s="40"/>
      <c r="I71" s="40"/>
      <c r="J71" s="26">
        <v>20626.5</v>
      </c>
      <c r="K71" s="40">
        <f t="shared" ref="K71:L71" si="10">+K73</f>
        <v>0</v>
      </c>
      <c r="L71" s="40">
        <f t="shared" si="10"/>
        <v>0</v>
      </c>
      <c r="M71" s="40"/>
      <c r="N71" s="40">
        <f t="shared" ref="N71:P71" si="11">+N73</f>
        <v>0</v>
      </c>
      <c r="O71" s="40">
        <f t="shared" si="11"/>
        <v>0</v>
      </c>
      <c r="P71" s="40">
        <f t="shared" si="11"/>
        <v>0</v>
      </c>
      <c r="Q71" s="40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3"/>
      <c r="AU71" s="43"/>
      <c r="AV71" s="43"/>
      <c r="AW71" s="43"/>
      <c r="AX71" s="43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</row>
    <row r="72" spans="1:75" ht="99" customHeight="1" x14ac:dyDescent="0.3">
      <c r="A72" s="22" t="s">
        <v>135</v>
      </c>
      <c r="B72" s="23" t="s">
        <v>136</v>
      </c>
      <c r="C72" s="26">
        <f t="shared" si="2"/>
        <v>1804515.2</v>
      </c>
      <c r="D72" s="26">
        <f t="shared" si="2"/>
        <v>1804515.2</v>
      </c>
      <c r="E72" s="26">
        <f t="shared" si="2"/>
        <v>0</v>
      </c>
      <c r="F72" s="28">
        <v>541354.6</v>
      </c>
      <c r="G72" s="26">
        <f t="shared" si="6"/>
        <v>541354.6</v>
      </c>
      <c r="H72" s="26"/>
      <c r="I72" s="28">
        <v>270677.20000000007</v>
      </c>
      <c r="J72" s="26">
        <f t="shared" si="3"/>
        <v>270677.20000000007</v>
      </c>
      <c r="K72" s="26"/>
      <c r="L72" s="28">
        <v>631580.30000000005</v>
      </c>
      <c r="M72" s="26">
        <f t="shared" si="4"/>
        <v>631580.30000000005</v>
      </c>
      <c r="N72" s="28"/>
      <c r="O72" s="28">
        <v>360903.09999999986</v>
      </c>
      <c r="P72" s="26">
        <f t="shared" si="5"/>
        <v>360903.09999999986</v>
      </c>
      <c r="Q72" s="28"/>
    </row>
    <row r="73" spans="1:75" ht="93.75" customHeight="1" x14ac:dyDescent="0.3">
      <c r="A73" s="22" t="s">
        <v>137</v>
      </c>
      <c r="B73" s="23" t="s">
        <v>138</v>
      </c>
      <c r="C73" s="26">
        <f t="shared" si="2"/>
        <v>888</v>
      </c>
      <c r="D73" s="26">
        <f t="shared" si="2"/>
        <v>957.1</v>
      </c>
      <c r="E73" s="26">
        <f t="shared" si="2"/>
        <v>888</v>
      </c>
      <c r="F73" s="28">
        <v>888</v>
      </c>
      <c r="G73" s="26">
        <v>957.1</v>
      </c>
      <c r="H73" s="26">
        <v>888</v>
      </c>
      <c r="I73" s="28">
        <v>0</v>
      </c>
      <c r="J73" s="26">
        <f t="shared" si="3"/>
        <v>0</v>
      </c>
      <c r="K73" s="26"/>
      <c r="L73" s="28">
        <v>0</v>
      </c>
      <c r="M73" s="26">
        <f t="shared" si="4"/>
        <v>0</v>
      </c>
      <c r="N73" s="28"/>
      <c r="O73" s="28"/>
      <c r="P73" s="26">
        <f t="shared" si="5"/>
        <v>0</v>
      </c>
      <c r="Q73" s="28"/>
    </row>
    <row r="74" spans="1:75" ht="93.75" customHeight="1" x14ac:dyDescent="0.3">
      <c r="A74" s="22" t="s">
        <v>139</v>
      </c>
      <c r="B74" s="23" t="s">
        <v>140</v>
      </c>
      <c r="C74" s="26">
        <f t="shared" si="2"/>
        <v>0</v>
      </c>
      <c r="D74" s="26">
        <f t="shared" si="2"/>
        <v>20929.7</v>
      </c>
      <c r="E74" s="26">
        <f t="shared" si="2"/>
        <v>15400</v>
      </c>
      <c r="F74" s="28"/>
      <c r="G74" s="26">
        <v>20929.7</v>
      </c>
      <c r="H74" s="26"/>
      <c r="I74" s="28"/>
      <c r="J74" s="26">
        <f t="shared" si="3"/>
        <v>0</v>
      </c>
      <c r="K74" s="26">
        <v>15400</v>
      </c>
      <c r="L74" s="28"/>
      <c r="M74" s="26">
        <f t="shared" si="4"/>
        <v>0</v>
      </c>
      <c r="N74" s="28"/>
      <c r="O74" s="28"/>
      <c r="P74" s="26">
        <f t="shared" si="5"/>
        <v>0</v>
      </c>
      <c r="Q74" s="28"/>
    </row>
    <row r="75" spans="1:75" ht="93.75" customHeight="1" x14ac:dyDescent="0.3">
      <c r="A75" s="22" t="s">
        <v>141</v>
      </c>
      <c r="B75" s="23" t="s">
        <v>142</v>
      </c>
      <c r="C75" s="26">
        <f t="shared" si="2"/>
        <v>0</v>
      </c>
      <c r="D75" s="26">
        <f t="shared" si="2"/>
        <v>428.4</v>
      </c>
      <c r="E75" s="26">
        <f t="shared" si="2"/>
        <v>0</v>
      </c>
      <c r="F75" s="28"/>
      <c r="G75" s="26">
        <v>428.4</v>
      </c>
      <c r="H75" s="26"/>
      <c r="I75" s="28"/>
      <c r="J75" s="26">
        <f t="shared" si="3"/>
        <v>0</v>
      </c>
      <c r="K75" s="26"/>
      <c r="L75" s="28"/>
      <c r="M75" s="26">
        <f t="shared" si="4"/>
        <v>0</v>
      </c>
      <c r="N75" s="28"/>
      <c r="O75" s="28"/>
      <c r="P75" s="26">
        <f t="shared" si="5"/>
        <v>0</v>
      </c>
      <c r="Q75" s="28"/>
    </row>
    <row r="76" spans="1:75" ht="93.75" customHeight="1" x14ac:dyDescent="0.3">
      <c r="A76" s="22" t="s">
        <v>143</v>
      </c>
      <c r="B76" s="23" t="s">
        <v>144</v>
      </c>
      <c r="C76" s="26">
        <f t="shared" si="2"/>
        <v>0</v>
      </c>
      <c r="D76" s="26">
        <f>G76+J76+M76+P76</f>
        <v>171904.89999999997</v>
      </c>
      <c r="E76" s="26">
        <f>H76+K76+N76+Q76</f>
        <v>43893.96</v>
      </c>
      <c r="F76" s="28"/>
      <c r="G76" s="26">
        <v>9262.7000000000007</v>
      </c>
      <c r="H76" s="26">
        <v>2008.45</v>
      </c>
      <c r="I76" s="28"/>
      <c r="J76" s="26">
        <v>37987.399999999994</v>
      </c>
      <c r="K76" s="26">
        <v>41885.51</v>
      </c>
      <c r="L76" s="28"/>
      <c r="M76" s="26">
        <v>52039.1</v>
      </c>
      <c r="N76" s="28"/>
      <c r="O76" s="28"/>
      <c r="P76" s="26">
        <v>72615.7</v>
      </c>
      <c r="Q76" s="28"/>
    </row>
    <row r="77" spans="1:75" ht="93.75" customHeight="1" x14ac:dyDescent="0.3">
      <c r="A77" s="22" t="s">
        <v>145</v>
      </c>
      <c r="B77" s="23" t="s">
        <v>146</v>
      </c>
      <c r="C77" s="26">
        <f t="shared" si="2"/>
        <v>0</v>
      </c>
      <c r="D77" s="26">
        <f t="shared" si="2"/>
        <v>108840.5</v>
      </c>
      <c r="E77" s="26">
        <f>H77+K76+N77+Q77</f>
        <v>41885.51</v>
      </c>
      <c r="F77" s="28"/>
      <c r="G77" s="26">
        <v>3720</v>
      </c>
      <c r="H77" s="26"/>
      <c r="I77" s="28"/>
      <c r="J77" s="26">
        <v>41099.699999999997</v>
      </c>
      <c r="K77" s="34"/>
      <c r="L77" s="28"/>
      <c r="M77" s="26">
        <v>21340.199999999997</v>
      </c>
      <c r="N77" s="28"/>
      <c r="O77" s="28"/>
      <c r="P77" s="26">
        <v>42680.600000000006</v>
      </c>
      <c r="Q77" s="28"/>
    </row>
    <row r="78" spans="1:75" x14ac:dyDescent="0.3">
      <c r="B78" s="35" t="s">
        <v>147</v>
      </c>
      <c r="E78" s="5"/>
      <c r="N78" s="10"/>
    </row>
    <row r="79" spans="1:75" x14ac:dyDescent="0.3">
      <c r="B79" s="35"/>
      <c r="E79" s="5"/>
      <c r="N79" s="10"/>
    </row>
    <row r="80" spans="1:75" ht="18" thickBot="1" x14ac:dyDescent="0.35">
      <c r="B80" s="46" t="s">
        <v>148</v>
      </c>
    </row>
    <row r="81" spans="2:2" ht="18" thickBot="1" x14ac:dyDescent="0.35">
      <c r="B81" s="46" t="s">
        <v>149</v>
      </c>
    </row>
    <row r="82" spans="2:2" x14ac:dyDescent="0.3">
      <c r="B82" s="47" t="s">
        <v>150</v>
      </c>
    </row>
    <row r="83" spans="2:2" x14ac:dyDescent="0.3">
      <c r="B83" s="47" t="s">
        <v>151</v>
      </c>
    </row>
    <row r="84" spans="2:2" x14ac:dyDescent="0.3">
      <c r="B84" s="47" t="s">
        <v>152</v>
      </c>
    </row>
    <row r="85" spans="2:2" x14ac:dyDescent="0.3">
      <c r="B85" s="8" t="s">
        <v>153</v>
      </c>
    </row>
  </sheetData>
  <mergeCells count="12">
    <mergeCell ref="A7:B7"/>
    <mergeCell ref="A8:B8"/>
    <mergeCell ref="A11:B11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2023-08-18T07:25:52Z</dcterms:modified>
</cp:coreProperties>
</file>